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Trufrost\Quotation's\Key accounts\K Hospitality\TFS\2024\RFQ\"/>
    </mc:Choice>
  </mc:AlternateContent>
  <xr:revisionPtr revIDLastSave="0" documentId="13_ncr:1_{E8695860-3814-424A-9C40-F2872B69AD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Quo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2" l="1"/>
  <c r="N38" i="2"/>
  <c r="N39" i="2"/>
  <c r="I33" i="2"/>
  <c r="J33" i="2"/>
  <c r="L23" i="2" l="1"/>
  <c r="M23" i="2" s="1"/>
  <c r="N23" i="2" s="1"/>
  <c r="L33" i="2"/>
  <c r="L25" i="2"/>
  <c r="M25" i="2" s="1"/>
  <c r="N25" i="2" s="1"/>
  <c r="L21" i="2" l="1"/>
  <c r="M21" i="2" s="1"/>
  <c r="N21" i="2" s="1"/>
  <c r="L22" i="2"/>
  <c r="M22" i="2" s="1"/>
  <c r="N22" i="2" s="1"/>
  <c r="L24" i="2"/>
  <c r="M24" i="2" s="1"/>
  <c r="N24" i="2" s="1"/>
  <c r="L34" i="2"/>
  <c r="M34" i="2" s="1"/>
  <c r="N34" i="2" s="1"/>
  <c r="M33" i="2"/>
  <c r="N33" i="2" s="1"/>
  <c r="L32" i="2"/>
  <c r="M32" i="2" s="1"/>
  <c r="N32" i="2" s="1"/>
  <c r="L31" i="2"/>
  <c r="M31" i="2" s="1"/>
  <c r="N31" i="2" s="1"/>
  <c r="L30" i="2"/>
  <c r="M30" i="2" s="1"/>
  <c r="N30" i="2" s="1"/>
  <c r="L29" i="2"/>
  <c r="M29" i="2" s="1"/>
  <c r="N29" i="2" s="1"/>
  <c r="L28" i="2"/>
  <c r="M28" i="2" s="1"/>
  <c r="N28" i="2" s="1"/>
  <c r="L27" i="2"/>
  <c r="M27" i="2" s="1"/>
  <c r="N27" i="2" s="1"/>
  <c r="L26" i="2"/>
  <c r="M26" i="2" s="1"/>
  <c r="N26" i="2" s="1"/>
  <c r="N42" i="2" s="1"/>
  <c r="L20" i="2"/>
  <c r="M20" i="2" s="1"/>
  <c r="N20" i="2" s="1"/>
  <c r="L19" i="2"/>
  <c r="M19" i="2" s="1"/>
  <c r="N19" i="2" s="1"/>
  <c r="L18" i="2"/>
  <c r="M18" i="2" s="1"/>
  <c r="N18" i="2" s="1"/>
  <c r="L17" i="2"/>
  <c r="M17" i="2" s="1"/>
  <c r="N17" i="2" s="1"/>
  <c r="L16" i="2"/>
  <c r="M16" i="2" s="1"/>
  <c r="N16" i="2" s="1"/>
  <c r="N36" i="2" l="1"/>
  <c r="N43" i="2"/>
  <c r="N44" i="2" s="1"/>
  <c r="N46" i="2" s="1"/>
</calcChain>
</file>

<file path=xl/sharedStrings.xml><?xml version="1.0" encoding="utf-8"?>
<sst xmlns="http://schemas.openxmlformats.org/spreadsheetml/2006/main" count="136" uniqueCount="117">
  <si>
    <t>Contact Person- Sanket Dhir</t>
  </si>
  <si>
    <t>Sr No.</t>
  </si>
  <si>
    <t>Brand</t>
  </si>
  <si>
    <t>Description</t>
  </si>
  <si>
    <t>QTY</t>
  </si>
  <si>
    <t>MRP</t>
  </si>
  <si>
    <t>GST@18%</t>
  </si>
  <si>
    <t>Terms &amp; Conditions:</t>
  </si>
  <si>
    <t>Purchase Order: PO to be released on Trufrost Cooling Pvt Ltd.</t>
  </si>
  <si>
    <t>Mathadi Charges: Mathadi Charges for standard and nonstandard item will be borne by the your organisation or end user.</t>
  </si>
  <si>
    <t>Delivery Terms: We will deliver up to site.</t>
  </si>
  <si>
    <t>Validity: Above prices are valid for 15 days from date of Quotation.</t>
  </si>
  <si>
    <t>Installation: Installation and Commissioning will be done at site by company’s engineers once site is ready.</t>
  </si>
  <si>
    <t>Installation: Any electrical or plumbing connections will be in customers scope of work.</t>
  </si>
  <si>
    <t>Model Number</t>
  </si>
  <si>
    <t>HSN Code</t>
  </si>
  <si>
    <t>Technical Specs</t>
  </si>
  <si>
    <t>Client Details</t>
  </si>
  <si>
    <t>Trufrost Details</t>
  </si>
  <si>
    <t>Dispatch from: Trufrost Cooling Pvt Ltd</t>
  </si>
  <si>
    <t>Discount Basic Price per unit</t>
  </si>
  <si>
    <t>Gala No-07, Building No-O2, Sagar Complex</t>
  </si>
  <si>
    <t>Opposite- Mini Punjab Dhaba, Ovali Village</t>
  </si>
  <si>
    <t>Bhiwandi-421302, Maharashtra</t>
  </si>
  <si>
    <t>GST No.- 27AAGCT8759E1ZV</t>
  </si>
  <si>
    <t>CIN No.-U74999HR2018PTC075177</t>
  </si>
  <si>
    <t>Mob: +91 9319579748</t>
  </si>
  <si>
    <t>DISCOUNTED QUOTATION</t>
  </si>
  <si>
    <t>Delivery Period: 10 to 12 weeks from receipt of 50% advance Payment with PO.</t>
  </si>
  <si>
    <t>Freight Charges: Freight will be charged extra at actuals from our Bhiwandi / Gurugram / Bangalore / Hyderabad / Chennai Warehouse.</t>
  </si>
  <si>
    <t>Payment terms: 100% advance along with Purchase order.</t>
  </si>
  <si>
    <t>Warranty: 12 months from date of Invoice.</t>
  </si>
  <si>
    <t xml:space="preserve">Corporate Address: Trufrost Cooling Private Limited #1215, Tower B, Emaar Digital Greens, Golf Course Extn. Road, Sector 61,Gurugram, 122011 Haryana, India.
GSTIN: 06AAGCT8759E1ZZ </t>
  </si>
  <si>
    <t>Attn:</t>
  </si>
  <si>
    <t>To:</t>
  </si>
  <si>
    <t>Project:</t>
  </si>
  <si>
    <t>Address:</t>
  </si>
  <si>
    <t>Mobile No.</t>
  </si>
  <si>
    <t>Email:</t>
  </si>
  <si>
    <t xml:space="preserve">Industry (Category) </t>
  </si>
  <si>
    <t>Direct Customer</t>
  </si>
  <si>
    <t>Date:</t>
  </si>
  <si>
    <t>Mr. Sandeep Bhat</t>
  </si>
  <si>
    <t>Travel Food Services</t>
  </si>
  <si>
    <t>Shiv Sagar Estate, A Block, 1st Floor, Dr Annie Besant Rd, Worli, Mumbai, Maharashtra 400018</t>
  </si>
  <si>
    <t>sandeep.bhat@k-corp.in</t>
  </si>
  <si>
    <t>+91 98219 45599</t>
  </si>
  <si>
    <t>Trufrost</t>
  </si>
  <si>
    <t>MWO-25</t>
  </si>
  <si>
    <t>Discount % age</t>
  </si>
  <si>
    <t>Discount   Value</t>
  </si>
  <si>
    <t>Discounted DBP without GST</t>
  </si>
  <si>
    <t>Discounted DBP without GST * Qty</t>
  </si>
  <si>
    <t>Taxes:GST on Dishwashers is 28%; on other products 18%</t>
  </si>
  <si>
    <t>Commercial Microwave Oven - 25 litres / 1000W microwave output</t>
  </si>
  <si>
    <t>Model – MWO-25
External Dimensions W x D x H (mm) – 511×432x311
Cavity Dimensions W x D x H (mm) – 327x346x200
Cavity Volume (Litres) – 25
Input Power (W) – 1550
Output Power (W) – 1000
Cooking Time (min:sec) – 3:10</t>
  </si>
  <si>
    <t xml:space="preserve">Butler </t>
  </si>
  <si>
    <t>Rational</t>
  </si>
  <si>
    <t>Concorde Compact</t>
  </si>
  <si>
    <t>Concorde Plus Compact</t>
  </si>
  <si>
    <t>Tom &amp; Jerry Plus</t>
  </si>
  <si>
    <t>IC 100 Premia</t>
  </si>
  <si>
    <t>Wow Toast</t>
  </si>
  <si>
    <t>CTSW-23 Premia</t>
  </si>
  <si>
    <t>Countertop 3 Layer Square Glass Warm Showcase</t>
  </si>
  <si>
    <t>CTSR-23 Premia</t>
  </si>
  <si>
    <t>Countertop 3 Layer Square Glass Cold Showcase</t>
  </si>
  <si>
    <t>Ventless High Speed Oven</t>
  </si>
  <si>
    <t>ICC061E</t>
  </si>
  <si>
    <t>B-31</t>
  </si>
  <si>
    <t>Butler Undercounter Front Loading Dish Washer 50 x 50 cm</t>
  </si>
  <si>
    <t>B-21</t>
  </si>
  <si>
    <t>Butler Glass Washer 40 x 40 cm</t>
  </si>
  <si>
    <t xml:space="preserve">Counter-top Twin Twist Soft Ice Cream Machine </t>
  </si>
  <si>
    <t>IC 18 BW</t>
  </si>
  <si>
    <t>Ice Machine  with self contained bin (18 kgs/24hrs)</t>
  </si>
  <si>
    <t>IC 35 BW Premia</t>
  </si>
  <si>
    <t xml:space="preserve">Ice Machine  with self contained bin (36kgs/24hrs) </t>
  </si>
  <si>
    <t>IC 55 BW Premia</t>
  </si>
  <si>
    <t xml:space="preserve">Ice Machine  with self contained bin (55kgs/24hrs) </t>
  </si>
  <si>
    <t>Ice Machine with self contained bin (95kgs/24hrs)</t>
  </si>
  <si>
    <t xml:space="preserve">High Performance Vertical Pass Through Bun Toaster </t>
  </si>
  <si>
    <t>ICP061E</t>
  </si>
  <si>
    <t>ICC101E</t>
  </si>
  <si>
    <t>ICP101E</t>
  </si>
  <si>
    <t>GST@28%</t>
  </si>
  <si>
    <t>Model: Wow Toast
Rated Power: 1600W
Power Supply: 220V, 50Hz, 1Ph
Dimensions (WxDxH): 420x250x585 mm
Weight: 26Kgs</t>
  </si>
  <si>
    <t>Model: IC-18BW
Rated Capacity / 24 hrs.*: 18 kgs.
Ice Storage Capacity: 2.2 kgs.
Cube Shape / Size: Bullet / Ø 35*39 mm
Refrigerant: R290
Electricals: 220V/50Hz/1Phase
Dimensions wxdxh (in mm): 357*423*452</t>
  </si>
  <si>
    <t>Model: IC-35BW Premia
Rated Capacity / 24 hrs.*: 30 kgs.
Ice Storage Capacity: 15 kgs.
Cube Shape / Size: DICE/ 28*28*23 mm
Refrigerant: R404a
Power (W): 280
Dimensions wxdxh (in mm): 500*450*830</t>
  </si>
  <si>
    <t>Model: IC-55BW Premia
Rated Capacity / 24 hrs.*: 50 kgs.
Ice Storage Capacity: 18 kgs.
Cube Shape / Size: DICE/ 28*28*23 mm
Refrigerant: R404a
Power (W): 320
Dimensions wxdxh (in mm): 500*590*830</t>
  </si>
  <si>
    <t>Model: IC-100 Premia
Rated Capacity / 24 hrs.*: 98 kgs.
Ice Storage Capacity: 45 kgs.
Cube Shape / Size: DICE/ 28*28*23 mm
Refrigerant: R404a
Power (W): 600
Dimensions wxdxh (in mm): 660*680*930</t>
  </si>
  <si>
    <t>Model: Concorde Compact Plus
Dimensions (Wx D x H): 403 X 589 X 608 mm
Dimensions Chamber: 335 x 280 x 195 mm
Weight: 97kg
Cooking Speed: 20 times faster
100%Microwave: 2-Mag/ 2100 W
Impingement: 2-heater/5100 W
Combi mode: 2100w+3500 W
Max Power: 6500 W
Max Current: 32A
Power Source: 3-Ph / 380-440V / 50Hz
Frequency: 2450MHz
Display: Touch screen
Temp Mode: 3-mode
Programmable Settings: 432 recipes
Program Menu: Multi-level menu capability
Temp Setting: 0-280°C in 2°C steps.
Time Setting: 00:00-59:50 in 10 second steps
Micro Setting: 0-100% in 10% steps
Fan Setting: 10-100% in 1% steps
Edit: Can edit recipe data and images on both PC and ovens
Load: USB port to load recipes and images
Rack: Removable rack
Door Opening: Pull down
Exterior Finish: Stainless steel
Interior Finish: 304 Stainless steel</t>
  </si>
  <si>
    <t xml:space="preserve">Model: Concorde Compact
Dimensions (Wx D x H): 403 X 589 X 608 mm
Dimensions Chamber: 335 x 280 x 195 mm
Weight: 88kg
Cooking Speed: 10 times faster
100%Microwave: 1-Mag/ 1050 W
Impingement: 1-heater/3500 W
Combi mode: 1050w+1900 W
Max Power: 3500 W
Max Current: 16A
Power Source: 1-Ph / 220-240V / 50Hz
Frequency: 2450MHz
Display: Touch screen
Temp Mode: 3-mode
Programmable Settings: 432 recipes
Program Menu: Multi-level menu capability
Temp Setting: 0-280°C in 2°C steps.
Time Setting: 00:00-59:50 in 10 second steps
Micro Setting: 0-100% in 10% steps
Fan Setting: 10-100% in 1% steps
Edit: Can edit recipe data and images on both PC and ovens
Load: USB port to load recipes and images
Rack: Removable rack
Door Opening: Pull down
Exterior Finish: Stainless steel
Interior Finish: 304 Stainless steel
</t>
  </si>
  <si>
    <t>Model: Tom &amp; Jerry Plus
Flavours: Twin Twist
Max. production: 16 L/Hr.
Mix Hopper capacity: 4.3 L x 2
Freezing cylinder capacity (ltrs.): 1.6 x 2
W x D x H (mm): 540x850x800
First Dispensing: 10 minutes
Consecutive Dispensing (Cups): 3 + 3
Rated Input Power: 2200W</t>
  </si>
  <si>
    <t>Model: B21
Dimensions WxDxH mm: 530 x 470 x 700
Tray size: 400 x 400 mm
Max glass size: 290 mm
Electricals: 220V / 50Hz / 1Ph
Power: 3.25 kW
No. of Programs: 1
No. of dish: 30</t>
  </si>
  <si>
    <t>Model: B31
Dimensions WxDxH mm: 600 x 600 x 820
Tray size: 500 x 500 mm
Max glass size: 290 mm
Max dish size: 330 mm
Electricals: 220V / 50Hz / 1Ph, 380V / 50Hz / 3Ph
Power: 3.5 kW
No. of Programs: 1
No. of dish: 540</t>
  </si>
  <si>
    <t>Product: Countertop 3 Layer Square Glass Warm Showcase
No. of Layers (Description): 3 (Base + 2 shelves)
Dimensions W*D*H (mm): 660*530*730
Volume (Litres): 68
Temperature Range (°C): 40~65
Power (Watts): 450</t>
  </si>
  <si>
    <t>Product: Countertop 3 Layer Square Glass Cake Showcase
No. of Layers (Description): 3 (Base + 2 shelves)
Dimensions W*D*H (mm): 660*530*730
Volume (Litres): 68
Temperature Range (°C): 2~8
Refrigerant: R 134a
Power (Watts): 160</t>
  </si>
  <si>
    <t>Rational iCombi Classic ICC061E 6-1/1 Electric Combi Oven</t>
  </si>
  <si>
    <t>Rational iCombi Pro ICP061E 6-1/1 Electric Combi Oven</t>
  </si>
  <si>
    <t>Rational iCombi Classic ICC101E 10-1/1 Electric Combi Oven</t>
  </si>
  <si>
    <t xml:space="preserve">Capacity: 6 x GN1/1
Power: Electric
Total Power: 10.8kW
Power Supply Rating: 10800
Water Connection: 3/4"
Drain Connection: DN 50 mm
Weight: 99kG
Dimensions: 804mm (H) x 850mm (W) x 842mm (D)
Warranty: 2 Years Parts </t>
  </si>
  <si>
    <t>Capacity: 6 x GN1/1
Power: Electric
Total Power: 10.8kW
Power Supply Rating: 10800
Water Connection: 3/4"
Drain Connection: DN 50 mm
Weight: 93kG
Dimensions: 804mm (H) x 850mm (W) x 842mm (D)
Warranty: 2 Years Parts</t>
  </si>
  <si>
    <t xml:space="preserve">Capacity: 10 x GN1/1
Power: Electric
Total Power: 18.9kW
Power Supply Rating: 18900
Water Connection: 3/4"
Drain Connection: DN 50 mm
Weight: 121kG
Dimensions: 1064mm (H) x 850mm (W) x 842mm (D)
Warranty: 2 Years Parts </t>
  </si>
  <si>
    <t>Rational iCombi Pro ICP101E 10-1/1 Electric Combi Oven</t>
  </si>
  <si>
    <t>Capacity: 10 x GN1/1
Power: Electric
Total Power: 18.9kW
Power Supply Rating: 18900
Water Connection: 3/4"
Drain Connection: DN 50 mm
Weight: 127kG
Dimensions: 1064mm (H) x 850mm (W) x 842mm (D)
Warranty: 2 Years Parts</t>
  </si>
  <si>
    <t>B-51</t>
  </si>
  <si>
    <t>Butler Hood Type Dish Washer 50 x 50 cm</t>
  </si>
  <si>
    <t xml:space="preserve">Model: B51
Dimensions WxDxH mm: 796 x 660 x 1420
Tray size: 500 x 500 mm
Max glass size: 370 mm
Max dish size: 395 mm
Electricals: 220V / 50Hz / 1Ph, 380V / 50Hz / 3Ph
Power: 6.8 kW
No. of Programs: 2
No. of dish: 1080max / 432min
</t>
  </si>
  <si>
    <t>IC 220 Premia along with ISB 150</t>
  </si>
  <si>
    <t>Ice Machine excl. storage bin(207 kgs/24hrs) &amp; Ice Storage Bin (150 kgs)</t>
  </si>
  <si>
    <t>Model: IC-220
Rated Capacity / 24 hrs.*: 220 kgs
Ice Storage Capacity: 150 kg
Cube Shape / Size: Dice / 28*28*22 mm
Refrigerant: R404a
Electricals: 220V/50Hz/1Phase
Power (W): 850
Dimensions wxdxh (in mm): 560*830*1718
Compatible Storage Bin: ISB-150
Model : ISB-150 
Ice Storage Capacity : 150 kgs. 
Dimensions wxdxh (mm) : 560*830*1150 
Compatible with IC-220</t>
  </si>
  <si>
    <t>Basic Total Excl GST</t>
  </si>
  <si>
    <t>Product Value for Dishwashers</t>
  </si>
  <si>
    <t>Total Amount Excl GST</t>
  </si>
  <si>
    <t>Total Amount with Both the GST added</t>
  </si>
  <si>
    <t>Other Products Basic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</si>
</sst>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_);\(0\)"/>
    <numFmt numFmtId="165" formatCode="0.00_);\(0.0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u/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5"/>
      <name val="Calibri"/>
      <family val="2"/>
      <scheme val="minor"/>
    </font>
    <font>
      <sz val="9"/>
      <color theme="5"/>
      <name val="Calibri"/>
      <family val="2"/>
      <scheme val="minor"/>
    </font>
    <font>
      <b/>
      <sz val="11"/>
      <color theme="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Protection="0"/>
    <xf numFmtId="0" fontId="11" fillId="0" borderId="0" applyNumberFormat="0" applyFill="0" applyBorder="0" applyAlignment="0" applyProtection="0"/>
    <xf numFmtId="0" fontId="1" fillId="0" borderId="0"/>
    <xf numFmtId="0" fontId="18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2" fillId="0" borderId="8" xfId="0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/>
    <xf numFmtId="0" fontId="2" fillId="0" borderId="6" xfId="0" applyFont="1" applyBorder="1"/>
    <xf numFmtId="0" fontId="15" fillId="0" borderId="7" xfId="0" applyFont="1" applyBorder="1" applyAlignment="1">
      <alignment vertical="center"/>
    </xf>
    <xf numFmtId="0" fontId="13" fillId="0" borderId="10" xfId="3" applyFont="1" applyFill="1" applyBorder="1" applyAlignment="1" applyProtection="1">
      <alignment horizontal="left" vertical="center"/>
    </xf>
    <xf numFmtId="0" fontId="1" fillId="0" borderId="7" xfId="3" applyFont="1" applyFill="1" applyBorder="1" applyAlignment="1" applyProtection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quotePrefix="1" applyFont="1" applyAlignment="1">
      <alignment horizontal="left" vertical="center"/>
    </xf>
    <xf numFmtId="14" fontId="15" fillId="0" borderId="0" xfId="0" applyNumberFormat="1" applyFont="1" applyAlignment="1">
      <alignment horizontal="left" vertical="center"/>
    </xf>
    <xf numFmtId="0" fontId="12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1" fillId="0" borderId="0" xfId="3" quotePrefix="1" applyFill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" fontId="20" fillId="7" borderId="12" xfId="0" applyNumberFormat="1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65" fontId="6" fillId="0" borderId="0" xfId="1" applyNumberFormat="1" applyFont="1" applyFill="1" applyBorder="1" applyAlignment="1" applyProtection="1">
      <alignment horizontal="left" wrapText="1"/>
    </xf>
    <xf numFmtId="164" fontId="5" fillId="0" borderId="5" xfId="1" applyNumberFormat="1" applyFont="1" applyFill="1" applyBorder="1" applyAlignment="1" applyProtection="1">
      <alignment horizontal="left" vertical="center" wrapText="1"/>
    </xf>
    <xf numFmtId="9" fontId="21" fillId="0" borderId="12" xfId="0" applyNumberFormat="1" applyFont="1" applyBorder="1" applyAlignment="1">
      <alignment horizontal="center" vertical="center" wrapText="1"/>
    </xf>
    <xf numFmtId="1" fontId="21" fillId="0" borderId="12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9" fontId="21" fillId="0" borderId="17" xfId="0" applyNumberFormat="1" applyFont="1" applyBorder="1" applyAlignment="1">
      <alignment horizontal="center" vertical="center" wrapText="1"/>
    </xf>
    <xf numFmtId="1" fontId="21" fillId="0" borderId="17" xfId="0" applyNumberFormat="1" applyFont="1" applyBorder="1" applyAlignment="1">
      <alignment horizontal="center" vertical="center" wrapText="1"/>
    </xf>
    <xf numFmtId="1" fontId="20" fillId="7" borderId="17" xfId="0" applyNumberFormat="1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1" fontId="19" fillId="0" borderId="17" xfId="0" applyNumberFormat="1" applyFont="1" applyBorder="1" applyAlignment="1">
      <alignment horizontal="center" vertical="center" wrapText="1"/>
    </xf>
    <xf numFmtId="49" fontId="19" fillId="0" borderId="17" xfId="0" applyNumberFormat="1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49" fontId="24" fillId="0" borderId="17" xfId="0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1" fillId="0" borderId="17" xfId="5" applyFont="1" applyBorder="1" applyAlignment="1">
      <alignment horizontal="center" vertical="center"/>
    </xf>
    <xf numFmtId="0" fontId="21" fillId="0" borderId="17" xfId="5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49" fontId="21" fillId="0" borderId="17" xfId="0" applyNumberFormat="1" applyFont="1" applyBorder="1" applyAlignment="1">
      <alignment horizontal="center" vertical="center" wrapText="1"/>
    </xf>
    <xf numFmtId="0" fontId="24" fillId="0" borderId="17" xfId="5" applyFont="1" applyBorder="1" applyAlignment="1">
      <alignment horizontal="center" vertical="center"/>
    </xf>
    <xf numFmtId="0" fontId="24" fillId="0" borderId="17" xfId="5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left" vertical="center" wrapText="1"/>
    </xf>
    <xf numFmtId="1" fontId="21" fillId="0" borderId="20" xfId="0" applyNumberFormat="1" applyFont="1" applyBorder="1" applyAlignment="1">
      <alignment horizontal="center" vertical="center" wrapText="1"/>
    </xf>
    <xf numFmtId="9" fontId="21" fillId="0" borderId="20" xfId="0" applyNumberFormat="1" applyFont="1" applyBorder="1" applyAlignment="1">
      <alignment horizontal="center" vertical="center" wrapText="1"/>
    </xf>
    <xf numFmtId="1" fontId="20" fillId="7" borderId="20" xfId="0" applyNumberFormat="1" applyFont="1" applyFill="1" applyBorder="1" applyAlignment="1">
      <alignment horizontal="center" vertical="center" wrapText="1"/>
    </xf>
    <xf numFmtId="0" fontId="21" fillId="0" borderId="20" xfId="5" applyFont="1" applyBorder="1" applyAlignment="1">
      <alignment horizontal="center" vertical="center"/>
    </xf>
    <xf numFmtId="49" fontId="19" fillId="0" borderId="20" xfId="0" applyNumberFormat="1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1" fillId="0" borderId="20" xfId="5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1" fontId="19" fillId="0" borderId="20" xfId="0" applyNumberFormat="1" applyFont="1" applyBorder="1" applyAlignment="1">
      <alignment horizontal="center" vertical="center" wrapText="1"/>
    </xf>
    <xf numFmtId="164" fontId="6" fillId="4" borderId="21" xfId="1" applyNumberFormat="1" applyFont="1" applyFill="1" applyBorder="1" applyAlignment="1" applyProtection="1">
      <alignment horizontal="center" wrapText="1"/>
    </xf>
    <xf numFmtId="164" fontId="5" fillId="5" borderId="22" xfId="1" applyNumberFormat="1" applyFont="1" applyFill="1" applyBorder="1" applyAlignment="1" applyProtection="1">
      <alignment horizontal="left" vertical="center" wrapText="1"/>
    </xf>
    <xf numFmtId="164" fontId="5" fillId="5" borderId="21" xfId="1" applyNumberFormat="1" applyFont="1" applyFill="1" applyBorder="1" applyAlignment="1" applyProtection="1">
      <alignment horizontal="center" vertical="center" wrapText="1"/>
    </xf>
    <xf numFmtId="165" fontId="6" fillId="4" borderId="22" xfId="1" applyNumberFormat="1" applyFont="1" applyFill="1" applyBorder="1" applyAlignment="1" applyProtection="1">
      <alignment horizontal="left" wrapText="1"/>
    </xf>
    <xf numFmtId="0" fontId="2" fillId="0" borderId="22" xfId="0" applyFont="1" applyBorder="1"/>
    <xf numFmtId="0" fontId="2" fillId="0" borderId="21" xfId="0" applyFont="1" applyBorder="1"/>
    <xf numFmtId="164" fontId="5" fillId="0" borderId="22" xfId="1" applyNumberFormat="1" applyFont="1" applyFill="1" applyBorder="1" applyAlignment="1" applyProtection="1">
      <alignment horizontal="left" vertical="center" wrapText="1"/>
    </xf>
    <xf numFmtId="164" fontId="5" fillId="0" borderId="21" xfId="1" applyNumberFormat="1" applyFont="1" applyFill="1" applyBorder="1" applyAlignment="1" applyProtection="1">
      <alignment horizontal="center" vertical="center" wrapText="1"/>
    </xf>
    <xf numFmtId="0" fontId="21" fillId="0" borderId="11" xfId="5" applyFont="1" applyBorder="1" applyAlignment="1">
      <alignment horizontal="center" vertical="center"/>
    </xf>
    <xf numFmtId="0" fontId="21" fillId="0" borderId="12" xfId="5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1" fillId="0" borderId="12" xfId="5" applyFont="1" applyBorder="1" applyAlignment="1">
      <alignment horizontal="center" vertical="center" wrapText="1"/>
    </xf>
    <xf numFmtId="0" fontId="21" fillId="0" borderId="22" xfId="5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1" fontId="23" fillId="0" borderId="21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164" fontId="9" fillId="0" borderId="15" xfId="1" applyNumberFormat="1" applyFont="1" applyFill="1" applyBorder="1" applyAlignment="1" applyProtection="1">
      <alignment horizontal="center" vertical="center" wrapText="1"/>
    </xf>
    <xf numFmtId="0" fontId="2" fillId="0" borderId="16" xfId="0" applyFont="1" applyBorder="1" applyAlignment="1">
      <alignment vertical="center"/>
    </xf>
    <xf numFmtId="0" fontId="21" fillId="0" borderId="19" xfId="5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49" fontId="19" fillId="0" borderId="15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" fontId="21" fillId="0" borderId="15" xfId="0" applyNumberFormat="1" applyFont="1" applyBorder="1" applyAlignment="1">
      <alignment horizontal="center" vertical="center" wrapText="1"/>
    </xf>
    <xf numFmtId="9" fontId="21" fillId="0" borderId="15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165" fontId="6" fillId="0" borderId="9" xfId="1" applyNumberFormat="1" applyFont="1" applyFill="1" applyBorder="1" applyAlignment="1" applyProtection="1">
      <alignment horizontal="left"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165" fontId="6" fillId="4" borderId="11" xfId="1" applyNumberFormat="1" applyFont="1" applyFill="1" applyBorder="1" applyAlignment="1" applyProtection="1">
      <alignment horizontal="left" wrapText="1"/>
    </xf>
    <xf numFmtId="164" fontId="6" fillId="4" borderId="13" xfId="1" applyNumberFormat="1" applyFont="1" applyFill="1" applyBorder="1" applyAlignment="1" applyProtection="1">
      <alignment horizontal="center" wrapText="1"/>
    </xf>
    <xf numFmtId="164" fontId="5" fillId="5" borderId="24" xfId="1" applyNumberFormat="1" applyFont="1" applyFill="1" applyBorder="1" applyAlignment="1" applyProtection="1">
      <alignment horizontal="left" vertical="center" wrapText="1"/>
    </xf>
    <xf numFmtId="164" fontId="5" fillId="5" borderId="25" xfId="1" applyNumberFormat="1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3" fontId="5" fillId="0" borderId="9" xfId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1" fontId="21" fillId="0" borderId="26" xfId="0" applyNumberFormat="1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165" fontId="6" fillId="0" borderId="22" xfId="1" applyNumberFormat="1" applyFont="1" applyFill="1" applyBorder="1" applyAlignment="1" applyProtection="1">
      <alignment horizontal="left" wrapText="1"/>
    </xf>
    <xf numFmtId="165" fontId="6" fillId="0" borderId="21" xfId="1" applyNumberFormat="1" applyFont="1" applyFill="1" applyBorder="1" applyAlignment="1" applyProtection="1">
      <alignment horizontal="left" wrapText="1"/>
    </xf>
    <xf numFmtId="49" fontId="25" fillId="0" borderId="23" xfId="0" applyNumberFormat="1" applyFont="1" applyBorder="1" applyAlignment="1">
      <alignment horizontal="center" vertical="center" wrapText="1"/>
    </xf>
    <xf numFmtId="49" fontId="25" fillId="0" borderId="17" xfId="0" applyNumberFormat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9" fontId="26" fillId="0" borderId="17" xfId="0" applyNumberFormat="1" applyFont="1" applyBorder="1" applyAlignment="1">
      <alignment horizontal="center" vertical="center" wrapText="1"/>
    </xf>
    <xf numFmtId="1" fontId="26" fillId="0" borderId="17" xfId="0" applyNumberFormat="1" applyFont="1" applyBorder="1" applyAlignment="1">
      <alignment horizontal="center" vertical="center" wrapText="1"/>
    </xf>
    <xf numFmtId="1" fontId="25" fillId="7" borderId="17" xfId="0" applyNumberFormat="1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7" xfId="5" applyFont="1" applyBorder="1" applyAlignment="1">
      <alignment horizontal="center" vertical="center" wrapText="1"/>
    </xf>
    <xf numFmtId="1" fontId="25" fillId="0" borderId="17" xfId="0" applyNumberFormat="1" applyFont="1" applyBorder="1" applyAlignment="1">
      <alignment horizontal="center" vertical="center" wrapText="1"/>
    </xf>
    <xf numFmtId="165" fontId="27" fillId="4" borderId="22" xfId="1" applyNumberFormat="1" applyFont="1" applyFill="1" applyBorder="1" applyAlignment="1" applyProtection="1">
      <alignment horizontal="left" wrapText="1"/>
    </xf>
    <xf numFmtId="164" fontId="27" fillId="4" borderId="21" xfId="1" applyNumberFormat="1" applyFont="1" applyFill="1" applyBorder="1" applyAlignment="1" applyProtection="1">
      <alignment horizontal="center" wrapText="1"/>
    </xf>
  </cellXfs>
  <cellStyles count="6">
    <cellStyle name="Comma" xfId="1" builtinId="3"/>
    <cellStyle name="Hyperlink" xfId="3" builtinId="8"/>
    <cellStyle name="Normal" xfId="0" builtinId="0"/>
    <cellStyle name="Normal 2" xfId="2" xr:uid="{8691C248-41FB-4008-A0A1-6474134B99AD}"/>
    <cellStyle name="Normal 3" xfId="5" xr:uid="{2FCC43A9-C599-4C8D-899F-E400A1556322}"/>
    <cellStyle name="Normal 4 2" xfId="4" xr:uid="{3E002194-85B4-48CC-BF0B-670A95ED08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69850</xdr:colOff>
      <xdr:row>1</xdr:row>
      <xdr:rowOff>57150</xdr:rowOff>
    </xdr:from>
    <xdr:to>
      <xdr:col>12</xdr:col>
      <xdr:colOff>920750</xdr:colOff>
      <xdr:row>1</xdr:row>
      <xdr:rowOff>533400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18EC849-186D-4F04-AB0A-C622C7AA8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241300"/>
          <a:ext cx="35750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139700</xdr:colOff>
      <xdr:row>60</xdr:row>
      <xdr:rowOff>133350</xdr:rowOff>
    </xdr:from>
    <xdr:to>
      <xdr:col>4</xdr:col>
      <xdr:colOff>476250</xdr:colOff>
      <xdr:row>66</xdr:row>
      <xdr:rowOff>38100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DF07D12-9CB7-4974-8CFF-D2BC22C22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761450"/>
          <a:ext cx="2139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ST@18%25" TargetMode="External"/><Relationship Id="rId2" Type="http://schemas.openxmlformats.org/officeDocument/2006/relationships/hyperlink" Target="mailto:GST@18%25" TargetMode="External"/><Relationship Id="rId1" Type="http://schemas.openxmlformats.org/officeDocument/2006/relationships/hyperlink" Target="mailto:sandeep.bhat@k-corp.i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2042F-A215-4C23-A0C3-E946A71F7819}">
  <dimension ref="B1:N67"/>
  <sheetViews>
    <sheetView tabSelected="1" workbookViewId="0">
      <selection activeCell="B2" sqref="B2:H2"/>
    </sheetView>
  </sheetViews>
  <sheetFormatPr defaultColWidth="9.08984375" defaultRowHeight="14" x14ac:dyDescent="0.3"/>
  <cols>
    <col min="1" max="1" width="1.6328125" style="2" customWidth="1"/>
    <col min="2" max="2" width="6.81640625" style="1" customWidth="1"/>
    <col min="3" max="3" width="6.36328125" style="1" bestFit="1" customWidth="1"/>
    <col min="4" max="4" width="13.7265625" style="1" bestFit="1" customWidth="1"/>
    <col min="5" max="5" width="14.36328125" style="2" bestFit="1" customWidth="1"/>
    <col min="6" max="6" width="8.90625" style="2" bestFit="1" customWidth="1"/>
    <col min="7" max="7" width="24.7265625" style="2" bestFit="1" customWidth="1"/>
    <col min="8" max="8" width="4.26953125" style="2" bestFit="1" customWidth="1"/>
    <col min="9" max="9" width="6.54296875" style="2" bestFit="1" customWidth="1"/>
    <col min="10" max="10" width="12.6328125" style="2" bestFit="1" customWidth="1"/>
    <col min="11" max="11" width="9.81640625" style="2" bestFit="1" customWidth="1"/>
    <col min="12" max="12" width="10" style="2" bestFit="1" customWidth="1"/>
    <col min="13" max="13" width="24.1796875" style="2" bestFit="1" customWidth="1"/>
    <col min="14" max="14" width="11.1796875" style="3" bestFit="1" customWidth="1"/>
    <col min="15" max="15" width="1.6328125" style="2" customWidth="1"/>
    <col min="16" max="238" width="9.08984375" style="2"/>
    <col min="239" max="239" width="1.6328125" style="2" customWidth="1"/>
    <col min="240" max="240" width="6.81640625" style="2" customWidth="1"/>
    <col min="241" max="241" width="6.453125" style="2" bestFit="1" customWidth="1"/>
    <col min="242" max="242" width="15.6328125" style="2" customWidth="1"/>
    <col min="243" max="243" width="33" style="2" bestFit="1" customWidth="1"/>
    <col min="244" max="244" width="10.54296875" style="2" bestFit="1" customWidth="1"/>
    <col min="245" max="245" width="16.26953125" style="2" bestFit="1" customWidth="1"/>
    <col min="246" max="246" width="7.81640625" style="2" customWidth="1"/>
    <col min="247" max="247" width="16.453125" style="2" customWidth="1"/>
    <col min="248" max="248" width="22" style="2" customWidth="1"/>
    <col min="249" max="249" width="21" style="2" customWidth="1"/>
    <col min="250" max="494" width="9.08984375" style="2"/>
    <col min="495" max="495" width="1.6328125" style="2" customWidth="1"/>
    <col min="496" max="496" width="6.81640625" style="2" customWidth="1"/>
    <col min="497" max="497" width="6.453125" style="2" bestFit="1" customWidth="1"/>
    <col min="498" max="498" width="15.6328125" style="2" customWidth="1"/>
    <col min="499" max="499" width="33" style="2" bestFit="1" customWidth="1"/>
    <col min="500" max="500" width="10.54296875" style="2" bestFit="1" customWidth="1"/>
    <col min="501" max="501" width="16.26953125" style="2" bestFit="1" customWidth="1"/>
    <col min="502" max="502" width="7.81640625" style="2" customWidth="1"/>
    <col min="503" max="503" width="16.453125" style="2" customWidth="1"/>
    <col min="504" max="504" width="22" style="2" customWidth="1"/>
    <col min="505" max="505" width="21" style="2" customWidth="1"/>
    <col min="506" max="750" width="9.08984375" style="2"/>
    <col min="751" max="751" width="1.6328125" style="2" customWidth="1"/>
    <col min="752" max="752" width="6.81640625" style="2" customWidth="1"/>
    <col min="753" max="753" width="6.453125" style="2" bestFit="1" customWidth="1"/>
    <col min="754" max="754" width="15.6328125" style="2" customWidth="1"/>
    <col min="755" max="755" width="33" style="2" bestFit="1" customWidth="1"/>
    <col min="756" max="756" width="10.54296875" style="2" bestFit="1" customWidth="1"/>
    <col min="757" max="757" width="16.26953125" style="2" bestFit="1" customWidth="1"/>
    <col min="758" max="758" width="7.81640625" style="2" customWidth="1"/>
    <col min="759" max="759" width="16.453125" style="2" customWidth="1"/>
    <col min="760" max="760" width="22" style="2" customWidth="1"/>
    <col min="761" max="761" width="21" style="2" customWidth="1"/>
    <col min="762" max="1006" width="9.08984375" style="2"/>
    <col min="1007" max="1007" width="1.6328125" style="2" customWidth="1"/>
    <col min="1008" max="1008" width="6.81640625" style="2" customWidth="1"/>
    <col min="1009" max="1009" width="6.453125" style="2" bestFit="1" customWidth="1"/>
    <col min="1010" max="1010" width="15.6328125" style="2" customWidth="1"/>
    <col min="1011" max="1011" width="33" style="2" bestFit="1" customWidth="1"/>
    <col min="1012" max="1012" width="10.54296875" style="2" bestFit="1" customWidth="1"/>
    <col min="1013" max="1013" width="16.26953125" style="2" bestFit="1" customWidth="1"/>
    <col min="1014" max="1014" width="7.81640625" style="2" customWidth="1"/>
    <col min="1015" max="1015" width="16.453125" style="2" customWidth="1"/>
    <col min="1016" max="1016" width="22" style="2" customWidth="1"/>
    <col min="1017" max="1017" width="21" style="2" customWidth="1"/>
    <col min="1018" max="1262" width="9.08984375" style="2"/>
    <col min="1263" max="1263" width="1.6328125" style="2" customWidth="1"/>
    <col min="1264" max="1264" width="6.81640625" style="2" customWidth="1"/>
    <col min="1265" max="1265" width="6.453125" style="2" bestFit="1" customWidth="1"/>
    <col min="1266" max="1266" width="15.6328125" style="2" customWidth="1"/>
    <col min="1267" max="1267" width="33" style="2" bestFit="1" customWidth="1"/>
    <col min="1268" max="1268" width="10.54296875" style="2" bestFit="1" customWidth="1"/>
    <col min="1269" max="1269" width="16.26953125" style="2" bestFit="1" customWidth="1"/>
    <col min="1270" max="1270" width="7.81640625" style="2" customWidth="1"/>
    <col min="1271" max="1271" width="16.453125" style="2" customWidth="1"/>
    <col min="1272" max="1272" width="22" style="2" customWidth="1"/>
    <col min="1273" max="1273" width="21" style="2" customWidth="1"/>
    <col min="1274" max="1518" width="9.08984375" style="2"/>
    <col min="1519" max="1519" width="1.6328125" style="2" customWidth="1"/>
    <col min="1520" max="1520" width="6.81640625" style="2" customWidth="1"/>
    <col min="1521" max="1521" width="6.453125" style="2" bestFit="1" customWidth="1"/>
    <col min="1522" max="1522" width="15.6328125" style="2" customWidth="1"/>
    <col min="1523" max="1523" width="33" style="2" bestFit="1" customWidth="1"/>
    <col min="1524" max="1524" width="10.54296875" style="2" bestFit="1" customWidth="1"/>
    <col min="1525" max="1525" width="16.26953125" style="2" bestFit="1" customWidth="1"/>
    <col min="1526" max="1526" width="7.81640625" style="2" customWidth="1"/>
    <col min="1527" max="1527" width="16.453125" style="2" customWidth="1"/>
    <col min="1528" max="1528" width="22" style="2" customWidth="1"/>
    <col min="1529" max="1529" width="21" style="2" customWidth="1"/>
    <col min="1530" max="1774" width="9.08984375" style="2"/>
    <col min="1775" max="1775" width="1.6328125" style="2" customWidth="1"/>
    <col min="1776" max="1776" width="6.81640625" style="2" customWidth="1"/>
    <col min="1777" max="1777" width="6.453125" style="2" bestFit="1" customWidth="1"/>
    <col min="1778" max="1778" width="15.6328125" style="2" customWidth="1"/>
    <col min="1779" max="1779" width="33" style="2" bestFit="1" customWidth="1"/>
    <col min="1780" max="1780" width="10.54296875" style="2" bestFit="1" customWidth="1"/>
    <col min="1781" max="1781" width="16.26953125" style="2" bestFit="1" customWidth="1"/>
    <col min="1782" max="1782" width="7.81640625" style="2" customWidth="1"/>
    <col min="1783" max="1783" width="16.453125" style="2" customWidth="1"/>
    <col min="1784" max="1784" width="22" style="2" customWidth="1"/>
    <col min="1785" max="1785" width="21" style="2" customWidth="1"/>
    <col min="1786" max="2030" width="9.08984375" style="2"/>
    <col min="2031" max="2031" width="1.6328125" style="2" customWidth="1"/>
    <col min="2032" max="2032" width="6.81640625" style="2" customWidth="1"/>
    <col min="2033" max="2033" width="6.453125" style="2" bestFit="1" customWidth="1"/>
    <col min="2034" max="2034" width="15.6328125" style="2" customWidth="1"/>
    <col min="2035" max="2035" width="33" style="2" bestFit="1" customWidth="1"/>
    <col min="2036" max="2036" width="10.54296875" style="2" bestFit="1" customWidth="1"/>
    <col min="2037" max="2037" width="16.26953125" style="2" bestFit="1" customWidth="1"/>
    <col min="2038" max="2038" width="7.81640625" style="2" customWidth="1"/>
    <col min="2039" max="2039" width="16.453125" style="2" customWidth="1"/>
    <col min="2040" max="2040" width="22" style="2" customWidth="1"/>
    <col min="2041" max="2041" width="21" style="2" customWidth="1"/>
    <col min="2042" max="2286" width="9.08984375" style="2"/>
    <col min="2287" max="2287" width="1.6328125" style="2" customWidth="1"/>
    <col min="2288" max="2288" width="6.81640625" style="2" customWidth="1"/>
    <col min="2289" max="2289" width="6.453125" style="2" bestFit="1" customWidth="1"/>
    <col min="2290" max="2290" width="15.6328125" style="2" customWidth="1"/>
    <col min="2291" max="2291" width="33" style="2" bestFit="1" customWidth="1"/>
    <col min="2292" max="2292" width="10.54296875" style="2" bestFit="1" customWidth="1"/>
    <col min="2293" max="2293" width="16.26953125" style="2" bestFit="1" customWidth="1"/>
    <col min="2294" max="2294" width="7.81640625" style="2" customWidth="1"/>
    <col min="2295" max="2295" width="16.453125" style="2" customWidth="1"/>
    <col min="2296" max="2296" width="22" style="2" customWidth="1"/>
    <col min="2297" max="2297" width="21" style="2" customWidth="1"/>
    <col min="2298" max="2542" width="9.08984375" style="2"/>
    <col min="2543" max="2543" width="1.6328125" style="2" customWidth="1"/>
    <col min="2544" max="2544" width="6.81640625" style="2" customWidth="1"/>
    <col min="2545" max="2545" width="6.453125" style="2" bestFit="1" customWidth="1"/>
    <col min="2546" max="2546" width="15.6328125" style="2" customWidth="1"/>
    <col min="2547" max="2547" width="33" style="2" bestFit="1" customWidth="1"/>
    <col min="2548" max="2548" width="10.54296875" style="2" bestFit="1" customWidth="1"/>
    <col min="2549" max="2549" width="16.26953125" style="2" bestFit="1" customWidth="1"/>
    <col min="2550" max="2550" width="7.81640625" style="2" customWidth="1"/>
    <col min="2551" max="2551" width="16.453125" style="2" customWidth="1"/>
    <col min="2552" max="2552" width="22" style="2" customWidth="1"/>
    <col min="2553" max="2553" width="21" style="2" customWidth="1"/>
    <col min="2554" max="2798" width="9.08984375" style="2"/>
    <col min="2799" max="2799" width="1.6328125" style="2" customWidth="1"/>
    <col min="2800" max="2800" width="6.81640625" style="2" customWidth="1"/>
    <col min="2801" max="2801" width="6.453125" style="2" bestFit="1" customWidth="1"/>
    <col min="2802" max="2802" width="15.6328125" style="2" customWidth="1"/>
    <col min="2803" max="2803" width="33" style="2" bestFit="1" customWidth="1"/>
    <col min="2804" max="2804" width="10.54296875" style="2" bestFit="1" customWidth="1"/>
    <col min="2805" max="2805" width="16.26953125" style="2" bestFit="1" customWidth="1"/>
    <col min="2806" max="2806" width="7.81640625" style="2" customWidth="1"/>
    <col min="2807" max="2807" width="16.453125" style="2" customWidth="1"/>
    <col min="2808" max="2808" width="22" style="2" customWidth="1"/>
    <col min="2809" max="2809" width="21" style="2" customWidth="1"/>
    <col min="2810" max="3054" width="9.08984375" style="2"/>
    <col min="3055" max="3055" width="1.6328125" style="2" customWidth="1"/>
    <col min="3056" max="3056" width="6.81640625" style="2" customWidth="1"/>
    <col min="3057" max="3057" width="6.453125" style="2" bestFit="1" customWidth="1"/>
    <col min="3058" max="3058" width="15.6328125" style="2" customWidth="1"/>
    <col min="3059" max="3059" width="33" style="2" bestFit="1" customWidth="1"/>
    <col min="3060" max="3060" width="10.54296875" style="2" bestFit="1" customWidth="1"/>
    <col min="3061" max="3061" width="16.26953125" style="2" bestFit="1" customWidth="1"/>
    <col min="3062" max="3062" width="7.81640625" style="2" customWidth="1"/>
    <col min="3063" max="3063" width="16.453125" style="2" customWidth="1"/>
    <col min="3064" max="3064" width="22" style="2" customWidth="1"/>
    <col min="3065" max="3065" width="21" style="2" customWidth="1"/>
    <col min="3066" max="3310" width="9.08984375" style="2"/>
    <col min="3311" max="3311" width="1.6328125" style="2" customWidth="1"/>
    <col min="3312" max="3312" width="6.81640625" style="2" customWidth="1"/>
    <col min="3313" max="3313" width="6.453125" style="2" bestFit="1" customWidth="1"/>
    <col min="3314" max="3314" width="15.6328125" style="2" customWidth="1"/>
    <col min="3315" max="3315" width="33" style="2" bestFit="1" customWidth="1"/>
    <col min="3316" max="3316" width="10.54296875" style="2" bestFit="1" customWidth="1"/>
    <col min="3317" max="3317" width="16.26953125" style="2" bestFit="1" customWidth="1"/>
    <col min="3318" max="3318" width="7.81640625" style="2" customWidth="1"/>
    <col min="3319" max="3319" width="16.453125" style="2" customWidth="1"/>
    <col min="3320" max="3320" width="22" style="2" customWidth="1"/>
    <col min="3321" max="3321" width="21" style="2" customWidth="1"/>
    <col min="3322" max="3566" width="9.08984375" style="2"/>
    <col min="3567" max="3567" width="1.6328125" style="2" customWidth="1"/>
    <col min="3568" max="3568" width="6.81640625" style="2" customWidth="1"/>
    <col min="3569" max="3569" width="6.453125" style="2" bestFit="1" customWidth="1"/>
    <col min="3570" max="3570" width="15.6328125" style="2" customWidth="1"/>
    <col min="3571" max="3571" width="33" style="2" bestFit="1" customWidth="1"/>
    <col min="3572" max="3572" width="10.54296875" style="2" bestFit="1" customWidth="1"/>
    <col min="3573" max="3573" width="16.26953125" style="2" bestFit="1" customWidth="1"/>
    <col min="3574" max="3574" width="7.81640625" style="2" customWidth="1"/>
    <col min="3575" max="3575" width="16.453125" style="2" customWidth="1"/>
    <col min="3576" max="3576" width="22" style="2" customWidth="1"/>
    <col min="3577" max="3577" width="21" style="2" customWidth="1"/>
    <col min="3578" max="3822" width="9.08984375" style="2"/>
    <col min="3823" max="3823" width="1.6328125" style="2" customWidth="1"/>
    <col min="3824" max="3824" width="6.81640625" style="2" customWidth="1"/>
    <col min="3825" max="3825" width="6.453125" style="2" bestFit="1" customWidth="1"/>
    <col min="3826" max="3826" width="15.6328125" style="2" customWidth="1"/>
    <col min="3827" max="3827" width="33" style="2" bestFit="1" customWidth="1"/>
    <col min="3828" max="3828" width="10.54296875" style="2" bestFit="1" customWidth="1"/>
    <col min="3829" max="3829" width="16.26953125" style="2" bestFit="1" customWidth="1"/>
    <col min="3830" max="3830" width="7.81640625" style="2" customWidth="1"/>
    <col min="3831" max="3831" width="16.453125" style="2" customWidth="1"/>
    <col min="3832" max="3832" width="22" style="2" customWidth="1"/>
    <col min="3833" max="3833" width="21" style="2" customWidth="1"/>
    <col min="3834" max="4078" width="9.08984375" style="2"/>
    <col min="4079" max="4079" width="1.6328125" style="2" customWidth="1"/>
    <col min="4080" max="4080" width="6.81640625" style="2" customWidth="1"/>
    <col min="4081" max="4081" width="6.453125" style="2" bestFit="1" customWidth="1"/>
    <col min="4082" max="4082" width="15.6328125" style="2" customWidth="1"/>
    <col min="4083" max="4083" width="33" style="2" bestFit="1" customWidth="1"/>
    <col min="4084" max="4084" width="10.54296875" style="2" bestFit="1" customWidth="1"/>
    <col min="4085" max="4085" width="16.26953125" style="2" bestFit="1" customWidth="1"/>
    <col min="4086" max="4086" width="7.81640625" style="2" customWidth="1"/>
    <col min="4087" max="4087" width="16.453125" style="2" customWidth="1"/>
    <col min="4088" max="4088" width="22" style="2" customWidth="1"/>
    <col min="4089" max="4089" width="21" style="2" customWidth="1"/>
    <col min="4090" max="4334" width="9.08984375" style="2"/>
    <col min="4335" max="4335" width="1.6328125" style="2" customWidth="1"/>
    <col min="4336" max="4336" width="6.81640625" style="2" customWidth="1"/>
    <col min="4337" max="4337" width="6.453125" style="2" bestFit="1" customWidth="1"/>
    <col min="4338" max="4338" width="15.6328125" style="2" customWidth="1"/>
    <col min="4339" max="4339" width="33" style="2" bestFit="1" customWidth="1"/>
    <col min="4340" max="4340" width="10.54296875" style="2" bestFit="1" customWidth="1"/>
    <col min="4341" max="4341" width="16.26953125" style="2" bestFit="1" customWidth="1"/>
    <col min="4342" max="4342" width="7.81640625" style="2" customWidth="1"/>
    <col min="4343" max="4343" width="16.453125" style="2" customWidth="1"/>
    <col min="4344" max="4344" width="22" style="2" customWidth="1"/>
    <col min="4345" max="4345" width="21" style="2" customWidth="1"/>
    <col min="4346" max="4590" width="9.08984375" style="2"/>
    <col min="4591" max="4591" width="1.6328125" style="2" customWidth="1"/>
    <col min="4592" max="4592" width="6.81640625" style="2" customWidth="1"/>
    <col min="4593" max="4593" width="6.453125" style="2" bestFit="1" customWidth="1"/>
    <col min="4594" max="4594" width="15.6328125" style="2" customWidth="1"/>
    <col min="4595" max="4595" width="33" style="2" bestFit="1" customWidth="1"/>
    <col min="4596" max="4596" width="10.54296875" style="2" bestFit="1" customWidth="1"/>
    <col min="4597" max="4597" width="16.26953125" style="2" bestFit="1" customWidth="1"/>
    <col min="4598" max="4598" width="7.81640625" style="2" customWidth="1"/>
    <col min="4599" max="4599" width="16.453125" style="2" customWidth="1"/>
    <col min="4600" max="4600" width="22" style="2" customWidth="1"/>
    <col min="4601" max="4601" width="21" style="2" customWidth="1"/>
    <col min="4602" max="4846" width="9.08984375" style="2"/>
    <col min="4847" max="4847" width="1.6328125" style="2" customWidth="1"/>
    <col min="4848" max="4848" width="6.81640625" style="2" customWidth="1"/>
    <col min="4849" max="4849" width="6.453125" style="2" bestFit="1" customWidth="1"/>
    <col min="4850" max="4850" width="15.6328125" style="2" customWidth="1"/>
    <col min="4851" max="4851" width="33" style="2" bestFit="1" customWidth="1"/>
    <col min="4852" max="4852" width="10.54296875" style="2" bestFit="1" customWidth="1"/>
    <col min="4853" max="4853" width="16.26953125" style="2" bestFit="1" customWidth="1"/>
    <col min="4854" max="4854" width="7.81640625" style="2" customWidth="1"/>
    <col min="4855" max="4855" width="16.453125" style="2" customWidth="1"/>
    <col min="4856" max="4856" width="22" style="2" customWidth="1"/>
    <col min="4857" max="4857" width="21" style="2" customWidth="1"/>
    <col min="4858" max="5102" width="9.08984375" style="2"/>
    <col min="5103" max="5103" width="1.6328125" style="2" customWidth="1"/>
    <col min="5104" max="5104" width="6.81640625" style="2" customWidth="1"/>
    <col min="5105" max="5105" width="6.453125" style="2" bestFit="1" customWidth="1"/>
    <col min="5106" max="5106" width="15.6328125" style="2" customWidth="1"/>
    <col min="5107" max="5107" width="33" style="2" bestFit="1" customWidth="1"/>
    <col min="5108" max="5108" width="10.54296875" style="2" bestFit="1" customWidth="1"/>
    <col min="5109" max="5109" width="16.26953125" style="2" bestFit="1" customWidth="1"/>
    <col min="5110" max="5110" width="7.81640625" style="2" customWidth="1"/>
    <col min="5111" max="5111" width="16.453125" style="2" customWidth="1"/>
    <col min="5112" max="5112" width="22" style="2" customWidth="1"/>
    <col min="5113" max="5113" width="21" style="2" customWidth="1"/>
    <col min="5114" max="5358" width="9.08984375" style="2"/>
    <col min="5359" max="5359" width="1.6328125" style="2" customWidth="1"/>
    <col min="5360" max="5360" width="6.81640625" style="2" customWidth="1"/>
    <col min="5361" max="5361" width="6.453125" style="2" bestFit="1" customWidth="1"/>
    <col min="5362" max="5362" width="15.6328125" style="2" customWidth="1"/>
    <col min="5363" max="5363" width="33" style="2" bestFit="1" customWidth="1"/>
    <col min="5364" max="5364" width="10.54296875" style="2" bestFit="1" customWidth="1"/>
    <col min="5365" max="5365" width="16.26953125" style="2" bestFit="1" customWidth="1"/>
    <col min="5366" max="5366" width="7.81640625" style="2" customWidth="1"/>
    <col min="5367" max="5367" width="16.453125" style="2" customWidth="1"/>
    <col min="5368" max="5368" width="22" style="2" customWidth="1"/>
    <col min="5369" max="5369" width="21" style="2" customWidth="1"/>
    <col min="5370" max="5614" width="9.08984375" style="2"/>
    <col min="5615" max="5615" width="1.6328125" style="2" customWidth="1"/>
    <col min="5616" max="5616" width="6.81640625" style="2" customWidth="1"/>
    <col min="5617" max="5617" width="6.453125" style="2" bestFit="1" customWidth="1"/>
    <col min="5618" max="5618" width="15.6328125" style="2" customWidth="1"/>
    <col min="5619" max="5619" width="33" style="2" bestFit="1" customWidth="1"/>
    <col min="5620" max="5620" width="10.54296875" style="2" bestFit="1" customWidth="1"/>
    <col min="5621" max="5621" width="16.26953125" style="2" bestFit="1" customWidth="1"/>
    <col min="5622" max="5622" width="7.81640625" style="2" customWidth="1"/>
    <col min="5623" max="5623" width="16.453125" style="2" customWidth="1"/>
    <col min="5624" max="5624" width="22" style="2" customWidth="1"/>
    <col min="5625" max="5625" width="21" style="2" customWidth="1"/>
    <col min="5626" max="5870" width="9.08984375" style="2"/>
    <col min="5871" max="5871" width="1.6328125" style="2" customWidth="1"/>
    <col min="5872" max="5872" width="6.81640625" style="2" customWidth="1"/>
    <col min="5873" max="5873" width="6.453125" style="2" bestFit="1" customWidth="1"/>
    <col min="5874" max="5874" width="15.6328125" style="2" customWidth="1"/>
    <col min="5875" max="5875" width="33" style="2" bestFit="1" customWidth="1"/>
    <col min="5876" max="5876" width="10.54296875" style="2" bestFit="1" customWidth="1"/>
    <col min="5877" max="5877" width="16.26953125" style="2" bestFit="1" customWidth="1"/>
    <col min="5878" max="5878" width="7.81640625" style="2" customWidth="1"/>
    <col min="5879" max="5879" width="16.453125" style="2" customWidth="1"/>
    <col min="5880" max="5880" width="22" style="2" customWidth="1"/>
    <col min="5881" max="5881" width="21" style="2" customWidth="1"/>
    <col min="5882" max="6126" width="9.08984375" style="2"/>
    <col min="6127" max="6127" width="1.6328125" style="2" customWidth="1"/>
    <col min="6128" max="6128" width="6.81640625" style="2" customWidth="1"/>
    <col min="6129" max="6129" width="6.453125" style="2" bestFit="1" customWidth="1"/>
    <col min="6130" max="6130" width="15.6328125" style="2" customWidth="1"/>
    <col min="6131" max="6131" width="33" style="2" bestFit="1" customWidth="1"/>
    <col min="6132" max="6132" width="10.54296875" style="2" bestFit="1" customWidth="1"/>
    <col min="6133" max="6133" width="16.26953125" style="2" bestFit="1" customWidth="1"/>
    <col min="6134" max="6134" width="7.81640625" style="2" customWidth="1"/>
    <col min="6135" max="6135" width="16.453125" style="2" customWidth="1"/>
    <col min="6136" max="6136" width="22" style="2" customWidth="1"/>
    <col min="6137" max="6137" width="21" style="2" customWidth="1"/>
    <col min="6138" max="6382" width="9.08984375" style="2"/>
    <col min="6383" max="6383" width="1.6328125" style="2" customWidth="1"/>
    <col min="6384" max="6384" width="6.81640625" style="2" customWidth="1"/>
    <col min="6385" max="6385" width="6.453125" style="2" bestFit="1" customWidth="1"/>
    <col min="6386" max="6386" width="15.6328125" style="2" customWidth="1"/>
    <col min="6387" max="6387" width="33" style="2" bestFit="1" customWidth="1"/>
    <col min="6388" max="6388" width="10.54296875" style="2" bestFit="1" customWidth="1"/>
    <col min="6389" max="6389" width="16.26953125" style="2" bestFit="1" customWidth="1"/>
    <col min="6390" max="6390" width="7.81640625" style="2" customWidth="1"/>
    <col min="6391" max="6391" width="16.453125" style="2" customWidth="1"/>
    <col min="6392" max="6392" width="22" style="2" customWidth="1"/>
    <col min="6393" max="6393" width="21" style="2" customWidth="1"/>
    <col min="6394" max="6638" width="9.08984375" style="2"/>
    <col min="6639" max="6639" width="1.6328125" style="2" customWidth="1"/>
    <col min="6640" max="6640" width="6.81640625" style="2" customWidth="1"/>
    <col min="6641" max="6641" width="6.453125" style="2" bestFit="1" customWidth="1"/>
    <col min="6642" max="6642" width="15.6328125" style="2" customWidth="1"/>
    <col min="6643" max="6643" width="33" style="2" bestFit="1" customWidth="1"/>
    <col min="6644" max="6644" width="10.54296875" style="2" bestFit="1" customWidth="1"/>
    <col min="6645" max="6645" width="16.26953125" style="2" bestFit="1" customWidth="1"/>
    <col min="6646" max="6646" width="7.81640625" style="2" customWidth="1"/>
    <col min="6647" max="6647" width="16.453125" style="2" customWidth="1"/>
    <col min="6648" max="6648" width="22" style="2" customWidth="1"/>
    <col min="6649" max="6649" width="21" style="2" customWidth="1"/>
    <col min="6650" max="6894" width="9.08984375" style="2"/>
    <col min="6895" max="6895" width="1.6328125" style="2" customWidth="1"/>
    <col min="6896" max="6896" width="6.81640625" style="2" customWidth="1"/>
    <col min="6897" max="6897" width="6.453125" style="2" bestFit="1" customWidth="1"/>
    <col min="6898" max="6898" width="15.6328125" style="2" customWidth="1"/>
    <col min="6899" max="6899" width="33" style="2" bestFit="1" customWidth="1"/>
    <col min="6900" max="6900" width="10.54296875" style="2" bestFit="1" customWidth="1"/>
    <col min="6901" max="6901" width="16.26953125" style="2" bestFit="1" customWidth="1"/>
    <col min="6902" max="6902" width="7.81640625" style="2" customWidth="1"/>
    <col min="6903" max="6903" width="16.453125" style="2" customWidth="1"/>
    <col min="6904" max="6904" width="22" style="2" customWidth="1"/>
    <col min="6905" max="6905" width="21" style="2" customWidth="1"/>
    <col min="6906" max="7150" width="9.08984375" style="2"/>
    <col min="7151" max="7151" width="1.6328125" style="2" customWidth="1"/>
    <col min="7152" max="7152" width="6.81640625" style="2" customWidth="1"/>
    <col min="7153" max="7153" width="6.453125" style="2" bestFit="1" customWidth="1"/>
    <col min="7154" max="7154" width="15.6328125" style="2" customWidth="1"/>
    <col min="7155" max="7155" width="33" style="2" bestFit="1" customWidth="1"/>
    <col min="7156" max="7156" width="10.54296875" style="2" bestFit="1" customWidth="1"/>
    <col min="7157" max="7157" width="16.26953125" style="2" bestFit="1" customWidth="1"/>
    <col min="7158" max="7158" width="7.81640625" style="2" customWidth="1"/>
    <col min="7159" max="7159" width="16.453125" style="2" customWidth="1"/>
    <col min="7160" max="7160" width="22" style="2" customWidth="1"/>
    <col min="7161" max="7161" width="21" style="2" customWidth="1"/>
    <col min="7162" max="7406" width="9.08984375" style="2"/>
    <col min="7407" max="7407" width="1.6328125" style="2" customWidth="1"/>
    <col min="7408" max="7408" width="6.81640625" style="2" customWidth="1"/>
    <col min="7409" max="7409" width="6.453125" style="2" bestFit="1" customWidth="1"/>
    <col min="7410" max="7410" width="15.6328125" style="2" customWidth="1"/>
    <col min="7411" max="7411" width="33" style="2" bestFit="1" customWidth="1"/>
    <col min="7412" max="7412" width="10.54296875" style="2" bestFit="1" customWidth="1"/>
    <col min="7413" max="7413" width="16.26953125" style="2" bestFit="1" customWidth="1"/>
    <col min="7414" max="7414" width="7.81640625" style="2" customWidth="1"/>
    <col min="7415" max="7415" width="16.453125" style="2" customWidth="1"/>
    <col min="7416" max="7416" width="22" style="2" customWidth="1"/>
    <col min="7417" max="7417" width="21" style="2" customWidth="1"/>
    <col min="7418" max="7662" width="9.08984375" style="2"/>
    <col min="7663" max="7663" width="1.6328125" style="2" customWidth="1"/>
    <col min="7664" max="7664" width="6.81640625" style="2" customWidth="1"/>
    <col min="7665" max="7665" width="6.453125" style="2" bestFit="1" customWidth="1"/>
    <col min="7666" max="7666" width="15.6328125" style="2" customWidth="1"/>
    <col min="7667" max="7667" width="33" style="2" bestFit="1" customWidth="1"/>
    <col min="7668" max="7668" width="10.54296875" style="2" bestFit="1" customWidth="1"/>
    <col min="7669" max="7669" width="16.26953125" style="2" bestFit="1" customWidth="1"/>
    <col min="7670" max="7670" width="7.81640625" style="2" customWidth="1"/>
    <col min="7671" max="7671" width="16.453125" style="2" customWidth="1"/>
    <col min="7672" max="7672" width="22" style="2" customWidth="1"/>
    <col min="7673" max="7673" width="21" style="2" customWidth="1"/>
    <col min="7674" max="7918" width="9.08984375" style="2"/>
    <col min="7919" max="7919" width="1.6328125" style="2" customWidth="1"/>
    <col min="7920" max="7920" width="6.81640625" style="2" customWidth="1"/>
    <col min="7921" max="7921" width="6.453125" style="2" bestFit="1" customWidth="1"/>
    <col min="7922" max="7922" width="15.6328125" style="2" customWidth="1"/>
    <col min="7923" max="7923" width="33" style="2" bestFit="1" customWidth="1"/>
    <col min="7924" max="7924" width="10.54296875" style="2" bestFit="1" customWidth="1"/>
    <col min="7925" max="7925" width="16.26953125" style="2" bestFit="1" customWidth="1"/>
    <col min="7926" max="7926" width="7.81640625" style="2" customWidth="1"/>
    <col min="7927" max="7927" width="16.453125" style="2" customWidth="1"/>
    <col min="7928" max="7928" width="22" style="2" customWidth="1"/>
    <col min="7929" max="7929" width="21" style="2" customWidth="1"/>
    <col min="7930" max="8174" width="9.08984375" style="2"/>
    <col min="8175" max="8175" width="1.6328125" style="2" customWidth="1"/>
    <col min="8176" max="8176" width="6.81640625" style="2" customWidth="1"/>
    <col min="8177" max="8177" width="6.453125" style="2" bestFit="1" customWidth="1"/>
    <col min="8178" max="8178" width="15.6328125" style="2" customWidth="1"/>
    <col min="8179" max="8179" width="33" style="2" bestFit="1" customWidth="1"/>
    <col min="8180" max="8180" width="10.54296875" style="2" bestFit="1" customWidth="1"/>
    <col min="8181" max="8181" width="16.26953125" style="2" bestFit="1" customWidth="1"/>
    <col min="8182" max="8182" width="7.81640625" style="2" customWidth="1"/>
    <col min="8183" max="8183" width="16.453125" style="2" customWidth="1"/>
    <col min="8184" max="8184" width="22" style="2" customWidth="1"/>
    <col min="8185" max="8185" width="21" style="2" customWidth="1"/>
    <col min="8186" max="8430" width="9.08984375" style="2"/>
    <col min="8431" max="8431" width="1.6328125" style="2" customWidth="1"/>
    <col min="8432" max="8432" width="6.81640625" style="2" customWidth="1"/>
    <col min="8433" max="8433" width="6.453125" style="2" bestFit="1" customWidth="1"/>
    <col min="8434" max="8434" width="15.6328125" style="2" customWidth="1"/>
    <col min="8435" max="8435" width="33" style="2" bestFit="1" customWidth="1"/>
    <col min="8436" max="8436" width="10.54296875" style="2" bestFit="1" customWidth="1"/>
    <col min="8437" max="8437" width="16.26953125" style="2" bestFit="1" customWidth="1"/>
    <col min="8438" max="8438" width="7.81640625" style="2" customWidth="1"/>
    <col min="8439" max="8439" width="16.453125" style="2" customWidth="1"/>
    <col min="8440" max="8440" width="22" style="2" customWidth="1"/>
    <col min="8441" max="8441" width="21" style="2" customWidth="1"/>
    <col min="8442" max="8686" width="9.08984375" style="2"/>
    <col min="8687" max="8687" width="1.6328125" style="2" customWidth="1"/>
    <col min="8688" max="8688" width="6.81640625" style="2" customWidth="1"/>
    <col min="8689" max="8689" width="6.453125" style="2" bestFit="1" customWidth="1"/>
    <col min="8690" max="8690" width="15.6328125" style="2" customWidth="1"/>
    <col min="8691" max="8691" width="33" style="2" bestFit="1" customWidth="1"/>
    <col min="8692" max="8692" width="10.54296875" style="2" bestFit="1" customWidth="1"/>
    <col min="8693" max="8693" width="16.26953125" style="2" bestFit="1" customWidth="1"/>
    <col min="8694" max="8694" width="7.81640625" style="2" customWidth="1"/>
    <col min="8695" max="8695" width="16.453125" style="2" customWidth="1"/>
    <col min="8696" max="8696" width="22" style="2" customWidth="1"/>
    <col min="8697" max="8697" width="21" style="2" customWidth="1"/>
    <col min="8698" max="8942" width="9.08984375" style="2"/>
    <col min="8943" max="8943" width="1.6328125" style="2" customWidth="1"/>
    <col min="8944" max="8944" width="6.81640625" style="2" customWidth="1"/>
    <col min="8945" max="8945" width="6.453125" style="2" bestFit="1" customWidth="1"/>
    <col min="8946" max="8946" width="15.6328125" style="2" customWidth="1"/>
    <col min="8947" max="8947" width="33" style="2" bestFit="1" customWidth="1"/>
    <col min="8948" max="8948" width="10.54296875" style="2" bestFit="1" customWidth="1"/>
    <col min="8949" max="8949" width="16.26953125" style="2" bestFit="1" customWidth="1"/>
    <col min="8950" max="8950" width="7.81640625" style="2" customWidth="1"/>
    <col min="8951" max="8951" width="16.453125" style="2" customWidth="1"/>
    <col min="8952" max="8952" width="22" style="2" customWidth="1"/>
    <col min="8953" max="8953" width="21" style="2" customWidth="1"/>
    <col min="8954" max="9198" width="9.08984375" style="2"/>
    <col min="9199" max="9199" width="1.6328125" style="2" customWidth="1"/>
    <col min="9200" max="9200" width="6.81640625" style="2" customWidth="1"/>
    <col min="9201" max="9201" width="6.453125" style="2" bestFit="1" customWidth="1"/>
    <col min="9202" max="9202" width="15.6328125" style="2" customWidth="1"/>
    <col min="9203" max="9203" width="33" style="2" bestFit="1" customWidth="1"/>
    <col min="9204" max="9204" width="10.54296875" style="2" bestFit="1" customWidth="1"/>
    <col min="9205" max="9205" width="16.26953125" style="2" bestFit="1" customWidth="1"/>
    <col min="9206" max="9206" width="7.81640625" style="2" customWidth="1"/>
    <col min="9207" max="9207" width="16.453125" style="2" customWidth="1"/>
    <col min="9208" max="9208" width="22" style="2" customWidth="1"/>
    <col min="9209" max="9209" width="21" style="2" customWidth="1"/>
    <col min="9210" max="9454" width="9.08984375" style="2"/>
    <col min="9455" max="9455" width="1.6328125" style="2" customWidth="1"/>
    <col min="9456" max="9456" width="6.81640625" style="2" customWidth="1"/>
    <col min="9457" max="9457" width="6.453125" style="2" bestFit="1" customWidth="1"/>
    <col min="9458" max="9458" width="15.6328125" style="2" customWidth="1"/>
    <col min="9459" max="9459" width="33" style="2" bestFit="1" customWidth="1"/>
    <col min="9460" max="9460" width="10.54296875" style="2" bestFit="1" customWidth="1"/>
    <col min="9461" max="9461" width="16.26953125" style="2" bestFit="1" customWidth="1"/>
    <col min="9462" max="9462" width="7.81640625" style="2" customWidth="1"/>
    <col min="9463" max="9463" width="16.453125" style="2" customWidth="1"/>
    <col min="9464" max="9464" width="22" style="2" customWidth="1"/>
    <col min="9465" max="9465" width="21" style="2" customWidth="1"/>
    <col min="9466" max="9710" width="9.08984375" style="2"/>
    <col min="9711" max="9711" width="1.6328125" style="2" customWidth="1"/>
    <col min="9712" max="9712" width="6.81640625" style="2" customWidth="1"/>
    <col min="9713" max="9713" width="6.453125" style="2" bestFit="1" customWidth="1"/>
    <col min="9714" max="9714" width="15.6328125" style="2" customWidth="1"/>
    <col min="9715" max="9715" width="33" style="2" bestFit="1" customWidth="1"/>
    <col min="9716" max="9716" width="10.54296875" style="2" bestFit="1" customWidth="1"/>
    <col min="9717" max="9717" width="16.26953125" style="2" bestFit="1" customWidth="1"/>
    <col min="9718" max="9718" width="7.81640625" style="2" customWidth="1"/>
    <col min="9719" max="9719" width="16.453125" style="2" customWidth="1"/>
    <col min="9720" max="9720" width="22" style="2" customWidth="1"/>
    <col min="9721" max="9721" width="21" style="2" customWidth="1"/>
    <col min="9722" max="9966" width="9.08984375" style="2"/>
    <col min="9967" max="9967" width="1.6328125" style="2" customWidth="1"/>
    <col min="9968" max="9968" width="6.81640625" style="2" customWidth="1"/>
    <col min="9969" max="9969" width="6.453125" style="2" bestFit="1" customWidth="1"/>
    <col min="9970" max="9970" width="15.6328125" style="2" customWidth="1"/>
    <col min="9971" max="9971" width="33" style="2" bestFit="1" customWidth="1"/>
    <col min="9972" max="9972" width="10.54296875" style="2" bestFit="1" customWidth="1"/>
    <col min="9973" max="9973" width="16.26953125" style="2" bestFit="1" customWidth="1"/>
    <col min="9974" max="9974" width="7.81640625" style="2" customWidth="1"/>
    <col min="9975" max="9975" width="16.453125" style="2" customWidth="1"/>
    <col min="9976" max="9976" width="22" style="2" customWidth="1"/>
    <col min="9977" max="9977" width="21" style="2" customWidth="1"/>
    <col min="9978" max="10222" width="9.08984375" style="2"/>
    <col min="10223" max="10223" width="1.6328125" style="2" customWidth="1"/>
    <col min="10224" max="10224" width="6.81640625" style="2" customWidth="1"/>
    <col min="10225" max="10225" width="6.453125" style="2" bestFit="1" customWidth="1"/>
    <col min="10226" max="10226" width="15.6328125" style="2" customWidth="1"/>
    <col min="10227" max="10227" width="33" style="2" bestFit="1" customWidth="1"/>
    <col min="10228" max="10228" width="10.54296875" style="2" bestFit="1" customWidth="1"/>
    <col min="10229" max="10229" width="16.26953125" style="2" bestFit="1" customWidth="1"/>
    <col min="10230" max="10230" width="7.81640625" style="2" customWidth="1"/>
    <col min="10231" max="10231" width="16.453125" style="2" customWidth="1"/>
    <col min="10232" max="10232" width="22" style="2" customWidth="1"/>
    <col min="10233" max="10233" width="21" style="2" customWidth="1"/>
    <col min="10234" max="10478" width="9.08984375" style="2"/>
    <col min="10479" max="10479" width="1.6328125" style="2" customWidth="1"/>
    <col min="10480" max="10480" width="6.81640625" style="2" customWidth="1"/>
    <col min="10481" max="10481" width="6.453125" style="2" bestFit="1" customWidth="1"/>
    <col min="10482" max="10482" width="15.6328125" style="2" customWidth="1"/>
    <col min="10483" max="10483" width="33" style="2" bestFit="1" customWidth="1"/>
    <col min="10484" max="10484" width="10.54296875" style="2" bestFit="1" customWidth="1"/>
    <col min="10485" max="10485" width="16.26953125" style="2" bestFit="1" customWidth="1"/>
    <col min="10486" max="10486" width="7.81640625" style="2" customWidth="1"/>
    <col min="10487" max="10487" width="16.453125" style="2" customWidth="1"/>
    <col min="10488" max="10488" width="22" style="2" customWidth="1"/>
    <col min="10489" max="10489" width="21" style="2" customWidth="1"/>
    <col min="10490" max="10734" width="9.08984375" style="2"/>
    <col min="10735" max="10735" width="1.6328125" style="2" customWidth="1"/>
    <col min="10736" max="10736" width="6.81640625" style="2" customWidth="1"/>
    <col min="10737" max="10737" width="6.453125" style="2" bestFit="1" customWidth="1"/>
    <col min="10738" max="10738" width="15.6328125" style="2" customWidth="1"/>
    <col min="10739" max="10739" width="33" style="2" bestFit="1" customWidth="1"/>
    <col min="10740" max="10740" width="10.54296875" style="2" bestFit="1" customWidth="1"/>
    <col min="10741" max="10741" width="16.26953125" style="2" bestFit="1" customWidth="1"/>
    <col min="10742" max="10742" width="7.81640625" style="2" customWidth="1"/>
    <col min="10743" max="10743" width="16.453125" style="2" customWidth="1"/>
    <col min="10744" max="10744" width="22" style="2" customWidth="1"/>
    <col min="10745" max="10745" width="21" style="2" customWidth="1"/>
    <col min="10746" max="10990" width="9.08984375" style="2"/>
    <col min="10991" max="10991" width="1.6328125" style="2" customWidth="1"/>
    <col min="10992" max="10992" width="6.81640625" style="2" customWidth="1"/>
    <col min="10993" max="10993" width="6.453125" style="2" bestFit="1" customWidth="1"/>
    <col min="10994" max="10994" width="15.6328125" style="2" customWidth="1"/>
    <col min="10995" max="10995" width="33" style="2" bestFit="1" customWidth="1"/>
    <col min="10996" max="10996" width="10.54296875" style="2" bestFit="1" customWidth="1"/>
    <col min="10997" max="10997" width="16.26953125" style="2" bestFit="1" customWidth="1"/>
    <col min="10998" max="10998" width="7.81640625" style="2" customWidth="1"/>
    <col min="10999" max="10999" width="16.453125" style="2" customWidth="1"/>
    <col min="11000" max="11000" width="22" style="2" customWidth="1"/>
    <col min="11001" max="11001" width="21" style="2" customWidth="1"/>
    <col min="11002" max="11246" width="9.08984375" style="2"/>
    <col min="11247" max="11247" width="1.6328125" style="2" customWidth="1"/>
    <col min="11248" max="11248" width="6.81640625" style="2" customWidth="1"/>
    <col min="11249" max="11249" width="6.453125" style="2" bestFit="1" customWidth="1"/>
    <col min="11250" max="11250" width="15.6328125" style="2" customWidth="1"/>
    <col min="11251" max="11251" width="33" style="2" bestFit="1" customWidth="1"/>
    <col min="11252" max="11252" width="10.54296875" style="2" bestFit="1" customWidth="1"/>
    <col min="11253" max="11253" width="16.26953125" style="2" bestFit="1" customWidth="1"/>
    <col min="11254" max="11254" width="7.81640625" style="2" customWidth="1"/>
    <col min="11255" max="11255" width="16.453125" style="2" customWidth="1"/>
    <col min="11256" max="11256" width="22" style="2" customWidth="1"/>
    <col min="11257" max="11257" width="21" style="2" customWidth="1"/>
    <col min="11258" max="11502" width="9.08984375" style="2"/>
    <col min="11503" max="11503" width="1.6328125" style="2" customWidth="1"/>
    <col min="11504" max="11504" width="6.81640625" style="2" customWidth="1"/>
    <col min="11505" max="11505" width="6.453125" style="2" bestFit="1" customWidth="1"/>
    <col min="11506" max="11506" width="15.6328125" style="2" customWidth="1"/>
    <col min="11507" max="11507" width="33" style="2" bestFit="1" customWidth="1"/>
    <col min="11508" max="11508" width="10.54296875" style="2" bestFit="1" customWidth="1"/>
    <col min="11509" max="11509" width="16.26953125" style="2" bestFit="1" customWidth="1"/>
    <col min="11510" max="11510" width="7.81640625" style="2" customWidth="1"/>
    <col min="11511" max="11511" width="16.453125" style="2" customWidth="1"/>
    <col min="11512" max="11512" width="22" style="2" customWidth="1"/>
    <col min="11513" max="11513" width="21" style="2" customWidth="1"/>
    <col min="11514" max="11758" width="9.08984375" style="2"/>
    <col min="11759" max="11759" width="1.6328125" style="2" customWidth="1"/>
    <col min="11760" max="11760" width="6.81640625" style="2" customWidth="1"/>
    <col min="11761" max="11761" width="6.453125" style="2" bestFit="1" customWidth="1"/>
    <col min="11762" max="11762" width="15.6328125" style="2" customWidth="1"/>
    <col min="11763" max="11763" width="33" style="2" bestFit="1" customWidth="1"/>
    <col min="11764" max="11764" width="10.54296875" style="2" bestFit="1" customWidth="1"/>
    <col min="11765" max="11765" width="16.26953125" style="2" bestFit="1" customWidth="1"/>
    <col min="11766" max="11766" width="7.81640625" style="2" customWidth="1"/>
    <col min="11767" max="11767" width="16.453125" style="2" customWidth="1"/>
    <col min="11768" max="11768" width="22" style="2" customWidth="1"/>
    <col min="11769" max="11769" width="21" style="2" customWidth="1"/>
    <col min="11770" max="12014" width="9.08984375" style="2"/>
    <col min="12015" max="12015" width="1.6328125" style="2" customWidth="1"/>
    <col min="12016" max="12016" width="6.81640625" style="2" customWidth="1"/>
    <col min="12017" max="12017" width="6.453125" style="2" bestFit="1" customWidth="1"/>
    <col min="12018" max="12018" width="15.6328125" style="2" customWidth="1"/>
    <col min="12019" max="12019" width="33" style="2" bestFit="1" customWidth="1"/>
    <col min="12020" max="12020" width="10.54296875" style="2" bestFit="1" customWidth="1"/>
    <col min="12021" max="12021" width="16.26953125" style="2" bestFit="1" customWidth="1"/>
    <col min="12022" max="12022" width="7.81640625" style="2" customWidth="1"/>
    <col min="12023" max="12023" width="16.453125" style="2" customWidth="1"/>
    <col min="12024" max="12024" width="22" style="2" customWidth="1"/>
    <col min="12025" max="12025" width="21" style="2" customWidth="1"/>
    <col min="12026" max="12270" width="9.08984375" style="2"/>
    <col min="12271" max="12271" width="1.6328125" style="2" customWidth="1"/>
    <col min="12272" max="12272" width="6.81640625" style="2" customWidth="1"/>
    <col min="12273" max="12273" width="6.453125" style="2" bestFit="1" customWidth="1"/>
    <col min="12274" max="12274" width="15.6328125" style="2" customWidth="1"/>
    <col min="12275" max="12275" width="33" style="2" bestFit="1" customWidth="1"/>
    <col min="12276" max="12276" width="10.54296875" style="2" bestFit="1" customWidth="1"/>
    <col min="12277" max="12277" width="16.26953125" style="2" bestFit="1" customWidth="1"/>
    <col min="12278" max="12278" width="7.81640625" style="2" customWidth="1"/>
    <col min="12279" max="12279" width="16.453125" style="2" customWidth="1"/>
    <col min="12280" max="12280" width="22" style="2" customWidth="1"/>
    <col min="12281" max="12281" width="21" style="2" customWidth="1"/>
    <col min="12282" max="12526" width="9.08984375" style="2"/>
    <col min="12527" max="12527" width="1.6328125" style="2" customWidth="1"/>
    <col min="12528" max="12528" width="6.81640625" style="2" customWidth="1"/>
    <col min="12529" max="12529" width="6.453125" style="2" bestFit="1" customWidth="1"/>
    <col min="12530" max="12530" width="15.6328125" style="2" customWidth="1"/>
    <col min="12531" max="12531" width="33" style="2" bestFit="1" customWidth="1"/>
    <col min="12532" max="12532" width="10.54296875" style="2" bestFit="1" customWidth="1"/>
    <col min="12533" max="12533" width="16.26953125" style="2" bestFit="1" customWidth="1"/>
    <col min="12534" max="12534" width="7.81640625" style="2" customWidth="1"/>
    <col min="12535" max="12535" width="16.453125" style="2" customWidth="1"/>
    <col min="12536" max="12536" width="22" style="2" customWidth="1"/>
    <col min="12537" max="12537" width="21" style="2" customWidth="1"/>
    <col min="12538" max="12782" width="9.08984375" style="2"/>
    <col min="12783" max="12783" width="1.6328125" style="2" customWidth="1"/>
    <col min="12784" max="12784" width="6.81640625" style="2" customWidth="1"/>
    <col min="12785" max="12785" width="6.453125" style="2" bestFit="1" customWidth="1"/>
    <col min="12786" max="12786" width="15.6328125" style="2" customWidth="1"/>
    <col min="12787" max="12787" width="33" style="2" bestFit="1" customWidth="1"/>
    <col min="12788" max="12788" width="10.54296875" style="2" bestFit="1" customWidth="1"/>
    <col min="12789" max="12789" width="16.26953125" style="2" bestFit="1" customWidth="1"/>
    <col min="12790" max="12790" width="7.81640625" style="2" customWidth="1"/>
    <col min="12791" max="12791" width="16.453125" style="2" customWidth="1"/>
    <col min="12792" max="12792" width="22" style="2" customWidth="1"/>
    <col min="12793" max="12793" width="21" style="2" customWidth="1"/>
    <col min="12794" max="13038" width="9.08984375" style="2"/>
    <col min="13039" max="13039" width="1.6328125" style="2" customWidth="1"/>
    <col min="13040" max="13040" width="6.81640625" style="2" customWidth="1"/>
    <col min="13041" max="13041" width="6.453125" style="2" bestFit="1" customWidth="1"/>
    <col min="13042" max="13042" width="15.6328125" style="2" customWidth="1"/>
    <col min="13043" max="13043" width="33" style="2" bestFit="1" customWidth="1"/>
    <col min="13044" max="13044" width="10.54296875" style="2" bestFit="1" customWidth="1"/>
    <col min="13045" max="13045" width="16.26953125" style="2" bestFit="1" customWidth="1"/>
    <col min="13046" max="13046" width="7.81640625" style="2" customWidth="1"/>
    <col min="13047" max="13047" width="16.453125" style="2" customWidth="1"/>
    <col min="13048" max="13048" width="22" style="2" customWidth="1"/>
    <col min="13049" max="13049" width="21" style="2" customWidth="1"/>
    <col min="13050" max="13294" width="9.08984375" style="2"/>
    <col min="13295" max="13295" width="1.6328125" style="2" customWidth="1"/>
    <col min="13296" max="13296" width="6.81640625" style="2" customWidth="1"/>
    <col min="13297" max="13297" width="6.453125" style="2" bestFit="1" customWidth="1"/>
    <col min="13298" max="13298" width="15.6328125" style="2" customWidth="1"/>
    <col min="13299" max="13299" width="33" style="2" bestFit="1" customWidth="1"/>
    <col min="13300" max="13300" width="10.54296875" style="2" bestFit="1" customWidth="1"/>
    <col min="13301" max="13301" width="16.26953125" style="2" bestFit="1" customWidth="1"/>
    <col min="13302" max="13302" width="7.81640625" style="2" customWidth="1"/>
    <col min="13303" max="13303" width="16.453125" style="2" customWidth="1"/>
    <col min="13304" max="13304" width="22" style="2" customWidth="1"/>
    <col min="13305" max="13305" width="21" style="2" customWidth="1"/>
    <col min="13306" max="13550" width="9.08984375" style="2"/>
    <col min="13551" max="13551" width="1.6328125" style="2" customWidth="1"/>
    <col min="13552" max="13552" width="6.81640625" style="2" customWidth="1"/>
    <col min="13553" max="13553" width="6.453125" style="2" bestFit="1" customWidth="1"/>
    <col min="13554" max="13554" width="15.6328125" style="2" customWidth="1"/>
    <col min="13555" max="13555" width="33" style="2" bestFit="1" customWidth="1"/>
    <col min="13556" max="13556" width="10.54296875" style="2" bestFit="1" customWidth="1"/>
    <col min="13557" max="13557" width="16.26953125" style="2" bestFit="1" customWidth="1"/>
    <col min="13558" max="13558" width="7.81640625" style="2" customWidth="1"/>
    <col min="13559" max="13559" width="16.453125" style="2" customWidth="1"/>
    <col min="13560" max="13560" width="22" style="2" customWidth="1"/>
    <col min="13561" max="13561" width="21" style="2" customWidth="1"/>
    <col min="13562" max="13806" width="9.08984375" style="2"/>
    <col min="13807" max="13807" width="1.6328125" style="2" customWidth="1"/>
    <col min="13808" max="13808" width="6.81640625" style="2" customWidth="1"/>
    <col min="13809" max="13809" width="6.453125" style="2" bestFit="1" customWidth="1"/>
    <col min="13810" max="13810" width="15.6328125" style="2" customWidth="1"/>
    <col min="13811" max="13811" width="33" style="2" bestFit="1" customWidth="1"/>
    <col min="13812" max="13812" width="10.54296875" style="2" bestFit="1" customWidth="1"/>
    <col min="13813" max="13813" width="16.26953125" style="2" bestFit="1" customWidth="1"/>
    <col min="13814" max="13814" width="7.81640625" style="2" customWidth="1"/>
    <col min="13815" max="13815" width="16.453125" style="2" customWidth="1"/>
    <col min="13816" max="13816" width="22" style="2" customWidth="1"/>
    <col min="13817" max="13817" width="21" style="2" customWidth="1"/>
    <col min="13818" max="14062" width="9.08984375" style="2"/>
    <col min="14063" max="14063" width="1.6328125" style="2" customWidth="1"/>
    <col min="14064" max="14064" width="6.81640625" style="2" customWidth="1"/>
    <col min="14065" max="14065" width="6.453125" style="2" bestFit="1" customWidth="1"/>
    <col min="14066" max="14066" width="15.6328125" style="2" customWidth="1"/>
    <col min="14067" max="14067" width="33" style="2" bestFit="1" customWidth="1"/>
    <col min="14068" max="14068" width="10.54296875" style="2" bestFit="1" customWidth="1"/>
    <col min="14069" max="14069" width="16.26953125" style="2" bestFit="1" customWidth="1"/>
    <col min="14070" max="14070" width="7.81640625" style="2" customWidth="1"/>
    <col min="14071" max="14071" width="16.453125" style="2" customWidth="1"/>
    <col min="14072" max="14072" width="22" style="2" customWidth="1"/>
    <col min="14073" max="14073" width="21" style="2" customWidth="1"/>
    <col min="14074" max="14318" width="9.08984375" style="2"/>
    <col min="14319" max="14319" width="1.6328125" style="2" customWidth="1"/>
    <col min="14320" max="14320" width="6.81640625" style="2" customWidth="1"/>
    <col min="14321" max="14321" width="6.453125" style="2" bestFit="1" customWidth="1"/>
    <col min="14322" max="14322" width="15.6328125" style="2" customWidth="1"/>
    <col min="14323" max="14323" width="33" style="2" bestFit="1" customWidth="1"/>
    <col min="14324" max="14324" width="10.54296875" style="2" bestFit="1" customWidth="1"/>
    <col min="14325" max="14325" width="16.26953125" style="2" bestFit="1" customWidth="1"/>
    <col min="14326" max="14326" width="7.81640625" style="2" customWidth="1"/>
    <col min="14327" max="14327" width="16.453125" style="2" customWidth="1"/>
    <col min="14328" max="14328" width="22" style="2" customWidth="1"/>
    <col min="14329" max="14329" width="21" style="2" customWidth="1"/>
    <col min="14330" max="14574" width="9.08984375" style="2"/>
    <col min="14575" max="14575" width="1.6328125" style="2" customWidth="1"/>
    <col min="14576" max="14576" width="6.81640625" style="2" customWidth="1"/>
    <col min="14577" max="14577" width="6.453125" style="2" bestFit="1" customWidth="1"/>
    <col min="14578" max="14578" width="15.6328125" style="2" customWidth="1"/>
    <col min="14579" max="14579" width="33" style="2" bestFit="1" customWidth="1"/>
    <col min="14580" max="14580" width="10.54296875" style="2" bestFit="1" customWidth="1"/>
    <col min="14581" max="14581" width="16.26953125" style="2" bestFit="1" customWidth="1"/>
    <col min="14582" max="14582" width="7.81640625" style="2" customWidth="1"/>
    <col min="14583" max="14583" width="16.453125" style="2" customWidth="1"/>
    <col min="14584" max="14584" width="22" style="2" customWidth="1"/>
    <col min="14585" max="14585" width="21" style="2" customWidth="1"/>
    <col min="14586" max="14830" width="9.08984375" style="2"/>
    <col min="14831" max="14831" width="1.6328125" style="2" customWidth="1"/>
    <col min="14832" max="14832" width="6.81640625" style="2" customWidth="1"/>
    <col min="14833" max="14833" width="6.453125" style="2" bestFit="1" customWidth="1"/>
    <col min="14834" max="14834" width="15.6328125" style="2" customWidth="1"/>
    <col min="14835" max="14835" width="33" style="2" bestFit="1" customWidth="1"/>
    <col min="14836" max="14836" width="10.54296875" style="2" bestFit="1" customWidth="1"/>
    <col min="14837" max="14837" width="16.26953125" style="2" bestFit="1" customWidth="1"/>
    <col min="14838" max="14838" width="7.81640625" style="2" customWidth="1"/>
    <col min="14839" max="14839" width="16.453125" style="2" customWidth="1"/>
    <col min="14840" max="14840" width="22" style="2" customWidth="1"/>
    <col min="14841" max="14841" width="21" style="2" customWidth="1"/>
    <col min="14842" max="15086" width="9.08984375" style="2"/>
    <col min="15087" max="15087" width="1.6328125" style="2" customWidth="1"/>
    <col min="15088" max="15088" width="6.81640625" style="2" customWidth="1"/>
    <col min="15089" max="15089" width="6.453125" style="2" bestFit="1" customWidth="1"/>
    <col min="15090" max="15090" width="15.6328125" style="2" customWidth="1"/>
    <col min="15091" max="15091" width="33" style="2" bestFit="1" customWidth="1"/>
    <col min="15092" max="15092" width="10.54296875" style="2" bestFit="1" customWidth="1"/>
    <col min="15093" max="15093" width="16.26953125" style="2" bestFit="1" customWidth="1"/>
    <col min="15094" max="15094" width="7.81640625" style="2" customWidth="1"/>
    <col min="15095" max="15095" width="16.453125" style="2" customWidth="1"/>
    <col min="15096" max="15096" width="22" style="2" customWidth="1"/>
    <col min="15097" max="15097" width="21" style="2" customWidth="1"/>
    <col min="15098" max="15342" width="9.08984375" style="2"/>
    <col min="15343" max="15343" width="1.6328125" style="2" customWidth="1"/>
    <col min="15344" max="15344" width="6.81640625" style="2" customWidth="1"/>
    <col min="15345" max="15345" width="6.453125" style="2" bestFit="1" customWidth="1"/>
    <col min="15346" max="15346" width="15.6328125" style="2" customWidth="1"/>
    <col min="15347" max="15347" width="33" style="2" bestFit="1" customWidth="1"/>
    <col min="15348" max="15348" width="10.54296875" style="2" bestFit="1" customWidth="1"/>
    <col min="15349" max="15349" width="16.26953125" style="2" bestFit="1" customWidth="1"/>
    <col min="15350" max="15350" width="7.81640625" style="2" customWidth="1"/>
    <col min="15351" max="15351" width="16.453125" style="2" customWidth="1"/>
    <col min="15352" max="15352" width="22" style="2" customWidth="1"/>
    <col min="15353" max="15353" width="21" style="2" customWidth="1"/>
    <col min="15354" max="15598" width="9.08984375" style="2"/>
    <col min="15599" max="15599" width="1.6328125" style="2" customWidth="1"/>
    <col min="15600" max="15600" width="6.81640625" style="2" customWidth="1"/>
    <col min="15601" max="15601" width="6.453125" style="2" bestFit="1" customWidth="1"/>
    <col min="15602" max="15602" width="15.6328125" style="2" customWidth="1"/>
    <col min="15603" max="15603" width="33" style="2" bestFit="1" customWidth="1"/>
    <col min="15604" max="15604" width="10.54296875" style="2" bestFit="1" customWidth="1"/>
    <col min="15605" max="15605" width="16.26953125" style="2" bestFit="1" customWidth="1"/>
    <col min="15606" max="15606" width="7.81640625" style="2" customWidth="1"/>
    <col min="15607" max="15607" width="16.453125" style="2" customWidth="1"/>
    <col min="15608" max="15608" width="22" style="2" customWidth="1"/>
    <col min="15609" max="15609" width="21" style="2" customWidth="1"/>
    <col min="15610" max="15854" width="9.08984375" style="2"/>
    <col min="15855" max="15855" width="1.6328125" style="2" customWidth="1"/>
    <col min="15856" max="15856" width="6.81640625" style="2" customWidth="1"/>
    <col min="15857" max="15857" width="6.453125" style="2" bestFit="1" customWidth="1"/>
    <col min="15858" max="15858" width="15.6328125" style="2" customWidth="1"/>
    <col min="15859" max="15859" width="33" style="2" bestFit="1" customWidth="1"/>
    <col min="15860" max="15860" width="10.54296875" style="2" bestFit="1" customWidth="1"/>
    <col min="15861" max="15861" width="16.26953125" style="2" bestFit="1" customWidth="1"/>
    <col min="15862" max="15862" width="7.81640625" style="2" customWidth="1"/>
    <col min="15863" max="15863" width="16.453125" style="2" customWidth="1"/>
    <col min="15864" max="15864" width="22" style="2" customWidth="1"/>
    <col min="15865" max="15865" width="21" style="2" customWidth="1"/>
    <col min="15866" max="16110" width="9.08984375" style="2"/>
    <col min="16111" max="16111" width="1.6328125" style="2" customWidth="1"/>
    <col min="16112" max="16112" width="6.81640625" style="2" customWidth="1"/>
    <col min="16113" max="16113" width="6.453125" style="2" bestFit="1" customWidth="1"/>
    <col min="16114" max="16114" width="15.6328125" style="2" customWidth="1"/>
    <col min="16115" max="16115" width="33" style="2" bestFit="1" customWidth="1"/>
    <col min="16116" max="16116" width="10.54296875" style="2" bestFit="1" customWidth="1"/>
    <col min="16117" max="16117" width="16.26953125" style="2" bestFit="1" customWidth="1"/>
    <col min="16118" max="16118" width="7.81640625" style="2" customWidth="1"/>
    <col min="16119" max="16119" width="16.453125" style="2" customWidth="1"/>
    <col min="16120" max="16120" width="22" style="2" customWidth="1"/>
    <col min="16121" max="16121" width="21" style="2" customWidth="1"/>
    <col min="16122" max="16384" width="9.08984375" style="2"/>
  </cols>
  <sheetData>
    <row r="1" spans="2:14" ht="14.5" thickBot="1" x14ac:dyDescent="0.35"/>
    <row r="2" spans="2:14" ht="50" customHeight="1" thickBot="1" x14ac:dyDescent="0.35">
      <c r="B2" s="107" t="s">
        <v>27</v>
      </c>
      <c r="C2" s="108"/>
      <c r="D2" s="108"/>
      <c r="E2" s="108"/>
      <c r="F2" s="108"/>
      <c r="G2" s="108"/>
      <c r="H2" s="108"/>
      <c r="I2" s="4"/>
      <c r="J2" s="5"/>
      <c r="K2" s="5"/>
      <c r="L2" s="5"/>
      <c r="M2" s="5"/>
      <c r="N2" s="6"/>
    </row>
    <row r="3" spans="2:14" ht="34" customHeight="1" thickBot="1" x14ac:dyDescent="0.35">
      <c r="B3" s="109" t="s">
        <v>32</v>
      </c>
      <c r="C3" s="110"/>
      <c r="D3" s="110"/>
      <c r="E3" s="111"/>
      <c r="F3" s="110"/>
      <c r="G3" s="110"/>
      <c r="H3" s="110"/>
      <c r="I3" s="111"/>
      <c r="J3" s="111"/>
      <c r="K3" s="111"/>
      <c r="L3" s="111"/>
      <c r="M3" s="111"/>
      <c r="N3" s="112"/>
    </row>
    <row r="4" spans="2:14" ht="14.5" x14ac:dyDescent="0.3">
      <c r="B4" s="16" t="s">
        <v>18</v>
      </c>
      <c r="C4" s="18"/>
      <c r="D4" s="18"/>
      <c r="E4" s="32"/>
      <c r="F4" s="32"/>
      <c r="G4" s="33"/>
      <c r="H4" s="21"/>
      <c r="K4" s="34"/>
      <c r="L4" s="33"/>
      <c r="M4" s="20" t="s">
        <v>17</v>
      </c>
      <c r="N4" s="22"/>
    </row>
    <row r="5" spans="2:14" ht="14.5" x14ac:dyDescent="0.3">
      <c r="B5" s="17" t="s">
        <v>19</v>
      </c>
      <c r="C5" s="23"/>
      <c r="D5" s="23"/>
      <c r="E5" s="32"/>
      <c r="F5" s="32"/>
      <c r="G5" s="33"/>
      <c r="H5" s="25"/>
      <c r="K5" s="24"/>
      <c r="L5" s="24" t="s">
        <v>33</v>
      </c>
      <c r="M5" s="24" t="s">
        <v>42</v>
      </c>
      <c r="N5" s="22"/>
    </row>
    <row r="6" spans="2:14" ht="14.5" x14ac:dyDescent="0.3">
      <c r="B6" s="17" t="s">
        <v>21</v>
      </c>
      <c r="C6" s="23"/>
      <c r="D6" s="23"/>
      <c r="E6" s="32"/>
      <c r="F6" s="32"/>
      <c r="G6" s="33"/>
      <c r="H6" s="33"/>
      <c r="K6" s="26"/>
      <c r="L6" s="24" t="s">
        <v>34</v>
      </c>
      <c r="M6" s="26" t="s">
        <v>43</v>
      </c>
      <c r="N6" s="22"/>
    </row>
    <row r="7" spans="2:14" ht="14.5" x14ac:dyDescent="0.3">
      <c r="B7" s="17" t="s">
        <v>22</v>
      </c>
      <c r="C7" s="23"/>
      <c r="D7" s="23"/>
      <c r="E7" s="32"/>
      <c r="F7" s="32"/>
      <c r="G7" s="33"/>
      <c r="H7" s="33"/>
      <c r="K7" s="26"/>
      <c r="L7" s="24" t="s">
        <v>35</v>
      </c>
      <c r="M7" s="26" t="s">
        <v>43</v>
      </c>
      <c r="N7" s="22"/>
    </row>
    <row r="8" spans="2:14" ht="58" x14ac:dyDescent="0.3">
      <c r="B8" s="17" t="s">
        <v>23</v>
      </c>
      <c r="C8" s="23"/>
      <c r="D8" s="23"/>
      <c r="E8" s="32"/>
      <c r="F8" s="32"/>
      <c r="G8" s="33"/>
      <c r="H8" s="33"/>
      <c r="K8" s="24"/>
      <c r="L8" s="24" t="s">
        <v>36</v>
      </c>
      <c r="M8" s="24" t="s">
        <v>44</v>
      </c>
      <c r="N8" s="22"/>
    </row>
    <row r="9" spans="2:14" ht="14.5" x14ac:dyDescent="0.3">
      <c r="B9" s="17" t="s">
        <v>24</v>
      </c>
      <c r="C9" s="23"/>
      <c r="D9" s="23"/>
      <c r="E9" s="32"/>
      <c r="F9" s="32"/>
      <c r="G9" s="33"/>
      <c r="H9" s="33"/>
      <c r="K9" s="27"/>
      <c r="L9" s="24" t="s">
        <v>37</v>
      </c>
      <c r="M9" s="27" t="s">
        <v>46</v>
      </c>
      <c r="N9" s="22"/>
    </row>
    <row r="10" spans="2:14" ht="14.5" x14ac:dyDescent="0.3">
      <c r="B10" s="17" t="s">
        <v>25</v>
      </c>
      <c r="C10" s="23"/>
      <c r="D10" s="23"/>
      <c r="E10" s="32"/>
      <c r="F10" s="32"/>
      <c r="G10" s="33"/>
      <c r="H10" s="33"/>
      <c r="K10" s="31"/>
      <c r="L10" s="24" t="s">
        <v>38</v>
      </c>
      <c r="M10" s="31" t="s">
        <v>45</v>
      </c>
      <c r="N10" s="22"/>
    </row>
    <row r="11" spans="2:14" ht="29" x14ac:dyDescent="0.3">
      <c r="B11" s="17" t="s">
        <v>0</v>
      </c>
      <c r="C11" s="23"/>
      <c r="D11" s="23"/>
      <c r="E11" s="32"/>
      <c r="F11" s="32"/>
      <c r="G11" s="33"/>
      <c r="H11" s="33"/>
      <c r="K11" s="23"/>
      <c r="L11" s="24" t="s">
        <v>39</v>
      </c>
      <c r="M11" s="23" t="s">
        <v>40</v>
      </c>
      <c r="N11" s="22"/>
    </row>
    <row r="12" spans="2:14" ht="14.5" x14ac:dyDescent="0.3">
      <c r="B12" s="17" t="s">
        <v>26</v>
      </c>
      <c r="C12" s="23"/>
      <c r="D12" s="23"/>
      <c r="E12" s="32"/>
      <c r="F12" s="32"/>
      <c r="G12" s="33"/>
      <c r="H12" s="33"/>
      <c r="K12" s="28"/>
      <c r="L12" s="24" t="s">
        <v>41</v>
      </c>
      <c r="M12" s="28">
        <v>45439</v>
      </c>
      <c r="N12" s="22"/>
    </row>
    <row r="13" spans="2:14" ht="15" thickBot="1" x14ac:dyDescent="0.35">
      <c r="B13" s="29"/>
      <c r="C13" s="19"/>
      <c r="D13" s="19"/>
      <c r="E13" s="19"/>
      <c r="F13" s="19"/>
      <c r="I13" s="24"/>
      <c r="J13" s="30"/>
      <c r="K13" s="30"/>
      <c r="L13" s="30"/>
      <c r="M13" s="30"/>
      <c r="N13" s="22"/>
    </row>
    <row r="14" spans="2:14" s="1" customFormat="1" ht="35" thickBot="1" x14ac:dyDescent="0.4">
      <c r="B14" s="36" t="s">
        <v>1</v>
      </c>
      <c r="C14" s="37" t="s">
        <v>2</v>
      </c>
      <c r="D14" s="37" t="s">
        <v>14</v>
      </c>
      <c r="E14" s="37" t="s">
        <v>3</v>
      </c>
      <c r="F14" s="37" t="s">
        <v>15</v>
      </c>
      <c r="G14" s="37" t="s">
        <v>16</v>
      </c>
      <c r="H14" s="37" t="s">
        <v>4</v>
      </c>
      <c r="I14" s="37" t="s">
        <v>5</v>
      </c>
      <c r="J14" s="37" t="s">
        <v>20</v>
      </c>
      <c r="K14" s="37" t="s">
        <v>49</v>
      </c>
      <c r="L14" s="37" t="s">
        <v>50</v>
      </c>
      <c r="M14" s="37" t="s">
        <v>51</v>
      </c>
      <c r="N14" s="38" t="s">
        <v>52</v>
      </c>
    </row>
    <row r="15" spans="2:14" s="1" customFormat="1" ht="14.5" thickBot="1" x14ac:dyDescent="0.4">
      <c r="B15" s="88"/>
      <c r="C15" s="89"/>
      <c r="D15" s="90"/>
      <c r="E15" s="91"/>
      <c r="F15" s="92"/>
      <c r="G15" s="92"/>
      <c r="H15" s="93"/>
      <c r="I15" s="94"/>
      <c r="J15" s="95"/>
      <c r="K15" s="95"/>
      <c r="L15" s="95"/>
      <c r="M15" s="96"/>
      <c r="N15" s="97"/>
    </row>
    <row r="16" spans="2:14" s="1" customFormat="1" ht="108" x14ac:dyDescent="0.35">
      <c r="B16" s="80">
        <v>1</v>
      </c>
      <c r="C16" s="81" t="s">
        <v>47</v>
      </c>
      <c r="D16" s="82" t="s">
        <v>63</v>
      </c>
      <c r="E16" s="82" t="s">
        <v>64</v>
      </c>
      <c r="F16" s="83">
        <v>84198100</v>
      </c>
      <c r="G16" s="84" t="s">
        <v>96</v>
      </c>
      <c r="H16" s="84">
        <v>50</v>
      </c>
      <c r="I16" s="83">
        <v>60000</v>
      </c>
      <c r="J16" s="83">
        <v>40000</v>
      </c>
      <c r="K16" s="44">
        <v>0.1</v>
      </c>
      <c r="L16" s="45">
        <f t="shared" ref="L16:L17" si="0">J16*10%</f>
        <v>4000</v>
      </c>
      <c r="M16" s="35">
        <f t="shared" ref="M16:M17" si="1">J16-(L16)</f>
        <v>36000</v>
      </c>
      <c r="N16" s="46">
        <f>M16*H16</f>
        <v>1800000</v>
      </c>
    </row>
    <row r="17" spans="2:14" s="1" customFormat="1" ht="120" x14ac:dyDescent="0.35">
      <c r="B17" s="85">
        <v>2</v>
      </c>
      <c r="C17" s="56" t="s">
        <v>47</v>
      </c>
      <c r="D17" s="52" t="s">
        <v>65</v>
      </c>
      <c r="E17" s="52" t="s">
        <v>66</v>
      </c>
      <c r="F17" s="58">
        <v>84185000</v>
      </c>
      <c r="G17" s="57" t="s">
        <v>97</v>
      </c>
      <c r="H17" s="57">
        <v>50</v>
      </c>
      <c r="I17" s="55">
        <v>70000</v>
      </c>
      <c r="J17" s="55">
        <v>48000</v>
      </c>
      <c r="K17" s="47">
        <v>0.1</v>
      </c>
      <c r="L17" s="48">
        <f t="shared" si="0"/>
        <v>4800</v>
      </c>
      <c r="M17" s="49">
        <f t="shared" si="1"/>
        <v>43200</v>
      </c>
      <c r="N17" s="86">
        <f>M17*H17</f>
        <v>2160000</v>
      </c>
    </row>
    <row r="18" spans="2:14" s="1" customFormat="1" ht="408" x14ac:dyDescent="0.35">
      <c r="B18" s="85">
        <v>8</v>
      </c>
      <c r="C18" s="56" t="s">
        <v>56</v>
      </c>
      <c r="D18" s="52" t="s">
        <v>58</v>
      </c>
      <c r="E18" s="52" t="s">
        <v>67</v>
      </c>
      <c r="F18" s="55">
        <v>84198190</v>
      </c>
      <c r="G18" s="57" t="s">
        <v>92</v>
      </c>
      <c r="H18" s="57">
        <v>30</v>
      </c>
      <c r="I18" s="50">
        <v>490000</v>
      </c>
      <c r="J18" s="51">
        <v>330000</v>
      </c>
      <c r="K18" s="47">
        <v>0.1</v>
      </c>
      <c r="L18" s="48">
        <f t="shared" ref="L18:L19" si="2">J18*10%</f>
        <v>33000</v>
      </c>
      <c r="M18" s="49">
        <f t="shared" ref="M18:M20" si="3">J18-(L18)</f>
        <v>297000</v>
      </c>
      <c r="N18" s="86">
        <f>M18*H18</f>
        <v>8910000</v>
      </c>
    </row>
    <row r="19" spans="2:14" s="1" customFormat="1" ht="396" x14ac:dyDescent="0.35">
      <c r="B19" s="85">
        <v>9</v>
      </c>
      <c r="C19" s="56" t="s">
        <v>56</v>
      </c>
      <c r="D19" s="59" t="s">
        <v>59</v>
      </c>
      <c r="E19" s="52" t="s">
        <v>67</v>
      </c>
      <c r="F19" s="53">
        <v>84198180</v>
      </c>
      <c r="G19" s="57" t="s">
        <v>91</v>
      </c>
      <c r="H19" s="57">
        <v>10</v>
      </c>
      <c r="I19" s="50">
        <v>590000</v>
      </c>
      <c r="J19" s="51">
        <v>375000</v>
      </c>
      <c r="K19" s="47">
        <v>0.1</v>
      </c>
      <c r="L19" s="48">
        <f t="shared" si="2"/>
        <v>37500</v>
      </c>
      <c r="M19" s="49">
        <f t="shared" si="3"/>
        <v>337500</v>
      </c>
      <c r="N19" s="86">
        <f>M19*H19</f>
        <v>3375000</v>
      </c>
    </row>
    <row r="20" spans="2:14" s="1" customFormat="1" ht="108" x14ac:dyDescent="0.35">
      <c r="B20" s="85">
        <v>10</v>
      </c>
      <c r="C20" s="60" t="s">
        <v>56</v>
      </c>
      <c r="D20" s="52" t="s">
        <v>48</v>
      </c>
      <c r="E20" s="52" t="s">
        <v>54</v>
      </c>
      <c r="F20" s="55">
        <v>84198190</v>
      </c>
      <c r="G20" s="61" t="s">
        <v>55</v>
      </c>
      <c r="H20" s="57">
        <v>70</v>
      </c>
      <c r="I20" s="50">
        <v>39000</v>
      </c>
      <c r="J20" s="51">
        <v>26500</v>
      </c>
      <c r="K20" s="47">
        <v>0.2</v>
      </c>
      <c r="L20" s="48">
        <f>J20*20%</f>
        <v>5300</v>
      </c>
      <c r="M20" s="49">
        <f t="shared" si="3"/>
        <v>21200</v>
      </c>
      <c r="N20" s="86">
        <f>M20*H20</f>
        <v>1484000</v>
      </c>
    </row>
    <row r="21" spans="2:14" s="1" customFormat="1" ht="120" x14ac:dyDescent="0.35">
      <c r="B21" s="85">
        <v>43</v>
      </c>
      <c r="C21" s="56" t="s">
        <v>57</v>
      </c>
      <c r="D21" s="57" t="s">
        <v>68</v>
      </c>
      <c r="E21" s="52" t="s">
        <v>98</v>
      </c>
      <c r="F21" s="53"/>
      <c r="G21" s="57" t="s">
        <v>102</v>
      </c>
      <c r="H21" s="57">
        <v>70</v>
      </c>
      <c r="I21" s="50">
        <v>1015100</v>
      </c>
      <c r="J21" s="51">
        <v>532928</v>
      </c>
      <c r="K21" s="47">
        <v>7.0000000000000007E-2</v>
      </c>
      <c r="L21" s="48">
        <f>J21*7%</f>
        <v>37304.960000000006</v>
      </c>
      <c r="M21" s="49">
        <f>J21-L21</f>
        <v>495623.04</v>
      </c>
      <c r="N21" s="87">
        <f t="shared" ref="N21:N34" si="4">M21*H21</f>
        <v>34693612.799999997</v>
      </c>
    </row>
    <row r="22" spans="2:14" s="1" customFormat="1" ht="120" x14ac:dyDescent="0.35">
      <c r="B22" s="85">
        <v>44</v>
      </c>
      <c r="C22" s="56" t="s">
        <v>57</v>
      </c>
      <c r="D22" s="57" t="s">
        <v>82</v>
      </c>
      <c r="E22" s="52" t="s">
        <v>99</v>
      </c>
      <c r="F22" s="53"/>
      <c r="G22" s="57" t="s">
        <v>101</v>
      </c>
      <c r="H22" s="57">
        <v>10</v>
      </c>
      <c r="I22" s="50">
        <v>1279100</v>
      </c>
      <c r="J22" s="51">
        <v>671528</v>
      </c>
      <c r="K22" s="47">
        <v>7.0000000000000007E-2</v>
      </c>
      <c r="L22" s="48">
        <f>J22*7%</f>
        <v>47006.960000000006</v>
      </c>
      <c r="M22" s="49">
        <f>J22-L22</f>
        <v>624521.04</v>
      </c>
      <c r="N22" s="87">
        <f t="shared" si="4"/>
        <v>6245210.4000000004</v>
      </c>
    </row>
    <row r="23" spans="2:14" s="1" customFormat="1" ht="120" x14ac:dyDescent="0.35">
      <c r="B23" s="85">
        <v>47</v>
      </c>
      <c r="C23" s="56" t="s">
        <v>57</v>
      </c>
      <c r="D23" s="57" t="s">
        <v>83</v>
      </c>
      <c r="E23" s="54" t="s">
        <v>100</v>
      </c>
      <c r="F23" s="53"/>
      <c r="G23" s="57" t="s">
        <v>103</v>
      </c>
      <c r="H23" s="57">
        <v>5</v>
      </c>
      <c r="I23" s="50">
        <v>1423300</v>
      </c>
      <c r="J23" s="51">
        <v>747233</v>
      </c>
      <c r="K23" s="47">
        <v>7.0000000000000007E-2</v>
      </c>
      <c r="L23" s="48">
        <f>J23*7%</f>
        <v>52306.310000000005</v>
      </c>
      <c r="M23" s="49">
        <f>J23-L23</f>
        <v>694926.69</v>
      </c>
      <c r="N23" s="87">
        <f t="shared" si="4"/>
        <v>3474633.4499999997</v>
      </c>
    </row>
    <row r="24" spans="2:14" s="1" customFormat="1" ht="120" x14ac:dyDescent="0.35">
      <c r="B24" s="85">
        <v>48</v>
      </c>
      <c r="C24" s="56" t="s">
        <v>57</v>
      </c>
      <c r="D24" s="57" t="s">
        <v>84</v>
      </c>
      <c r="E24" s="54" t="s">
        <v>104</v>
      </c>
      <c r="F24" s="53"/>
      <c r="G24" s="57" t="s">
        <v>105</v>
      </c>
      <c r="H24" s="57">
        <v>5</v>
      </c>
      <c r="I24" s="50">
        <v>1798300</v>
      </c>
      <c r="J24" s="51">
        <v>944108</v>
      </c>
      <c r="K24" s="47">
        <v>7.0000000000000007E-2</v>
      </c>
      <c r="L24" s="48">
        <f>J24*7%</f>
        <v>66087.560000000012</v>
      </c>
      <c r="M24" s="49">
        <f>J24-L24</f>
        <v>878020.44</v>
      </c>
      <c r="N24" s="87">
        <f t="shared" si="4"/>
        <v>4390102.1999999993</v>
      </c>
    </row>
    <row r="25" spans="2:14" s="1" customFormat="1" ht="144" x14ac:dyDescent="0.35">
      <c r="B25" s="85">
        <v>51</v>
      </c>
      <c r="C25" s="56" t="s">
        <v>56</v>
      </c>
      <c r="D25" s="136" t="s">
        <v>106</v>
      </c>
      <c r="E25" s="137" t="s">
        <v>107</v>
      </c>
      <c r="F25" s="137">
        <v>84221900</v>
      </c>
      <c r="G25" s="137" t="s">
        <v>108</v>
      </c>
      <c r="H25" s="138">
        <v>150</v>
      </c>
      <c r="I25" s="137">
        <v>350000</v>
      </c>
      <c r="J25" s="137">
        <v>210000</v>
      </c>
      <c r="K25" s="139">
        <v>0.1</v>
      </c>
      <c r="L25" s="140">
        <f t="shared" ref="L25" si="5">J25*10%</f>
        <v>21000</v>
      </c>
      <c r="M25" s="141">
        <f t="shared" ref="M25" si="6">J25-(L25)</f>
        <v>189000</v>
      </c>
      <c r="N25" s="142">
        <f t="shared" ref="N25" si="7">M25*H25</f>
        <v>28350000</v>
      </c>
    </row>
    <row r="26" spans="2:14" s="1" customFormat="1" ht="132" x14ac:dyDescent="0.35">
      <c r="B26" s="85">
        <v>52</v>
      </c>
      <c r="C26" s="56" t="s">
        <v>56</v>
      </c>
      <c r="D26" s="137" t="s">
        <v>69</v>
      </c>
      <c r="E26" s="137" t="s">
        <v>70</v>
      </c>
      <c r="F26" s="138">
        <v>84221900</v>
      </c>
      <c r="G26" s="143" t="s">
        <v>95</v>
      </c>
      <c r="H26" s="143">
        <v>70</v>
      </c>
      <c r="I26" s="138">
        <v>230000</v>
      </c>
      <c r="J26" s="144">
        <v>137000</v>
      </c>
      <c r="K26" s="139">
        <v>0.1</v>
      </c>
      <c r="L26" s="140">
        <f t="shared" ref="L26:L33" si="8">J26*10%</f>
        <v>13700</v>
      </c>
      <c r="M26" s="141">
        <f t="shared" ref="M26:M33" si="9">J26-(L26)</f>
        <v>123300</v>
      </c>
      <c r="N26" s="142">
        <f t="shared" si="4"/>
        <v>8631000</v>
      </c>
    </row>
    <row r="27" spans="2:14" s="1" customFormat="1" ht="108" x14ac:dyDescent="0.35">
      <c r="B27" s="85">
        <v>53</v>
      </c>
      <c r="C27" s="60" t="s">
        <v>56</v>
      </c>
      <c r="D27" s="137" t="s">
        <v>71</v>
      </c>
      <c r="E27" s="137" t="s">
        <v>72</v>
      </c>
      <c r="F27" s="138">
        <v>84221900</v>
      </c>
      <c r="G27" s="143" t="s">
        <v>94</v>
      </c>
      <c r="H27" s="143">
        <v>130</v>
      </c>
      <c r="I27" s="138">
        <v>170000</v>
      </c>
      <c r="J27" s="144">
        <v>99000</v>
      </c>
      <c r="K27" s="139">
        <v>0.1</v>
      </c>
      <c r="L27" s="140">
        <f t="shared" si="8"/>
        <v>9900</v>
      </c>
      <c r="M27" s="141">
        <f t="shared" si="9"/>
        <v>89100</v>
      </c>
      <c r="N27" s="142">
        <f t="shared" si="4"/>
        <v>11583000</v>
      </c>
    </row>
    <row r="28" spans="2:14" s="1" customFormat="1" ht="132" x14ac:dyDescent="0.35">
      <c r="B28" s="85">
        <v>54</v>
      </c>
      <c r="C28" s="56" t="s">
        <v>47</v>
      </c>
      <c r="D28" s="52" t="s">
        <v>60</v>
      </c>
      <c r="E28" s="52" t="s">
        <v>73</v>
      </c>
      <c r="F28" s="55">
        <v>84186990</v>
      </c>
      <c r="G28" s="57" t="s">
        <v>93</v>
      </c>
      <c r="H28" s="57">
        <v>10</v>
      </c>
      <c r="I28" s="50">
        <v>200000</v>
      </c>
      <c r="J28" s="55">
        <v>137000</v>
      </c>
      <c r="K28" s="47">
        <v>0.1</v>
      </c>
      <c r="L28" s="48">
        <f t="shared" si="8"/>
        <v>13700</v>
      </c>
      <c r="M28" s="49">
        <f t="shared" si="9"/>
        <v>123300</v>
      </c>
      <c r="N28" s="86">
        <f t="shared" si="4"/>
        <v>1233000</v>
      </c>
    </row>
    <row r="29" spans="2:14" s="1" customFormat="1" ht="108" x14ac:dyDescent="0.35">
      <c r="B29" s="85">
        <v>59</v>
      </c>
      <c r="C29" s="56" t="s">
        <v>47</v>
      </c>
      <c r="D29" s="59" t="s">
        <v>74</v>
      </c>
      <c r="E29" s="59" t="s">
        <v>75</v>
      </c>
      <c r="F29" s="50">
        <v>84186990</v>
      </c>
      <c r="G29" s="57" t="s">
        <v>87</v>
      </c>
      <c r="H29" s="57">
        <v>5</v>
      </c>
      <c r="I29" s="50">
        <v>39000</v>
      </c>
      <c r="J29" s="50">
        <v>24000</v>
      </c>
      <c r="K29" s="47">
        <v>0.1</v>
      </c>
      <c r="L29" s="48">
        <f t="shared" si="8"/>
        <v>2400</v>
      </c>
      <c r="M29" s="49">
        <f t="shared" si="9"/>
        <v>21600</v>
      </c>
      <c r="N29" s="86">
        <f t="shared" si="4"/>
        <v>108000</v>
      </c>
    </row>
    <row r="30" spans="2:14" s="1" customFormat="1" ht="108" x14ac:dyDescent="0.35">
      <c r="B30" s="85">
        <v>60</v>
      </c>
      <c r="C30" s="56" t="s">
        <v>47</v>
      </c>
      <c r="D30" s="59" t="s">
        <v>76</v>
      </c>
      <c r="E30" s="59" t="s">
        <v>77</v>
      </c>
      <c r="F30" s="50">
        <v>84186990</v>
      </c>
      <c r="G30" s="57" t="s">
        <v>88</v>
      </c>
      <c r="H30" s="57">
        <v>10</v>
      </c>
      <c r="I30" s="50">
        <v>82000</v>
      </c>
      <c r="J30" s="50">
        <v>49000</v>
      </c>
      <c r="K30" s="47">
        <v>0.1</v>
      </c>
      <c r="L30" s="48">
        <f t="shared" si="8"/>
        <v>4900</v>
      </c>
      <c r="M30" s="49">
        <f t="shared" si="9"/>
        <v>44100</v>
      </c>
      <c r="N30" s="86">
        <f t="shared" si="4"/>
        <v>441000</v>
      </c>
    </row>
    <row r="31" spans="2:14" s="1" customFormat="1" ht="108" x14ac:dyDescent="0.35">
      <c r="B31" s="85">
        <v>61</v>
      </c>
      <c r="C31" s="56" t="s">
        <v>47</v>
      </c>
      <c r="D31" s="59" t="s">
        <v>78</v>
      </c>
      <c r="E31" s="59" t="s">
        <v>79</v>
      </c>
      <c r="F31" s="50">
        <v>84186990</v>
      </c>
      <c r="G31" s="57" t="s">
        <v>89</v>
      </c>
      <c r="H31" s="57">
        <v>100</v>
      </c>
      <c r="I31" s="50">
        <v>110000</v>
      </c>
      <c r="J31" s="50">
        <v>60000</v>
      </c>
      <c r="K31" s="47">
        <v>0.1</v>
      </c>
      <c r="L31" s="48">
        <f t="shared" si="8"/>
        <v>6000</v>
      </c>
      <c r="M31" s="49">
        <f t="shared" si="9"/>
        <v>54000</v>
      </c>
      <c r="N31" s="86">
        <f t="shared" si="4"/>
        <v>5400000</v>
      </c>
    </row>
    <row r="32" spans="2:14" s="1" customFormat="1" ht="108" x14ac:dyDescent="0.35">
      <c r="B32" s="85">
        <v>62</v>
      </c>
      <c r="C32" s="56" t="s">
        <v>47</v>
      </c>
      <c r="D32" s="59" t="s">
        <v>61</v>
      </c>
      <c r="E32" s="59" t="s">
        <v>80</v>
      </c>
      <c r="F32" s="50">
        <v>84186990</v>
      </c>
      <c r="G32" s="57" t="s">
        <v>90</v>
      </c>
      <c r="H32" s="57">
        <v>30</v>
      </c>
      <c r="I32" s="50">
        <v>155000</v>
      </c>
      <c r="J32" s="50">
        <v>105000</v>
      </c>
      <c r="K32" s="47">
        <v>0.1</v>
      </c>
      <c r="L32" s="48">
        <f t="shared" si="8"/>
        <v>10500</v>
      </c>
      <c r="M32" s="49">
        <f t="shared" si="9"/>
        <v>94500</v>
      </c>
      <c r="N32" s="86">
        <f t="shared" si="4"/>
        <v>2835000</v>
      </c>
    </row>
    <row r="33" spans="2:14" s="1" customFormat="1" ht="204" x14ac:dyDescent="0.35">
      <c r="B33" s="85">
        <v>64</v>
      </c>
      <c r="C33" s="56" t="s">
        <v>47</v>
      </c>
      <c r="D33" s="59" t="s">
        <v>109</v>
      </c>
      <c r="E33" s="59" t="s">
        <v>110</v>
      </c>
      <c r="F33" s="50">
        <v>84186990</v>
      </c>
      <c r="G33" s="57" t="s">
        <v>111</v>
      </c>
      <c r="H33" s="57">
        <v>10</v>
      </c>
      <c r="I33" s="50">
        <f>190000+ 55000</f>
        <v>245000</v>
      </c>
      <c r="J33" s="50">
        <f>130000+29000</f>
        <v>159000</v>
      </c>
      <c r="K33" s="47">
        <v>0.1</v>
      </c>
      <c r="L33" s="48">
        <f t="shared" si="8"/>
        <v>15900</v>
      </c>
      <c r="M33" s="49">
        <f t="shared" si="9"/>
        <v>143100</v>
      </c>
      <c r="N33" s="86">
        <f t="shared" si="4"/>
        <v>1431000</v>
      </c>
    </row>
    <row r="34" spans="2:14" s="1" customFormat="1" ht="72.5" thickBot="1" x14ac:dyDescent="0.4">
      <c r="B34" s="98">
        <v>65</v>
      </c>
      <c r="C34" s="66" t="s">
        <v>56</v>
      </c>
      <c r="D34" s="67" t="s">
        <v>62</v>
      </c>
      <c r="E34" s="67" t="s">
        <v>81</v>
      </c>
      <c r="F34" s="68">
        <v>85141090</v>
      </c>
      <c r="G34" s="69" t="s">
        <v>86</v>
      </c>
      <c r="H34" s="69">
        <v>20</v>
      </c>
      <c r="I34" s="70">
        <v>99000</v>
      </c>
      <c r="J34" s="71">
        <v>69000</v>
      </c>
      <c r="K34" s="64">
        <v>0.1</v>
      </c>
      <c r="L34" s="63">
        <f t="shared" ref="L34" si="10">J34*10%</f>
        <v>6900</v>
      </c>
      <c r="M34" s="65">
        <f t="shared" ref="M34" si="11">J34-(L34)</f>
        <v>62100</v>
      </c>
      <c r="N34" s="99">
        <f t="shared" si="4"/>
        <v>1242000</v>
      </c>
    </row>
    <row r="35" spans="2:14" s="1" customFormat="1" ht="14.5" thickBot="1" x14ac:dyDescent="0.4">
      <c r="B35" s="100"/>
      <c r="C35" s="101"/>
      <c r="D35" s="102"/>
      <c r="E35" s="101"/>
      <c r="F35" s="103"/>
      <c r="G35" s="104"/>
      <c r="H35" s="103"/>
      <c r="I35" s="103"/>
      <c r="J35" s="105"/>
      <c r="K35" s="106"/>
      <c r="L35" s="105"/>
      <c r="M35" s="132"/>
      <c r="N35" s="133"/>
    </row>
    <row r="36" spans="2:14" s="1" customFormat="1" x14ac:dyDescent="0.3">
      <c r="B36" s="113"/>
      <c r="C36" s="114"/>
      <c r="D36" s="114"/>
      <c r="E36" s="114"/>
      <c r="F36" s="114"/>
      <c r="G36" s="114"/>
      <c r="H36" s="114"/>
      <c r="I36" s="114"/>
      <c r="J36" s="115"/>
      <c r="K36" s="116"/>
      <c r="L36" s="116"/>
      <c r="M36" s="120" t="s">
        <v>112</v>
      </c>
      <c r="N36" s="121">
        <f>SUM(N16:N35)</f>
        <v>127786558.84999999</v>
      </c>
    </row>
    <row r="37" spans="2:14" s="1" customFormat="1" x14ac:dyDescent="0.3">
      <c r="B37" s="39"/>
      <c r="C37" s="117"/>
      <c r="D37" s="117"/>
      <c r="E37" s="117"/>
      <c r="F37" s="117"/>
      <c r="G37" s="117"/>
      <c r="H37" s="117"/>
      <c r="I37" s="117"/>
      <c r="J37" s="118"/>
      <c r="K37" s="42"/>
      <c r="L37" s="42"/>
      <c r="M37" s="134"/>
      <c r="N37" s="135"/>
    </row>
    <row r="38" spans="2:14" s="1" customFormat="1" ht="28" x14ac:dyDescent="0.3">
      <c r="B38" s="39"/>
      <c r="C38" s="117"/>
      <c r="D38" s="117"/>
      <c r="E38" s="117"/>
      <c r="F38" s="117"/>
      <c r="G38" s="117"/>
      <c r="H38" s="117"/>
      <c r="I38" s="117"/>
      <c r="J38" s="118"/>
      <c r="K38" s="42"/>
      <c r="L38" s="42"/>
      <c r="M38" s="75" t="s">
        <v>116</v>
      </c>
      <c r="N38" s="72">
        <f>N36-N42</f>
        <v>79222558.849999994</v>
      </c>
    </row>
    <row r="39" spans="2:14" x14ac:dyDescent="0.3">
      <c r="B39" s="39"/>
      <c r="C39" s="117"/>
      <c r="D39" s="117"/>
      <c r="E39" s="117"/>
      <c r="F39" s="117"/>
      <c r="G39" s="117"/>
      <c r="H39" s="117"/>
      <c r="I39" s="117"/>
      <c r="J39" s="119"/>
      <c r="K39" s="42"/>
      <c r="L39" s="42"/>
      <c r="M39" s="75" t="s">
        <v>6</v>
      </c>
      <c r="N39" s="72">
        <f>N38*0.18</f>
        <v>14260060.592999998</v>
      </c>
    </row>
    <row r="40" spans="2:14" x14ac:dyDescent="0.3">
      <c r="B40" s="39"/>
      <c r="C40" s="117"/>
      <c r="D40" s="117"/>
      <c r="E40" s="117"/>
      <c r="F40" s="117"/>
      <c r="G40" s="117"/>
      <c r="H40" s="117"/>
      <c r="I40" s="117"/>
      <c r="J40" s="119"/>
      <c r="K40" s="62"/>
      <c r="L40" s="62"/>
      <c r="M40" s="73" t="s">
        <v>114</v>
      </c>
      <c r="N40" s="74">
        <f>N39+N38</f>
        <v>93482619.442999989</v>
      </c>
    </row>
    <row r="41" spans="2:14" x14ac:dyDescent="0.3">
      <c r="B41" s="39"/>
      <c r="C41" s="117"/>
      <c r="D41" s="117"/>
      <c r="E41" s="117"/>
      <c r="F41" s="117"/>
      <c r="G41" s="117"/>
      <c r="H41" s="117"/>
      <c r="I41" s="117"/>
      <c r="J41" s="119"/>
      <c r="K41" s="62"/>
      <c r="L41" s="62"/>
      <c r="M41" s="78"/>
      <c r="N41" s="79"/>
    </row>
    <row r="42" spans="2:14" ht="28" x14ac:dyDescent="0.3">
      <c r="B42" s="39"/>
      <c r="C42" s="117"/>
      <c r="D42" s="117"/>
      <c r="E42" s="117"/>
      <c r="F42" s="117"/>
      <c r="G42" s="117"/>
      <c r="H42" s="117"/>
      <c r="I42" s="117"/>
      <c r="J42" s="119"/>
      <c r="K42" s="62"/>
      <c r="L42" s="62"/>
      <c r="M42" s="145" t="s">
        <v>113</v>
      </c>
      <c r="N42" s="146">
        <f>N26+N27+N25</f>
        <v>48564000</v>
      </c>
    </row>
    <row r="43" spans="2:14" x14ac:dyDescent="0.3">
      <c r="B43" s="39"/>
      <c r="C43" s="117"/>
      <c r="D43" s="117"/>
      <c r="E43" s="117"/>
      <c r="F43" s="117"/>
      <c r="G43" s="117"/>
      <c r="H43" s="117"/>
      <c r="I43" s="117"/>
      <c r="J43" s="119"/>
      <c r="K43" s="62"/>
      <c r="L43" s="62"/>
      <c r="M43" s="145" t="s">
        <v>85</v>
      </c>
      <c r="N43" s="146">
        <f>N42*0.28</f>
        <v>13597920.000000002</v>
      </c>
    </row>
    <row r="44" spans="2:14" x14ac:dyDescent="0.3">
      <c r="B44" s="39"/>
      <c r="C44" s="117"/>
      <c r="D44" s="117"/>
      <c r="E44" s="117"/>
      <c r="F44" s="117"/>
      <c r="G44" s="117"/>
      <c r="H44" s="117"/>
      <c r="I44" s="117"/>
      <c r="J44" s="119"/>
      <c r="K44" s="62"/>
      <c r="L44" s="62"/>
      <c r="M44" s="73" t="s">
        <v>114</v>
      </c>
      <c r="N44" s="74">
        <f>N43+N42</f>
        <v>62161920</v>
      </c>
    </row>
    <row r="45" spans="2:14" x14ac:dyDescent="0.3">
      <c r="B45" s="39"/>
      <c r="C45" s="117"/>
      <c r="D45" s="117"/>
      <c r="E45" s="117"/>
      <c r="F45" s="117"/>
      <c r="G45" s="117"/>
      <c r="H45" s="117"/>
      <c r="I45" s="117"/>
      <c r="J45" s="119"/>
      <c r="K45" s="62"/>
      <c r="L45" s="62"/>
      <c r="M45" s="76"/>
      <c r="N45" s="77"/>
    </row>
    <row r="46" spans="2:14" ht="28.5" thickBot="1" x14ac:dyDescent="0.35">
      <c r="B46" s="40"/>
      <c r="C46" s="41"/>
      <c r="D46" s="41"/>
      <c r="E46" s="41"/>
      <c r="F46" s="41"/>
      <c r="G46" s="41"/>
      <c r="H46" s="41"/>
      <c r="I46" s="41"/>
      <c r="J46" s="13"/>
      <c r="K46" s="43"/>
      <c r="L46" s="43"/>
      <c r="M46" s="122" t="s">
        <v>115</v>
      </c>
      <c r="N46" s="123">
        <f>N44+N40</f>
        <v>155644539.44299999</v>
      </c>
    </row>
    <row r="47" spans="2:14" x14ac:dyDescent="0.3">
      <c r="B47" s="124"/>
      <c r="C47" s="125"/>
      <c r="D47" s="125"/>
      <c r="E47" s="125"/>
      <c r="F47" s="125"/>
      <c r="G47" s="125"/>
      <c r="H47" s="125"/>
      <c r="I47" s="125"/>
      <c r="J47" s="126"/>
      <c r="K47" s="126"/>
      <c r="L47" s="126"/>
      <c r="M47" s="119"/>
      <c r="N47" s="10"/>
    </row>
    <row r="48" spans="2:14" x14ac:dyDescent="0.3">
      <c r="B48" s="8" t="s">
        <v>7</v>
      </c>
      <c r="C48" s="118"/>
      <c r="D48" s="118"/>
      <c r="E48" s="127"/>
      <c r="F48" s="127"/>
      <c r="G48" s="127"/>
      <c r="H48" s="127"/>
      <c r="I48" s="127"/>
      <c r="J48" s="119"/>
      <c r="K48" s="119"/>
      <c r="L48" s="119"/>
      <c r="M48" s="119"/>
      <c r="N48" s="7"/>
    </row>
    <row r="49" spans="2:14" ht="14.5" x14ac:dyDescent="0.3">
      <c r="B49" s="15" t="s">
        <v>8</v>
      </c>
      <c r="C49" s="128"/>
      <c r="D49" s="128"/>
      <c r="E49" s="129"/>
      <c r="F49" s="129"/>
      <c r="G49" s="129"/>
      <c r="H49" s="129"/>
      <c r="I49" s="129"/>
      <c r="J49" s="130"/>
      <c r="K49" s="130"/>
      <c r="L49" s="130"/>
      <c r="M49" s="130"/>
      <c r="N49" s="7"/>
    </row>
    <row r="50" spans="2:14" ht="14.5" x14ac:dyDescent="0.3">
      <c r="B50" s="15" t="s">
        <v>53</v>
      </c>
      <c r="C50" s="128"/>
      <c r="D50" s="128"/>
      <c r="E50" s="129"/>
      <c r="F50" s="129"/>
      <c r="G50" s="129"/>
      <c r="H50" s="129"/>
      <c r="I50" s="129"/>
      <c r="J50" s="130"/>
      <c r="K50" s="130"/>
      <c r="L50" s="130"/>
      <c r="M50" s="130"/>
      <c r="N50" s="7"/>
    </row>
    <row r="51" spans="2:14" ht="14.5" x14ac:dyDescent="0.3">
      <c r="B51" s="15" t="s">
        <v>30</v>
      </c>
      <c r="C51" s="128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7"/>
    </row>
    <row r="52" spans="2:14" ht="14.5" x14ac:dyDescent="0.3">
      <c r="B52" s="15" t="s">
        <v>28</v>
      </c>
      <c r="C52" s="128"/>
      <c r="D52" s="131"/>
      <c r="E52" s="131"/>
      <c r="F52" s="131"/>
      <c r="G52" s="130"/>
      <c r="H52" s="130"/>
      <c r="I52" s="130"/>
      <c r="J52" s="130"/>
      <c r="K52" s="130"/>
      <c r="L52" s="130"/>
      <c r="M52" s="130"/>
      <c r="N52" s="7"/>
    </row>
    <row r="53" spans="2:14" ht="14.5" x14ac:dyDescent="0.3">
      <c r="B53" s="15" t="s">
        <v>29</v>
      </c>
      <c r="C53" s="128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7"/>
    </row>
    <row r="54" spans="2:14" ht="14.5" x14ac:dyDescent="0.3">
      <c r="B54" s="15" t="s">
        <v>9</v>
      </c>
      <c r="C54" s="128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7"/>
    </row>
    <row r="55" spans="2:14" ht="14.5" x14ac:dyDescent="0.3">
      <c r="B55" s="15" t="s">
        <v>10</v>
      </c>
      <c r="C55" s="128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7"/>
    </row>
    <row r="56" spans="2:14" ht="14.5" x14ac:dyDescent="0.3">
      <c r="B56" s="15" t="s">
        <v>11</v>
      </c>
      <c r="C56" s="128"/>
      <c r="D56" s="131"/>
      <c r="E56" s="131"/>
      <c r="F56" s="131"/>
      <c r="G56" s="131"/>
      <c r="H56" s="131"/>
      <c r="I56" s="131"/>
      <c r="J56" s="130"/>
      <c r="K56" s="130"/>
      <c r="L56" s="130"/>
      <c r="M56" s="130"/>
      <c r="N56" s="7"/>
    </row>
    <row r="57" spans="2:14" ht="14.5" x14ac:dyDescent="0.3">
      <c r="B57" s="15" t="s">
        <v>31</v>
      </c>
      <c r="C57" s="128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7"/>
    </row>
    <row r="58" spans="2:14" ht="14.5" x14ac:dyDescent="0.3">
      <c r="B58" s="15" t="s">
        <v>12</v>
      </c>
      <c r="C58" s="128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7"/>
    </row>
    <row r="59" spans="2:14" ht="14.5" x14ac:dyDescent="0.3">
      <c r="B59" s="15" t="s">
        <v>13</v>
      </c>
      <c r="C59" s="128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7"/>
    </row>
    <row r="60" spans="2:14" x14ac:dyDescent="0.3">
      <c r="B60" s="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7"/>
    </row>
    <row r="61" spans="2:14" x14ac:dyDescent="0.3">
      <c r="B61" s="9"/>
      <c r="C61" s="118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0"/>
    </row>
    <row r="62" spans="2:14" x14ac:dyDescent="0.3">
      <c r="B62" s="9"/>
      <c r="C62" s="118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0"/>
    </row>
    <row r="63" spans="2:14" x14ac:dyDescent="0.3">
      <c r="B63" s="9"/>
      <c r="C63" s="118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0"/>
    </row>
    <row r="64" spans="2:14" x14ac:dyDescent="0.3">
      <c r="B64" s="9"/>
      <c r="C64" s="118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0"/>
    </row>
    <row r="65" spans="2:14" x14ac:dyDescent="0.3">
      <c r="B65" s="9"/>
      <c r="C65" s="118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0"/>
    </row>
    <row r="66" spans="2:14" x14ac:dyDescent="0.3">
      <c r="B66" s="9"/>
      <c r="C66" s="118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0"/>
    </row>
    <row r="67" spans="2:14" ht="14.5" thickBot="1" x14ac:dyDescent="0.35">
      <c r="B67" s="11"/>
      <c r="C67" s="12"/>
      <c r="D67" s="12"/>
      <c r="E67" s="13"/>
      <c r="F67" s="13"/>
      <c r="G67" s="13"/>
      <c r="H67" s="13"/>
      <c r="I67" s="13"/>
      <c r="J67" s="13"/>
      <c r="K67" s="13"/>
      <c r="L67" s="13"/>
      <c r="M67" s="13"/>
      <c r="N67" s="14"/>
    </row>
  </sheetData>
  <mergeCells count="3">
    <mergeCell ref="B2:H2"/>
    <mergeCell ref="B3:N3"/>
    <mergeCell ref="E48:I48"/>
  </mergeCells>
  <conditionalFormatting sqref="C4:D12">
    <cfRule type="colorScale" priority="1">
      <colorScale>
        <cfvo type="min"/>
        <cfvo type="max"/>
        <color rgb="FFFF7128"/>
        <color rgb="FFFFEF9C"/>
      </colorScale>
    </cfRule>
  </conditionalFormatting>
  <conditionalFormatting sqref="K5:K11 H5 M5:M11 I13 L5:L12">
    <cfRule type="colorScale" priority="36">
      <colorScale>
        <cfvo type="min"/>
        <cfvo type="max"/>
        <color rgb="FFFF7128"/>
        <color rgb="FFFFEF9C"/>
      </colorScale>
    </cfRule>
  </conditionalFormatting>
  <conditionalFormatting sqref="N4:N13 B3:N3 B2 I2:N2 B13:F13 E4:F12">
    <cfRule type="colorScale" priority="29">
      <colorScale>
        <cfvo type="min"/>
        <cfvo type="max"/>
        <color rgb="FFFF7128"/>
        <color rgb="FFFFEF9C"/>
      </colorScale>
    </cfRule>
  </conditionalFormatting>
  <hyperlinks>
    <hyperlink ref="M10" r:id="rId1" xr:uid="{299F6A17-ED1A-4AFB-890D-41CBAAD3520F}"/>
    <hyperlink ref="M43" r:id="rId2" display="GST@18%" xr:uid="{06D90ECF-EA6E-4722-9CEF-093FC6898347}"/>
    <hyperlink ref="M39" r:id="rId3" xr:uid="{3FE5267E-1070-4119-B900-25D5F4D6F823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Sanket Dhir</cp:lastModifiedBy>
  <cp:lastPrinted>2023-03-02T10:42:32Z</cp:lastPrinted>
  <dcterms:created xsi:type="dcterms:W3CDTF">2015-06-05T18:17:20Z</dcterms:created>
  <dcterms:modified xsi:type="dcterms:W3CDTF">2024-05-28T06:07:14Z</dcterms:modified>
</cp:coreProperties>
</file>