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108" yWindow="-108" windowWidth="23256" windowHeight="12576" tabRatio="696" firstSheet="3" activeTab="5"/>
  </bookViews>
  <sheets>
    <sheet name="Summary " sheetId="13" r:id="rId1"/>
    <sheet name="Masala Kitchen MB" sheetId="15" state="hidden" r:id="rId2"/>
    <sheet name="FOH AREA BOQ " sheetId="19" r:id="rId3"/>
    <sheet name="FOH-UB-Signage" sheetId="37" r:id="rId4"/>
    <sheet name="FOH-Electrical" sheetId="42" r:id="rId5"/>
    <sheet name="FOH - CCTV" sheetId="36" r:id="rId6"/>
    <sheet name="FOH-Lighting BOQ" sheetId="38" r:id="rId7"/>
    <sheet name="FOH-Fire panel" sheetId="39" r:id="rId8"/>
    <sheet name="FOH-Fire extinguisher" sheetId="40" r:id="rId9"/>
    <sheet name="FOH-Sprinkler" sheetId="41" r:id="rId10"/>
    <sheet name="FOH AREA  MB " sheetId="16" state="hidden" r:id="rId11"/>
    <sheet name="Basement MB " sheetId="21" state="hidden" r:id="rId12"/>
    <sheet name="CIVIL INTERIOR MAKE LIST" sheetId="10" r:id="rId1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9" l="1"/>
  <c r="G52" i="19"/>
  <c r="G51" i="19"/>
  <c r="G50" i="19"/>
  <c r="F9" i="38" l="1"/>
  <c r="F8" i="38"/>
  <c r="G4" i="39"/>
  <c r="G6" i="39"/>
  <c r="G9" i="39"/>
  <c r="G11" i="39"/>
  <c r="G20" i="39"/>
  <c r="G18" i="39"/>
  <c r="G17" i="39"/>
  <c r="G13" i="39"/>
  <c r="G5" i="37" l="1"/>
  <c r="G7" i="37" s="1"/>
  <c r="G8" i="37" s="1"/>
  <c r="A5" i="37"/>
  <c r="F175" i="42"/>
  <c r="F174" i="42"/>
  <c r="F172" i="42"/>
  <c r="F171" i="42"/>
  <c r="F170" i="42"/>
  <c r="F166" i="42"/>
  <c r="F165" i="42"/>
  <c r="F161" i="42"/>
  <c r="F159" i="42"/>
  <c r="F157" i="42"/>
  <c r="F155" i="42"/>
  <c r="F154" i="42"/>
  <c r="F150" i="42"/>
  <c r="F146" i="42"/>
  <c r="F142" i="42"/>
  <c r="F140" i="42"/>
  <c r="F136" i="42"/>
  <c r="F134" i="42"/>
  <c r="F132" i="42"/>
  <c r="F130" i="42"/>
  <c r="F128" i="42"/>
  <c r="F126" i="42"/>
  <c r="F124" i="42"/>
  <c r="F120" i="42"/>
  <c r="F118" i="42"/>
  <c r="F116" i="42"/>
  <c r="F114" i="42"/>
  <c r="F112" i="42"/>
  <c r="F110" i="42"/>
  <c r="F108" i="42"/>
  <c r="F106" i="42"/>
  <c r="F104" i="42"/>
  <c r="F103" i="42"/>
  <c r="F99" i="42"/>
  <c r="F98" i="42"/>
  <c r="F97" i="42"/>
  <c r="F96" i="42"/>
  <c r="F94" i="42"/>
  <c r="F93" i="42"/>
  <c r="F89" i="42"/>
  <c r="F88" i="42"/>
  <c r="F86" i="42"/>
  <c r="F85" i="42"/>
  <c r="F81" i="42"/>
  <c r="F80" i="42"/>
  <c r="F79" i="42"/>
  <c r="F76" i="42"/>
  <c r="F75" i="42"/>
  <c r="F74" i="42"/>
  <c r="F70" i="42"/>
  <c r="F64" i="42"/>
  <c r="F60" i="42"/>
  <c r="F56" i="42"/>
  <c r="F47" i="42"/>
  <c r="F49" i="41"/>
  <c r="F47" i="41"/>
  <c r="F46" i="41"/>
  <c r="F45" i="41"/>
  <c r="F42" i="41"/>
  <c r="F41" i="41"/>
  <c r="F39" i="41"/>
  <c r="F38" i="41"/>
  <c r="F35" i="41"/>
  <c r="F34" i="41"/>
  <c r="F33" i="41"/>
  <c r="F32" i="41"/>
  <c r="F29" i="41"/>
  <c r="F28" i="41"/>
  <c r="F27" i="41"/>
  <c r="F26" i="41"/>
  <c r="F25" i="41"/>
  <c r="F24" i="41"/>
  <c r="F21" i="41"/>
  <c r="F20" i="41"/>
  <c r="F17" i="41"/>
  <c r="F16" i="41"/>
  <c r="D16" i="41"/>
  <c r="F15" i="41"/>
  <c r="D15" i="41"/>
  <c r="D14" i="41"/>
  <c r="F14" i="41" s="1"/>
  <c r="D13" i="41"/>
  <c r="F13" i="41" s="1"/>
  <c r="F12" i="41"/>
  <c r="D12" i="41"/>
  <c r="F9" i="41"/>
  <c r="F8" i="41"/>
  <c r="F7" i="41"/>
  <c r="F6" i="41"/>
  <c r="F5" i="41"/>
  <c r="F4" i="41"/>
  <c r="H10" i="40"/>
  <c r="G10" i="40"/>
  <c r="H8" i="40"/>
  <c r="G8" i="40"/>
  <c r="G12" i="40" s="1"/>
  <c r="H7" i="40"/>
  <c r="G7" i="40"/>
  <c r="A7" i="40"/>
  <c r="A8" i="40" s="1"/>
  <c r="A9" i="40" s="1"/>
  <c r="A10" i="40" s="1"/>
  <c r="H5" i="40"/>
  <c r="G5" i="40"/>
  <c r="H4" i="40"/>
  <c r="G4" i="40"/>
  <c r="H3" i="40"/>
  <c r="G3" i="40"/>
  <c r="H20" i="39"/>
  <c r="H15" i="39"/>
  <c r="G15" i="39"/>
  <c r="H11" i="39"/>
  <c r="A5" i="39"/>
  <c r="A7" i="39" s="1"/>
  <c r="A8" i="39" s="1"/>
  <c r="A10" i="39" s="1"/>
  <c r="A12" i="39" s="1"/>
  <c r="H4" i="39"/>
  <c r="D20" i="13" l="1"/>
  <c r="F177" i="42"/>
  <c r="D27" i="13" s="1"/>
  <c r="F51" i="41"/>
  <c r="G22" i="39"/>
  <c r="F7" i="38"/>
  <c r="F6" i="38"/>
  <c r="F5" i="38"/>
  <c r="F10" i="38" s="1"/>
  <c r="D33" i="13" s="1"/>
  <c r="D29" i="13" l="1"/>
  <c r="H27" i="36"/>
  <c r="H26" i="36"/>
  <c r="H25" i="36"/>
  <c r="H24" i="36"/>
  <c r="H23" i="36"/>
  <c r="H22" i="36"/>
  <c r="H21" i="36"/>
  <c r="H20" i="36"/>
  <c r="H19" i="36"/>
  <c r="H18" i="36"/>
  <c r="H17" i="36"/>
  <c r="H16" i="36"/>
  <c r="H15" i="36"/>
  <c r="H14" i="36"/>
  <c r="H13" i="36"/>
  <c r="H12" i="36"/>
  <c r="H11" i="36"/>
  <c r="H10" i="36"/>
  <c r="H9" i="36"/>
  <c r="A9" i="36"/>
  <c r="A10" i="36" s="1"/>
  <c r="A11" i="36" s="1"/>
  <c r="A12" i="36" s="1"/>
  <c r="A13" i="36" s="1"/>
  <c r="A14" i="36" s="1"/>
  <c r="A15" i="36" s="1"/>
  <c r="A16" i="36" s="1"/>
  <c r="A17" i="36" s="1"/>
  <c r="A18" i="36" s="1"/>
  <c r="A19" i="36" s="1"/>
  <c r="A20" i="36" s="1"/>
  <c r="A21" i="36" s="1"/>
  <c r="A22" i="36" s="1"/>
  <c r="A23" i="36" s="1"/>
  <c r="A24" i="36" s="1"/>
  <c r="A25" i="36" s="1"/>
  <c r="A26" i="36" s="1"/>
  <c r="A27" i="36" s="1"/>
  <c r="H8" i="36"/>
  <c r="H7" i="36"/>
  <c r="H6" i="36"/>
  <c r="H5" i="36"/>
  <c r="H4" i="36"/>
  <c r="H3" i="36"/>
  <c r="H29" i="36" l="1"/>
  <c r="D31" i="13" s="1"/>
  <c r="G38" i="19"/>
  <c r="G39" i="19" s="1"/>
  <c r="D14" i="13" s="1"/>
  <c r="G34" i="19"/>
  <c r="G33" i="19"/>
  <c r="G32" i="19"/>
  <c r="G31" i="19"/>
  <c r="G15" i="19"/>
  <c r="G11" i="19"/>
  <c r="G28" i="19" s="1"/>
  <c r="D8" i="13" s="1"/>
  <c r="G5" i="19"/>
  <c r="G6" i="19" s="1"/>
  <c r="D6" i="13" s="1"/>
  <c r="G114" i="16"/>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A56" i="19" l="1"/>
  <c r="G56" i="19"/>
  <c r="G58" i="19" s="1"/>
  <c r="G49" i="19" l="1"/>
  <c r="G313" i="15" l="1"/>
  <c r="G314" i="15"/>
  <c r="G44" i="19"/>
  <c r="G122" i="16"/>
  <c r="G113" i="16"/>
  <c r="G316" i="15" l="1"/>
  <c r="G317" i="15" s="1"/>
  <c r="G318" i="15" s="1"/>
  <c r="G123" i="16"/>
  <c r="G124" i="16" s="1"/>
  <c r="G112" i="16"/>
  <c r="G116" i="16" s="1"/>
  <c r="G103" i="16"/>
  <c r="G104" i="16"/>
  <c r="G105" i="16"/>
  <c r="G102" i="16"/>
  <c r="G107" i="16" s="1"/>
  <c r="G47" i="19"/>
  <c r="G48" i="19"/>
  <c r="A47" i="19"/>
  <c r="A48" i="19"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43" i="19"/>
  <c r="G42" i="19"/>
  <c r="G41" i="19"/>
  <c r="A41" i="19"/>
  <c r="A42" i="19" s="1"/>
  <c r="A43" i="19" s="1"/>
  <c r="A44" i="19" s="1"/>
  <c r="A31" i="19"/>
  <c r="A32" i="19" s="1"/>
  <c r="A33" i="19" s="1"/>
  <c r="A34" i="19" s="1"/>
  <c r="A10" i="19"/>
  <c r="A12" i="19" s="1"/>
  <c r="A14" i="19" s="1"/>
  <c r="A16" i="19" s="1"/>
  <c r="A18" i="19" s="1"/>
  <c r="A21" i="19" s="1"/>
  <c r="A23" i="19" s="1"/>
  <c r="A25" i="19" s="1"/>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45" i="19"/>
  <c r="D16" i="13" s="1"/>
  <c r="G217" i="15"/>
  <c r="G218" i="15" s="1"/>
  <c r="G201" i="15"/>
  <c r="G273" i="15"/>
  <c r="G274" i="15" s="1"/>
  <c r="G56" i="16"/>
  <c r="G231" i="15"/>
  <c r="G232" i="15" s="1"/>
  <c r="G108" i="16"/>
  <c r="G109" i="16" s="1"/>
  <c r="G57" i="16"/>
  <c r="G58" i="16" s="1"/>
  <c r="G46" i="16"/>
  <c r="G47" i="16" s="1"/>
  <c r="G72" i="16"/>
  <c r="G130" i="15"/>
  <c r="G131" i="15" s="1"/>
  <c r="G132" i="15" s="1"/>
  <c r="G133" i="15" s="1"/>
  <c r="G36" i="19"/>
  <c r="D10" i="13"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D18" i="13" l="1"/>
  <c r="D22" i="13" s="1"/>
  <c r="G59" i="19"/>
</calcChain>
</file>

<file path=xl/sharedStrings.xml><?xml version="1.0" encoding="utf-8"?>
<sst xmlns="http://schemas.openxmlformats.org/spreadsheetml/2006/main" count="1011" uniqueCount="696">
  <si>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</si>
  <si>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</si>
  <si>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</si>
  <si>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</si>
  <si>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</si>
  <si>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</si>
  <si>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</si>
  <si>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</si>
  <si>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</si>
  <si>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</si>
  <si>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</si>
  <si>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</si>
  <si>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</si>
  <si>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</si>
  <si>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</si>
  <si>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</si>
  <si>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</si>
  <si>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</si>
  <si>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</si>
  <si>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</si>
  <si>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</si>
  <si>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</si>
  <si>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</si>
  <si>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</si>
  <si>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</si>
  <si>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</si>
  <si>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</si>
  <si>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</si>
  <si>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</si>
  <si>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No.</t>
  </si>
  <si>
    <t>TRAP DOORS [IN  BOH AREA]</t>
  </si>
  <si>
    <t>Sqft</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</si>
  <si>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</si>
  <si>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</si>
  <si>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</si>
  <si>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</si>
  <si>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</si>
  <si>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</si>
  <si>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</si>
  <si>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</si>
  <si>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</si>
  <si>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</si>
  <si>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</si>
  <si>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</si>
  <si>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</si>
  <si>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</si>
  <si>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</si>
  <si>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</si>
  <si>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</si>
  <si>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</si>
  <si>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</si>
  <si>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</si>
  <si>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</si>
  <si>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</si>
  <si>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</si>
  <si>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</si>
  <si>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</si>
  <si>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</si>
  <si>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</si>
  <si>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</si>
  <si>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</si>
  <si>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</si>
  <si>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</si>
  <si>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</si>
  <si>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</si>
  <si>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</si>
  <si>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</si>
  <si>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</si>
  <si>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</si>
  <si>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</si>
  <si>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</si>
  <si>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</si>
  <si>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</si>
  <si>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</si>
  <si>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</si>
  <si>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</si>
  <si>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</si>
  <si>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</si>
  <si>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</si>
  <si>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</si>
  <si>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</si>
  <si>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</si>
  <si>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</si>
  <si>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</si>
  <si>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</si>
  <si>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</si>
  <si>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</si>
  <si>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</si>
  <si>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</si>
  <si>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</si>
  <si>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</si>
  <si>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</si>
  <si>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</si>
  <si>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</si>
  <si>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</si>
  <si>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</si>
  <si>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</si>
  <si>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</si>
  <si>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</si>
  <si>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</si>
  <si>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</si>
  <si>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</si>
  <si>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</si>
  <si>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</si>
  <si>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</si>
  <si>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</si>
  <si>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</si>
  <si>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</si>
  <si>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</si>
  <si>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</si>
  <si>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</si>
  <si>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</si>
  <si>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</si>
  <si>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</si>
  <si>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</si>
  <si>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</si>
  <si>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</si>
  <si>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</si>
  <si>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</si>
  <si>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</si>
  <si>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</si>
  <si>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</si>
  <si>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</si>
  <si>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</si>
  <si>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</si>
  <si>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</si>
  <si>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</si>
  <si>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</si>
  <si>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</si>
  <si>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</si>
  <si>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</si>
  <si>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</si>
  <si>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</si>
  <si>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</si>
  <si>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</si>
  <si>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</si>
  <si>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</si>
  <si>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</si>
  <si>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</si>
  <si>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</si>
  <si>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</si>
  <si>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</si>
  <si>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</si>
  <si>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</si>
  <si>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</si>
  <si>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</si>
  <si>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</si>
  <si>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</si>
  <si>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</si>
  <si>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</si>
  <si>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</si>
  <si>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</si>
  <si>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</si>
  <si>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</si>
  <si>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</si>
  <si>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</si>
  <si>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</si>
  <si>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</si>
  <si>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</si>
  <si>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</si>
  <si>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</si>
  <si>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</si>
  <si>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</si>
  <si>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</si>
  <si>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</si>
  <si>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</si>
  <si>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</si>
  <si>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</si>
  <si>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</si>
  <si>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</si>
  <si>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</si>
  <si>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</si>
  <si>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</si>
  <si>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</si>
  <si>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</si>
  <si>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</si>
  <si>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</si>
  <si>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</si>
  <si>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</si>
  <si>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</si>
  <si>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</si>
  <si>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</si>
  <si>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</si>
  <si>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</si>
  <si>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</si>
  <si>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</si>
  <si>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</si>
  <si>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</si>
  <si>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</si>
  <si>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</si>
  <si>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</si>
  <si>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</si>
  <si>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</si>
  <si>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</si>
  <si>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</si>
  <si>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</si>
  <si>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</si>
  <si>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</si>
  <si>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</si>
  <si>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</si>
  <si>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</si>
  <si>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</si>
  <si>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</si>
  <si>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</si>
  <si>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</si>
  <si>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</si>
  <si>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</si>
  <si>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</si>
  <si>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</si>
  <si>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</si>
  <si>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</si>
  <si>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</si>
  <si>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</si>
  <si>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</si>
  <si>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</si>
  <si>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</si>
  <si>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</si>
  <si>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</si>
  <si>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</si>
  <si>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</si>
  <si>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</si>
  <si>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</si>
  <si>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</si>
  <si>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</si>
  <si>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</si>
  <si>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</si>
  <si>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</si>
  <si>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</si>
  <si>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</si>
  <si>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</si>
  <si>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</si>
  <si>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</si>
  <si>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</si>
  <si>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</si>
  <si>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</si>
  <si>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</si>
  <si>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</si>
  <si>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</si>
  <si>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</si>
  <si>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</si>
  <si>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</si>
  <si>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</si>
  <si>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</si>
  <si>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</si>
  <si>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</si>
  <si>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</si>
  <si>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</si>
  <si>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</si>
  <si>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</si>
  <si>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</si>
  <si>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</si>
  <si>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</si>
  <si>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</si>
  <si>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</si>
  <si>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</si>
  <si>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</si>
  <si>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</si>
  <si>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</si>
  <si>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Exclusion:- </t>
  </si>
  <si>
    <t xml:space="preserve">ELECTRICAL WORK </t>
  </si>
  <si>
    <t xml:space="preserve">CCTV &amp; MUCIS SYSTEM </t>
  </si>
  <si>
    <t>CARPET AREA in SQFT</t>
  </si>
  <si>
    <t>SR. NO.</t>
  </si>
  <si>
    <t>QTY.</t>
  </si>
  <si>
    <t>RATE</t>
  </si>
  <si>
    <t>AMOUNT</t>
  </si>
  <si>
    <t>TOTAL</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</si>
  <si>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</si>
  <si>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</si>
  <si>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</si>
  <si>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</si>
  <si>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</si>
  <si>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</si>
  <si>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</si>
  <si>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</si>
  <si>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</si>
  <si>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</si>
  <si>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</si>
  <si>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</si>
  <si>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</si>
  <si>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</si>
  <si>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</si>
  <si>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</si>
  <si>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</si>
  <si>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</si>
  <si>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</si>
  <si>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</si>
  <si>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</si>
  <si>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</si>
  <si>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</si>
  <si>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</si>
  <si>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</si>
  <si>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</si>
  <si>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</si>
  <si>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</si>
  <si>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</si>
  <si>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</si>
  <si>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</si>
  <si>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</si>
  <si>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</si>
  <si>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</si>
  <si>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</si>
  <si>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</si>
  <si>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</si>
  <si>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</si>
  <si>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</si>
  <si>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</si>
  <si>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</si>
  <si>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</si>
  <si>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</si>
  <si>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</si>
  <si>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</si>
  <si>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</si>
  <si>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</si>
  <si>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</si>
  <si>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</si>
  <si>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</si>
  <si>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</si>
  <si>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</si>
  <si>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 xml:space="preserve">FRENCH WENGE ( SIDRON )Tile Flooring ( FOH  Area ) </t>
  </si>
  <si>
    <t xml:space="preserve">R.O.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</si>
  <si>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</si>
  <si>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</si>
  <si>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</si>
  <si>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</si>
  <si>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</si>
  <si>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</si>
  <si>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</si>
  <si>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</si>
  <si>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</si>
  <si>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</si>
  <si>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</si>
  <si>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</si>
  <si>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</si>
  <si>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</si>
  <si>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</si>
  <si>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</si>
  <si>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MORACCON MOSAIC  Tile Flooring ( FOH  Area ) </t>
  </si>
  <si>
    <t xml:space="preserve">POS &amp; BAIN MARRY COUNTER </t>
  </si>
  <si>
    <t xml:space="preserve">MISC. WORK </t>
  </si>
  <si>
    <t xml:space="preserve">FOH AREA AMOUNT </t>
  </si>
  <si>
    <t>S.NO.</t>
  </si>
  <si>
    <t>DISCRIPTION</t>
  </si>
  <si>
    <t>VII</t>
  </si>
  <si>
    <t xml:space="preserve">Total of Misc. Work </t>
  </si>
  <si>
    <t>Floor Tiles -1 300 x 300     MORACCON MOSAIC</t>
  </si>
  <si>
    <t>Tile -2  600 x 1200  FRENCH WENGE ( Sidron )</t>
  </si>
  <si>
    <t xml:space="preserve">AZUL BIANCO  ( SIDRON )Tile Flooring ( FOH  Area ) </t>
  </si>
  <si>
    <t>Tile -3 AZUL BIANCO 600 x 600</t>
  </si>
  <si>
    <t xml:space="preserve">Less Moraccon Mosaic Tiles </t>
  </si>
  <si>
    <t xml:space="preserve">MS  LOW HEIGHT PARTITION </t>
  </si>
  <si>
    <r>
      <rPr>
        <sz val="10"/>
        <rFont val="Arial"/>
        <family val="2"/>
      </rPr>
      <t>Providing &amp; laying floor SS   transition profile as per approved sample including all fixing arrangement between junction of two type flooring i.e. wooden &amp; carpet &amp; tile / stone junction complete in all respect</t>
    </r>
    <r>
      <rPr>
        <b/>
        <sz val="10"/>
        <rFont val="Arial"/>
        <family val="2"/>
      </rPr>
      <t>.( Basic cost for Transition profile @ Rs. 350/- Rmtr)</t>
    </r>
  </si>
  <si>
    <t>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t>
  </si>
  <si>
    <t xml:space="preserve">Trasition Profile </t>
  </si>
  <si>
    <t xml:space="preserve">FOH AREA </t>
  </si>
  <si>
    <t>Less HDHMR Board Ceiling</t>
  </si>
  <si>
    <t xml:space="preserve">HDHMR BORAD CEILING </t>
  </si>
  <si>
    <t>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t>
  </si>
  <si>
    <t xml:space="preserve">Cove in Ceiling Area </t>
  </si>
  <si>
    <t xml:space="preserve">Ultra Bar Bulk Head </t>
  </si>
  <si>
    <t xml:space="preserve">FOH AREA SS TRANSITION PROFILE </t>
  </si>
  <si>
    <t xml:space="preserve">FOH AREA COLOUMN INSIDE PAINT </t>
  </si>
  <si>
    <t xml:space="preserve">FOH AREA PERIPHERY  LOW HEIGHT PARTITION </t>
  </si>
  <si>
    <t>FOH AREA PARTITION BETWEEN TABLE</t>
  </si>
  <si>
    <t xml:space="preserve">Total of Wood Work </t>
  </si>
  <si>
    <t>Providing Making &amp;fixing in position Ultra bar lit signage  ( 2500 x 400mm ) made of MS Frame work finish with paint including all fixing arrangement, lit etc. complete.</t>
  </si>
  <si>
    <t xml:space="preserve">Near Glazing FOH Area </t>
  </si>
  <si>
    <r>
      <t xml:space="preserve">FLOORING TILE  Providing &amp; laying MORACCON MOSAIC tiles  ( KASA DECOR ) of size of 300 x 300 mm on 40 mm thk of cement sand bedding with CM 1:4 (fixing to be done with cement slurry &amp; paste) for dinning area with all grouting.Marfil Make </t>
    </r>
    <r>
      <rPr>
        <b/>
        <sz val="10"/>
        <color rgb="FFFF0000"/>
        <rFont val="Arial"/>
        <family val="2"/>
      </rPr>
      <t xml:space="preserve"> (Basic Rate of tile Rs.160/- per sq.ft.)</t>
    </r>
  </si>
  <si>
    <r>
      <t>FLOORING TILE  Providing &amp; laying AZUL BIANCO tiles of size of 600 x 600 mm on 40 mm thk of cement sand bedding with CM 1:4 (fixing to be done with cement slurry &amp; paste) for dinning area with all grouting.Marfil Make</t>
    </r>
    <r>
      <rPr>
        <sz val="10"/>
        <color rgb="FFFF0000"/>
        <rFont val="Arial"/>
        <family val="2"/>
      </rPr>
      <t xml:space="preserve"> </t>
    </r>
    <r>
      <rPr>
        <b/>
        <sz val="10"/>
        <color rgb="FFFF0000"/>
        <rFont val="Arial"/>
        <family val="2"/>
      </rPr>
      <t xml:space="preserve"> (Basic Rate of tile Rs.65/- per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</si>
  <si>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complete.</t>
    </r>
    <r>
      <rPr>
        <sz val="10"/>
        <color rgb="FFFF0000"/>
        <rFont val="Arial"/>
        <family val="2"/>
      </rPr>
      <t xml:space="preserve"> </t>
    </r>
    <r>
      <rPr>
        <b/>
        <sz val="10"/>
        <rFont val="Arial"/>
        <family val="2"/>
      </rPr>
      <t>(Base Rate of granite is Rs 180 /- sq.ft.)</t>
    </r>
  </si>
  <si>
    <t xml:space="preserve">Providing &amp; making Cove in ceiling as per design </t>
  </si>
  <si>
    <t xml:space="preserve">BOQ  FOR CIVIL &amp;  INTERIOR  WORK   FOR  FOH    AREA  FOR  FOOD  COURT AT  JAIPUR  AIRPORT </t>
  </si>
  <si>
    <t>VIII</t>
  </si>
  <si>
    <t xml:space="preserve">GRAPHIC / SIGNAGES </t>
  </si>
  <si>
    <t>Total of Graphic / Signages</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</si>
  <si>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</si>
  <si>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</si>
  <si>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</si>
  <si>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</si>
  <si>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</si>
  <si>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</si>
  <si>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</si>
  <si>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</si>
  <si>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</si>
  <si>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</si>
  <si>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</si>
  <si>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</si>
  <si>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</si>
  <si>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</si>
  <si>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</si>
  <si>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</si>
  <si>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</si>
  <si>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</si>
  <si>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</si>
  <si>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rPr>
        <sz val="10"/>
        <rFont val="Arial"/>
        <family val="2"/>
      </rPr>
      <t>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t>
    </r>
    <r>
      <rPr>
        <b/>
        <sz val="10"/>
        <rFont val="Arial"/>
        <family val="2"/>
      </rPr>
      <t xml:space="preserve">  ( Base Rate of Veneer @ Rs. 150/- Sqft )</t>
    </r>
  </si>
  <si>
    <r>
      <t xml:space="preserve">Providing &amp;  applying </t>
    </r>
    <r>
      <rPr>
        <sz val="11"/>
        <color theme="1"/>
        <rFont val="Calibri"/>
        <family val="2"/>
        <scheme val="minor"/>
      </rPr>
      <t>O</t>
    </r>
    <r>
      <rPr>
        <sz val="10"/>
        <color theme="1"/>
        <rFont val="Arial"/>
        <family val="2"/>
      </rPr>
      <t>f Two or more coats of  roller applied</t>
    </r>
    <r>
      <rPr>
        <b/>
        <sz val="10"/>
        <color theme="1"/>
        <rFont val="Arial"/>
        <family val="2"/>
      </rPr>
      <t xml:space="preserve">  </t>
    </r>
    <r>
      <rPr>
        <sz val="10"/>
        <color theme="1"/>
        <rFont val="Arial"/>
        <family val="2"/>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</si>
  <si>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</si>
  <si>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</si>
  <si>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</si>
  <si>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</si>
  <si>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</si>
  <si>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</si>
  <si>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</si>
  <si>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</si>
  <si>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</si>
  <si>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r>
      <t>FLOORING TILE  Providing &amp; laying FRENCH WENGE ( Sidron )  tiles of size of 600 x 1200 mm on 40 mm thk of cement sand bedding with CM 1:4 (fixing to be done with cement slurry &amp; paste) for dinning area with all grouting.Marfil Make</t>
    </r>
    <r>
      <rPr>
        <sz val="10"/>
        <color rgb="FFFF0000"/>
        <rFont val="Arial"/>
        <family val="2"/>
      </rPr>
      <t xml:space="preserve"> </t>
    </r>
    <r>
      <rPr>
        <b/>
        <sz val="10"/>
        <rFont val="Arial"/>
        <family val="2"/>
      </rPr>
      <t xml:space="preserve"> (Basic Rate of tile Rs.160/- per sq.ft.)</t>
    </r>
  </si>
  <si>
    <t xml:space="preserve">KFC Food Court Jaipur Airport.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</si>
  <si>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</si>
  <si>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</si>
  <si>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</si>
  <si>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</si>
  <si>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</si>
  <si>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</si>
  <si>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</si>
  <si>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</si>
  <si>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</si>
  <si>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</si>
  <si>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</si>
  <si>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</si>
  <si>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</si>
  <si>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</si>
  <si>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</si>
  <si>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</si>
  <si>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</si>
  <si>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</si>
  <si>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</si>
  <si>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</si>
  <si>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</si>
  <si>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TPN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</si>
  <si>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</si>
  <si>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</si>
  <si>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</si>
  <si>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</si>
  <si>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</si>
  <si>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</si>
  <si>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</si>
  <si>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</si>
  <si>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</si>
  <si>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</si>
  <si>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</si>
  <si>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</si>
  <si>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</si>
  <si>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</si>
  <si>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</si>
  <si>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7 No. 63 amps 4P MCB ( Type C)</t>
  </si>
  <si>
    <t>5 No. 20/25/32 amps 4P MCB ( Type C)</t>
  </si>
  <si>
    <t>8 No. 32/25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</si>
  <si>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</si>
  <si>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</si>
  <si>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</si>
  <si>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</si>
  <si>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</si>
  <si>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</si>
  <si>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</si>
  <si>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RCCB(30 mA) and 6 nos. 6/16/20/25 amps SP 10 kA MCB(Type C)  with thermal magnetic protective releases out goings. </t>
  </si>
  <si>
    <t>ii</t>
  </si>
  <si>
    <t>Type B</t>
  </si>
  <si>
    <t xml:space="preserve">1-32 amp DP MCB + DP RCCB ( 30mA) and 12 nos. 6/16/20/25 amps SP 10 kA MCB(Type C)  with thermal magnetic protective releases out goings. </t>
  </si>
  <si>
    <t>Type C</t>
  </si>
  <si>
    <t xml:space="preserve">1-32 amp DP MCB + DP RCCB ( 30mA) and 8 nos. 6/16/20/25 amps SP 10 kA MCB(Type C)  with thermal magnetic protective releases out goings. </t>
  </si>
  <si>
    <t>iv</t>
  </si>
  <si>
    <t>Type D</t>
  </si>
  <si>
    <t xml:space="preserve">1-25 amp DP MCB + DP RCCB ( 30mA) and 6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</si>
  <si>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</si>
  <si>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</si>
  <si>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 xml:space="preserve">3.5C – 120.0 (Al.) FRLS Armoured XLPE Cable </t>
  </si>
  <si>
    <t>Mtrs</t>
  </si>
  <si>
    <t xml:space="preserve">4C – 4.0 (Cu.) FRLS Armoured XLPE Cable </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</si>
  <si>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</si>
  <si>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</si>
  <si>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</si>
  <si>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</si>
  <si>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</si>
  <si>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</si>
  <si>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</si>
  <si>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</si>
  <si>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</si>
  <si>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</si>
  <si>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</si>
  <si>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</si>
  <si>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</si>
  <si>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</si>
  <si>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</si>
  <si>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</si>
  <si>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</si>
  <si>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</si>
  <si>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</si>
  <si>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</si>
  <si>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</si>
  <si>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</si>
  <si>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</si>
  <si>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</si>
  <si>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</si>
  <si>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</si>
  <si>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</si>
  <si>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</si>
  <si>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</si>
  <si>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</si>
  <si>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</si>
  <si>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20.1</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</si>
  <si>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</si>
  <si>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20.2</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</si>
  <si>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</si>
  <si>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</si>
  <si>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</si>
  <si>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</si>
  <si>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</si>
  <si>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</si>
  <si>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</si>
  <si>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</si>
  <si>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</si>
  <si>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</si>
  <si>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</si>
  <si>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</si>
  <si>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</si>
  <si>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</si>
  <si>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</si>
  <si>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</si>
  <si>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</si>
  <si>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</si>
  <si>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</si>
  <si>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</si>
  <si>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</si>
  <si>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</si>
  <si>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2 X 26W LED FTL</t>
  </si>
  <si>
    <t>v</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</si>
  <si>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</si>
  <si>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</si>
  <si>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</si>
  <si>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</si>
  <si>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</si>
  <si>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</si>
  <si>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</si>
  <si>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</si>
  <si>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</si>
  <si>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</si>
  <si>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</si>
  <si>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</si>
  <si>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</si>
  <si>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</si>
  <si>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</si>
  <si>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</si>
  <si>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</si>
  <si>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</si>
  <si>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</si>
  <si>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</si>
  <si>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</si>
  <si>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</si>
  <si>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</si>
  <si>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</si>
  <si>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</si>
  <si>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</si>
  <si>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</si>
  <si>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</si>
  <si>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</si>
  <si>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</si>
  <si>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</si>
  <si>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</si>
  <si>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</si>
  <si>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</si>
  <si>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</si>
  <si>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</si>
  <si>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</si>
  <si>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</si>
  <si>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</si>
  <si>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</si>
  <si>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</si>
  <si>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</si>
  <si>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</si>
  <si>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</si>
  <si>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</si>
  <si>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</si>
  <si>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</si>
  <si>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</si>
  <si>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</si>
  <si>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</si>
  <si>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</si>
  <si>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</si>
  <si>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</si>
  <si>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</si>
  <si>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</si>
  <si>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</si>
  <si>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</si>
  <si>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</si>
  <si>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</si>
  <si>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</si>
  <si>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</si>
  <si>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</si>
  <si>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</si>
  <si>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</si>
  <si>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</si>
  <si>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</si>
  <si>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</si>
  <si>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</si>
  <si>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</si>
  <si>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</si>
  <si>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</si>
  <si>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</si>
  <si>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</si>
  <si>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</si>
  <si>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</si>
  <si>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</si>
  <si>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</si>
  <si>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</si>
  <si>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LED STRIP LIGHTS WITH ALUMINUM CHANNEL 5V PER METER, 3000K, PHILPHS, OSHRAM</t>
  </si>
  <si>
    <t>R.MT</t>
  </si>
  <si>
    <t>CANE FRAME CUSTOMIZE PENDANT LIGHT WITH COPPER FINISH CAP AND BOTTOM RING</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</si>
  <si>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</si>
  <si>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</si>
  <si>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</si>
  <si>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</si>
  <si>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</si>
  <si>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</si>
  <si>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</si>
  <si>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</si>
  <si>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</si>
  <si>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</si>
  <si>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</si>
  <si>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</si>
  <si>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</si>
  <si>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</si>
  <si>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</si>
  <si>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</si>
  <si>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</si>
  <si>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</si>
  <si>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</si>
  <si>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</si>
  <si>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</si>
  <si>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</si>
  <si>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</si>
  <si>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</si>
  <si>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</si>
  <si>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</si>
  <si>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</si>
  <si>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</si>
  <si>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</si>
  <si>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</si>
  <si>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</si>
  <si>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</si>
  <si>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</si>
  <si>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</si>
  <si>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</si>
  <si>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</si>
  <si>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</si>
  <si>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</si>
  <si>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</si>
  <si>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</si>
  <si>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</si>
  <si>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</si>
  <si>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</si>
  <si>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</si>
  <si>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</si>
  <si>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</si>
  <si>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</si>
  <si>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</si>
  <si>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</si>
  <si>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</si>
  <si>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</si>
  <si>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</si>
  <si>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</si>
  <si>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</si>
  <si>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</si>
  <si>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</si>
  <si>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</si>
  <si>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</si>
  <si>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</si>
  <si>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</si>
  <si>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</si>
  <si>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</si>
  <si>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</si>
  <si>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</si>
  <si>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</si>
  <si>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</si>
  <si>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</si>
  <si>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</si>
  <si>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LOCATION:- FOH Jaipur Airport</t>
  </si>
  <si>
    <t xml:space="preserve">BILL OF QUANTITIES FOR  LIGHTING
PROJECT : FOH AREA_Jaipur Airport </t>
  </si>
  <si>
    <t>Cylindrical Down Light - White Powder Coated - COB Led 12W, 4500K, OSHRAM, PHILPHS</t>
  </si>
  <si>
    <t>Recessed 3 Side linear profiles (20x20) with acrylic diffusers in trim with 4' long PCB-12 Watt/Feet-4000K- FOH AREA</t>
  </si>
  <si>
    <t>Tripel COB down light  White Powder Coated - COB Led 12W, 4500K,</t>
  </si>
  <si>
    <t>BILL OF QUANTITIES FOR  FIRE WORK
LOCATION:-FOH_Jaipur Airport</t>
  </si>
  <si>
    <t>BILL OF QUANTITIES FOR  SPRINKLER WORK
LOCATION:- FOH_Jaipur Airport</t>
  </si>
  <si>
    <t>BILL OF QUANTITIES FOR  FIRE Extinguisher WORK
LOCATION:-FOH_Jaipur Airport</t>
  </si>
  <si>
    <t>Supply installation testing and fixing 5 pin 32A , 415V , single Phase metal Clad industrial socket outlet with 32A FP MCB and complete in all respects( Wiring Excluded from scope of this item)</t>
  </si>
  <si>
    <t>Supply installation testing and fixing 5 pin 63A , 415V , single Phase metal Clad industrial socket outlet with 63A FP MCB and complete in all respects( Wiring Excluded from scope of this item)</t>
  </si>
  <si>
    <t>Estimated Cost - Electrical Works Dated 2nd Sept. 2024 (Rev-01)</t>
  </si>
  <si>
    <t xml:space="preserve">SUMMARY  FOR CIVIL &amp;  INTERIOR  WORK   FOR   FOH  AREA  FOR  FOOD  COURT AT  JAIPUR  AIRPORT </t>
  </si>
  <si>
    <t>FIRE - SMOKE DETECTOR/FIRE EXTINGUISHER/SPRINKLER</t>
  </si>
  <si>
    <t>LIGHT FITTINGS</t>
  </si>
  <si>
    <t>Scaffolding required for ducting work outside premises</t>
  </si>
  <si>
    <t>Job</t>
  </si>
  <si>
    <t>Barricading and flex for ducting work outside premises</t>
  </si>
  <si>
    <t>Barricading and flex to cover scaffolding for ducting work from Ultra bar till airport roof top, considering 3-4 floors.</t>
  </si>
  <si>
    <t>Scaffolding required for ducting to be taken from Ultra area glazing till roof top of airport, considering 3-4 floors.</t>
  </si>
  <si>
    <t>ACP cladding for above point 7.05</t>
  </si>
  <si>
    <t>Airport approved ACP panelling to be done with alluminum framing/ms brackets with fasteners and complete accessories from ground till roof top of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</si>
</sst>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_(* #,##0_);_(* \(#,##0\);_(* \-??_);_(@_)"/>
    <numFmt numFmtId="194" formatCode="0.0"/>
    <numFmt numFmtId="195" formatCode="[$-409]0.00"/>
  </numFmts>
  <fonts count="147">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b/>
      <sz val="16"/>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0"/>
      <name val="Arial"/>
      <family val="2"/>
      <charset val="1"/>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color rgb="FFFF0000"/>
      <name val="Arial"/>
      <family val="2"/>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sz val="16"/>
      <name val="Calibri"/>
      <family val="2"/>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
      <sz val="11"/>
      <name val="Times New Roman"/>
      <family val="1"/>
    </font>
  </fonts>
  <fills count="9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0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331">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10"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2"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20"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164" fontId="5" fillId="0" borderId="0">
      <alignment vertical="top"/>
      <protection locked="0"/>
    </xf>
    <xf numFmtId="164" fontId="1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6" borderId="0"/>
    <xf numFmtId="0" fontId="4" fillId="87" borderId="0"/>
    <xf numFmtId="0" fontId="117" fillId="88" borderId="0"/>
    <xf numFmtId="0" fontId="113" fillId="0" borderId="0" applyBorder="0" applyProtection="0"/>
    <xf numFmtId="0" fontId="40" fillId="0" borderId="0"/>
    <xf numFmtId="0" fontId="40" fillId="0" borderId="0"/>
    <xf numFmtId="0" fontId="118" fillId="89" borderId="0"/>
    <xf numFmtId="0" fontId="115" fillId="0" borderId="0" applyBorder="0" applyProtection="0"/>
    <xf numFmtId="0" fontId="114" fillId="0" borderId="0" applyBorder="0" applyProtection="0"/>
    <xf numFmtId="0" fontId="4" fillId="0" borderId="0"/>
    <xf numFmtId="0" fontId="121" fillId="0" borderId="0" applyBorder="0" applyProtection="0"/>
    <xf numFmtId="0" fontId="26" fillId="0" borderId="0" applyNumberFormat="0" applyFill="0" applyBorder="0" applyAlignment="0" applyProtection="0"/>
    <xf numFmtId="0" fontId="122" fillId="0" borderId="0" applyBorder="0" applyProtection="0"/>
    <xf numFmtId="0" fontId="5" fillId="0" borderId="0"/>
    <xf numFmtId="0" fontId="5" fillId="0" borderId="0"/>
    <xf numFmtId="0" fontId="120" fillId="0" borderId="0"/>
    <xf numFmtId="0" fontId="120" fillId="0" borderId="0"/>
    <xf numFmtId="0" fontId="120" fillId="0" borderId="0"/>
    <xf numFmtId="0" fontId="1" fillId="0" borderId="0"/>
    <xf numFmtId="0" fontId="1" fillId="0" borderId="0"/>
    <xf numFmtId="0" fontId="120" fillId="0" borderId="0"/>
    <xf numFmtId="0" fontId="120" fillId="0" borderId="0"/>
    <xf numFmtId="0" fontId="120" fillId="0" borderId="0"/>
    <xf numFmtId="0" fontId="123" fillId="0" borderId="0"/>
    <xf numFmtId="0" fontId="5" fillId="0" borderId="0"/>
    <xf numFmtId="0" fontId="5"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5" fillId="0" borderId="0">
      <alignment vertical="center"/>
    </xf>
    <xf numFmtId="0" fontId="5" fillId="0" borderId="0">
      <alignment vertical="center"/>
    </xf>
    <xf numFmtId="0" fontId="120" fillId="0" borderId="0"/>
    <xf numFmtId="0" fontId="1" fillId="0" borderId="0"/>
    <xf numFmtId="0" fontId="1" fillId="0" borderId="0"/>
    <xf numFmtId="0" fontId="120" fillId="0" borderId="0"/>
    <xf numFmtId="0" fontId="37" fillId="0" borderId="0"/>
    <xf numFmtId="0" fontId="6" fillId="0" borderId="0"/>
    <xf numFmtId="0" fontId="120" fillId="0" borderId="0"/>
    <xf numFmtId="0" fontId="1" fillId="0" borderId="0"/>
    <xf numFmtId="0" fontId="120" fillId="0" borderId="0"/>
    <xf numFmtId="0" fontId="119" fillId="0" borderId="0"/>
    <xf numFmtId="0" fontId="120" fillId="0" borderId="0"/>
    <xf numFmtId="0" fontId="1" fillId="0" borderId="0"/>
    <xf numFmtId="0" fontId="120" fillId="0" borderId="0"/>
    <xf numFmtId="0" fontId="116" fillId="0" borderId="0">
      <alignment vertical="center"/>
    </xf>
    <xf numFmtId="0" fontId="120" fillId="0" borderId="0"/>
    <xf numFmtId="9" fontId="1" fillId="0" borderId="0" applyFont="0" applyFill="0" applyBorder="0" applyAlignment="0" applyProtection="0"/>
    <xf numFmtId="164" fontId="1" fillId="0" borderId="0" applyFont="0" applyFill="0" applyBorder="0" applyAlignment="0" applyProtection="0"/>
    <xf numFmtId="0" fontId="32" fillId="0" borderId="0"/>
    <xf numFmtId="0" fontId="39" fillId="0" borderId="0"/>
  </cellStyleXfs>
  <cellXfs count="410">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5" fillId="0" borderId="72" xfId="3" applyBorder="1" applyAlignment="1">
      <alignment horizontal="center" vertical="center" wrapText="1"/>
    </xf>
    <xf numFmtId="2" fontId="99" fillId="0" borderId="72" xfId="3" applyNumberFormat="1" applyFont="1" applyBorder="1" applyAlignment="1">
      <alignment horizontal="center" vertical="center" wrapText="1"/>
    </xf>
    <xf numFmtId="0" fontId="100" fillId="0" borderId="72" xfId="0" applyFont="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164" fontId="99" fillId="3" borderId="66" xfId="16" applyFont="1" applyFill="1" applyBorder="1" applyAlignment="1" applyProtection="1">
      <alignment horizontal="center" vertical="center" wrapText="1"/>
      <protection locked="0"/>
    </xf>
    <xf numFmtId="43"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1" fillId="0" borderId="66" xfId="0" applyFont="1" applyBorder="1"/>
    <xf numFmtId="165" fontId="101" fillId="0" borderId="66" xfId="0" applyNumberFormat="1" applyFont="1" applyBorder="1"/>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4" borderId="0" xfId="0" applyFont="1" applyFill="1"/>
    <xf numFmtId="0" fontId="0" fillId="84" borderId="0" xfId="0" applyFill="1"/>
    <xf numFmtId="0" fontId="5" fillId="0" borderId="74" xfId="3"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0" fontId="0" fillId="0" borderId="74" xfId="0" applyBorder="1"/>
    <xf numFmtId="0" fontId="100" fillId="0" borderId="74" xfId="0" applyFont="1" applyBorder="1" applyAlignment="1">
      <alignment horizontal="center" vertical="center" wrapText="1"/>
    </xf>
    <xf numFmtId="2" fontId="99" fillId="0" borderId="74" xfId="5" applyNumberFormat="1" applyFont="1" applyBorder="1" applyAlignment="1">
      <alignment horizontal="center" vertical="center" wrapText="1"/>
    </xf>
    <xf numFmtId="0" fontId="100" fillId="0" borderId="74" xfId="3" applyFont="1" applyBorder="1" applyAlignment="1">
      <alignment horizontal="left" vertical="top" wrapText="1"/>
    </xf>
    <xf numFmtId="2" fontId="99" fillId="0" borderId="74" xfId="3" applyNumberFormat="1" applyFont="1" applyBorder="1" applyAlignment="1">
      <alignment horizontal="center" vertical="center" wrapText="1"/>
    </xf>
    <xf numFmtId="0" fontId="3" fillId="0" borderId="74" xfId="16251" applyFont="1" applyBorder="1" applyAlignment="1">
      <alignment horizontal="center" vertical="top"/>
    </xf>
    <xf numFmtId="0" fontId="3" fillId="0" borderId="74" xfId="16251" applyFont="1" applyBorder="1" applyAlignment="1">
      <alignment horizontal="center" vertical="top" wrapText="1"/>
    </xf>
    <xf numFmtId="164" fontId="3" fillId="0" borderId="74" xfId="16252" applyFont="1" applyBorder="1" applyAlignment="1" applyProtection="1">
      <alignment vertical="top" wrapText="1"/>
    </xf>
    <xf numFmtId="0" fontId="10" fillId="0" borderId="74" xfId="16251" applyFont="1" applyBorder="1" applyAlignment="1">
      <alignment horizontal="left" vertical="top" wrapText="1"/>
    </xf>
    <xf numFmtId="0" fontId="10" fillId="0" borderId="74" xfId="16251" applyFont="1" applyBorder="1" applyAlignment="1">
      <alignment horizontal="center" vertical="top" wrapText="1"/>
    </xf>
    <xf numFmtId="0" fontId="10" fillId="0" borderId="74" xfId="16251" applyFont="1" applyBorder="1" applyAlignment="1">
      <alignment horizontal="center"/>
    </xf>
    <xf numFmtId="0" fontId="31" fillId="0" borderId="74" xfId="16251" applyFont="1" applyBorder="1" applyAlignment="1">
      <alignment horizontal="justify" vertical="top"/>
    </xf>
    <xf numFmtId="0" fontId="3" fillId="0" borderId="74" xfId="16251" applyFont="1" applyBorder="1" applyAlignment="1">
      <alignment horizontal="center"/>
    </xf>
    <xf numFmtId="0" fontId="3" fillId="0" borderId="74" xfId="16251" applyFont="1" applyBorder="1" applyAlignment="1">
      <alignment horizontal="justify" vertical="top"/>
    </xf>
    <xf numFmtId="0" fontId="8" fillId="0" borderId="74" xfId="16251" applyFont="1" applyBorder="1" applyAlignment="1">
      <alignment horizontal="justify" vertical="top"/>
    </xf>
    <xf numFmtId="0" fontId="8" fillId="0" borderId="74" xfId="16251" applyFont="1" applyBorder="1" applyAlignment="1">
      <alignment horizontal="center"/>
    </xf>
    <xf numFmtId="0" fontId="3" fillId="0" borderId="74" xfId="16251" applyFont="1" applyBorder="1" applyAlignment="1">
      <alignment horizontal="justify" vertical="top" wrapText="1"/>
    </xf>
    <xf numFmtId="2" fontId="99" fillId="5" borderId="74" xfId="3" applyNumberFormat="1" applyFont="1" applyFill="1" applyBorder="1" applyAlignment="1">
      <alignment horizontal="center" vertical="center" wrapText="1"/>
    </xf>
    <xf numFmtId="0" fontId="99" fillId="5" borderId="74" xfId="3" applyFont="1" applyFill="1" applyBorder="1" applyAlignment="1">
      <alignment horizontal="left" vertical="top" wrapText="1"/>
    </xf>
    <xf numFmtId="0" fontId="100" fillId="5" borderId="74" xfId="0" applyFont="1" applyFill="1" applyBorder="1" applyAlignment="1">
      <alignment horizontal="center" vertical="center" wrapText="1"/>
    </xf>
    <xf numFmtId="165" fontId="100" fillId="5" borderId="74" xfId="2" applyNumberFormat="1" applyFont="1" applyFill="1" applyBorder="1" applyAlignment="1" applyProtection="1">
      <alignment horizontal="center" vertical="center" wrapText="1"/>
      <protection locked="0"/>
    </xf>
    <xf numFmtId="165" fontId="102" fillId="5" borderId="74" xfId="2" applyNumberFormat="1" applyFont="1" applyFill="1" applyBorder="1" applyAlignment="1" applyProtection="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2" fontId="99" fillId="85" borderId="74" xfId="3" applyNumberFormat="1" applyFont="1" applyFill="1" applyBorder="1" applyAlignment="1">
      <alignment horizontal="center" vertical="center" wrapText="1"/>
    </xf>
    <xf numFmtId="0" fontId="99" fillId="85" borderId="74" xfId="3" applyFont="1" applyFill="1" applyBorder="1" applyAlignment="1">
      <alignment horizontal="left" vertical="top" wrapText="1"/>
    </xf>
    <xf numFmtId="0" fontId="100" fillId="85" borderId="74" xfId="0" applyFont="1" applyFill="1" applyBorder="1" applyAlignment="1">
      <alignment horizontal="center" vertical="center" wrapText="1"/>
    </xf>
    <xf numFmtId="165" fontId="100" fillId="85" borderId="74" xfId="2" applyNumberFormat="1" applyFont="1" applyFill="1" applyBorder="1" applyAlignment="1" applyProtection="1">
      <alignment horizontal="center" vertical="center" wrapText="1"/>
      <protection locked="0"/>
    </xf>
    <xf numFmtId="165" fontId="102" fillId="85" borderId="74" xfId="2" applyNumberFormat="1" applyFont="1" applyFill="1" applyBorder="1" applyAlignment="1" applyProtection="1">
      <alignment horizontal="center" vertical="center" wrapText="1"/>
    </xf>
    <xf numFmtId="164" fontId="0" fillId="0" borderId="74" xfId="0" applyNumberFormat="1" applyBorder="1"/>
    <xf numFmtId="0" fontId="0" fillId="0" borderId="75" xfId="0" applyBorder="1"/>
    <xf numFmtId="165" fontId="102" fillId="5" borderId="75" xfId="2" applyNumberFormat="1" applyFont="1" applyFill="1" applyBorder="1" applyAlignment="1" applyProtection="1">
      <alignment horizontal="center" vertical="center" wrapText="1"/>
    </xf>
    <xf numFmtId="165" fontId="100" fillId="5" borderId="75" xfId="2" applyNumberFormat="1" applyFont="1" applyFill="1" applyBorder="1" applyAlignment="1" applyProtection="1">
      <alignment horizontal="center" vertical="center" wrapText="1"/>
      <protection locked="0"/>
    </xf>
    <xf numFmtId="0" fontId="99" fillId="5" borderId="75" xfId="0" applyFont="1" applyFill="1" applyBorder="1" applyAlignment="1">
      <alignment horizontal="left" vertical="top" wrapText="1"/>
    </xf>
    <xf numFmtId="0" fontId="99" fillId="5" borderId="75" xfId="0" applyFont="1" applyFill="1" applyBorder="1" applyAlignment="1">
      <alignment horizontal="center" vertical="center" wrapText="1"/>
    </xf>
    <xf numFmtId="0" fontId="100" fillId="5" borderId="75" xfId="0" applyFont="1" applyFill="1" applyBorder="1" applyAlignment="1">
      <alignment horizontal="center" vertical="center" wrapText="1"/>
    </xf>
    <xf numFmtId="0" fontId="5" fillId="0" borderId="74" xfId="3" applyBorder="1" applyAlignment="1">
      <alignment horizontal="left" vertical="center" wrapText="1"/>
    </xf>
    <xf numFmtId="2" fontId="100" fillId="0" borderId="75" xfId="0" applyNumberFormat="1" applyFont="1" applyBorder="1" applyAlignment="1">
      <alignment horizontal="center" vertical="center" wrapText="1"/>
    </xf>
    <xf numFmtId="2" fontId="99" fillId="4" borderId="75" xfId="0" applyNumberFormat="1" applyFont="1" applyFill="1" applyBorder="1" applyAlignment="1">
      <alignment horizontal="center" vertical="center" wrapText="1"/>
    </xf>
    <xf numFmtId="0" fontId="5" fillId="0" borderId="75" xfId="0" applyFont="1" applyBorder="1" applyAlignment="1">
      <alignment horizontal="left" vertical="top" wrapText="1"/>
    </xf>
    <xf numFmtId="0" fontId="5" fillId="0" borderId="75" xfId="3" applyBorder="1" applyAlignment="1">
      <alignment horizontal="center" vertical="center" wrapText="1"/>
    </xf>
    <xf numFmtId="165" fontId="100" fillId="0" borderId="75" xfId="2" applyNumberFormat="1" applyFont="1" applyFill="1" applyBorder="1" applyAlignment="1" applyProtection="1">
      <alignment horizontal="center" vertical="center" wrapText="1"/>
      <protection locked="0"/>
    </xf>
    <xf numFmtId="165" fontId="100" fillId="0" borderId="75" xfId="2" applyNumberFormat="1" applyFont="1" applyFill="1" applyBorder="1" applyAlignment="1" applyProtection="1">
      <alignment horizontal="center" vertical="center" wrapText="1"/>
    </xf>
    <xf numFmtId="165" fontId="100" fillId="0" borderId="75" xfId="0" applyNumberFormat="1" applyFont="1" applyBorder="1" applyAlignment="1" applyProtection="1">
      <alignment horizontal="center" vertical="center"/>
      <protection locked="0"/>
    </xf>
    <xf numFmtId="2" fontId="99" fillId="0" borderId="75" xfId="3" applyNumberFormat="1" applyFont="1" applyBorder="1" applyAlignment="1">
      <alignment horizontal="center" vertical="center" wrapText="1"/>
    </xf>
    <xf numFmtId="0" fontId="5" fillId="0" borderId="75" xfId="3" applyBorder="1" applyAlignment="1">
      <alignment horizontal="left" vertical="top" wrapText="1"/>
    </xf>
    <xf numFmtId="0" fontId="100" fillId="0" borderId="75" xfId="0" applyFont="1" applyBorder="1" applyAlignment="1">
      <alignment horizontal="center" vertical="center" wrapText="1"/>
    </xf>
    <xf numFmtId="0" fontId="99" fillId="0" borderId="75" xfId="3" applyFont="1" applyBorder="1" applyAlignment="1">
      <alignment horizontal="left" vertical="top" wrapText="1"/>
    </xf>
    <xf numFmtId="165" fontId="102" fillId="0" borderId="75" xfId="2" applyNumberFormat="1" applyFont="1" applyFill="1" applyBorder="1" applyAlignment="1" applyProtection="1">
      <alignment horizontal="center" vertical="center" wrapText="1"/>
    </xf>
    <xf numFmtId="0" fontId="5" fillId="0" borderId="74" xfId="3" applyBorder="1" applyAlignment="1">
      <alignment horizontal="left" vertical="top" wrapText="1"/>
    </xf>
    <xf numFmtId="0" fontId="5" fillId="0" borderId="75" xfId="16251" applyBorder="1" applyAlignment="1"/>
    <xf numFmtId="0" fontId="10" fillId="0" borderId="75" xfId="16251" applyFont="1" applyBorder="1" applyAlignment="1"/>
    <xf numFmtId="0" fontId="10" fillId="0" borderId="75" xfId="16251" applyFont="1" applyBorder="1" applyAlignment="1">
      <alignment horizontal="justify" vertical="top"/>
    </xf>
    <xf numFmtId="164" fontId="10" fillId="0" borderId="75" xfId="16251" applyNumberFormat="1" applyFont="1" applyBorder="1" applyAlignment="1"/>
    <xf numFmtId="0" fontId="3" fillId="0" borderId="75" xfId="16251" applyFont="1" applyBorder="1" applyAlignment="1">
      <alignment horizontal="justify" vertical="top"/>
    </xf>
    <xf numFmtId="0" fontId="3" fillId="0" borderId="75" xfId="16251" applyFont="1" applyBorder="1" applyAlignment="1">
      <alignment horizontal="center"/>
    </xf>
    <xf numFmtId="0" fontId="5" fillId="0" borderId="75" xfId="16251" applyBorder="1">
      <alignment vertical="center"/>
    </xf>
    <xf numFmtId="0" fontId="99" fillId="0" borderId="75" xfId="16251" applyFont="1" applyBorder="1" applyAlignment="1"/>
    <xf numFmtId="0" fontId="10" fillId="0" borderId="75" xfId="16251" applyFont="1" applyBorder="1" applyAlignment="1">
      <alignment horizontal="center"/>
    </xf>
    <xf numFmtId="2" fontId="99" fillId="5" borderId="75" xfId="3" applyNumberFormat="1" applyFont="1" applyFill="1" applyBorder="1" applyAlignment="1">
      <alignment horizontal="center" vertical="center" wrapText="1"/>
    </xf>
    <xf numFmtId="0" fontId="99" fillId="5" borderId="75" xfId="3" applyFont="1" applyFill="1" applyBorder="1" applyAlignment="1">
      <alignment horizontal="left" vertical="top" wrapText="1"/>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0" fontId="100" fillId="84" borderId="66" xfId="0" applyFont="1" applyFill="1" applyBorder="1" applyAlignment="1">
      <alignment horizontal="center" vertical="center" wrapText="1"/>
    </xf>
    <xf numFmtId="0" fontId="99" fillId="84" borderId="66" xfId="0" applyFont="1" applyFill="1" applyBorder="1" applyAlignment="1">
      <alignment horizontal="center" vertical="center" wrapText="1"/>
    </xf>
    <xf numFmtId="0" fontId="99" fillId="84" borderId="66" xfId="0" applyFont="1" applyFill="1" applyBorder="1" applyAlignment="1">
      <alignment horizontal="left" vertical="top" wrapText="1"/>
    </xf>
    <xf numFmtId="165" fontId="100" fillId="84" borderId="66" xfId="2" applyNumberFormat="1" applyFont="1" applyFill="1" applyBorder="1" applyAlignment="1" applyProtection="1">
      <alignment horizontal="center" vertical="center" wrapText="1"/>
      <protection locked="0"/>
    </xf>
    <xf numFmtId="165" fontId="102" fillId="84" borderId="66" xfId="2" applyNumberFormat="1" applyFont="1" applyFill="1" applyBorder="1" applyAlignment="1" applyProtection="1">
      <alignment horizontal="center" vertical="center" wrapText="1"/>
    </xf>
    <xf numFmtId="0" fontId="99" fillId="0" borderId="75" xfId="0" applyFont="1" applyBorder="1" applyAlignment="1">
      <alignment horizontal="center" vertical="center" wrapText="1"/>
    </xf>
    <xf numFmtId="0" fontId="99" fillId="0" borderId="75" xfId="0" applyFont="1" applyBorder="1" applyAlignment="1">
      <alignment horizontal="left" vertical="top" wrapText="1"/>
    </xf>
    <xf numFmtId="0" fontId="31" fillId="0" borderId="0" xfId="0" applyFont="1"/>
    <xf numFmtId="0" fontId="10" fillId="0" borderId="80" xfId="0" applyFont="1" applyBorder="1" applyAlignment="1">
      <alignment horizontal="center" vertical="center"/>
    </xf>
    <xf numFmtId="0" fontId="10" fillId="0" borderId="81" xfId="0" applyFont="1" applyBorder="1" applyAlignment="1">
      <alignment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84" xfId="0" quotePrefix="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quotePrefix="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190" fontId="31" fillId="0" borderId="0" xfId="16329" applyNumberFormat="1" applyFont="1" applyAlignment="1">
      <alignment horizontal="center" vertical="center"/>
    </xf>
    <xf numFmtId="165" fontId="31" fillId="0" borderId="0" xfId="1233" applyNumberFormat="1" applyFont="1" applyFill="1" applyBorder="1" applyAlignment="1">
      <alignment horizontal="center" vertical="center"/>
    </xf>
    <xf numFmtId="43" fontId="31" fillId="0" borderId="0" xfId="1233" applyNumberFormat="1" applyFont="1" applyFill="1" applyBorder="1" applyAlignment="1">
      <alignment horizontal="center" vertical="center"/>
    </xf>
    <xf numFmtId="0" fontId="10" fillId="0" borderId="0" xfId="0" applyFont="1" applyAlignment="1">
      <alignment horizontal="justify" vertical="center"/>
    </xf>
    <xf numFmtId="0" fontId="31" fillId="0" borderId="0" xfId="2051" applyFont="1" applyAlignment="1">
      <alignment horizontal="justify" vertical="center"/>
    </xf>
    <xf numFmtId="0" fontId="10" fillId="0" borderId="0" xfId="2051" applyFont="1" applyAlignment="1">
      <alignment horizontal="center" vertical="center"/>
    </xf>
    <xf numFmtId="0" fontId="10" fillId="0" borderId="0" xfId="2051" applyFont="1" applyAlignment="1">
      <alignment horizontal="justify" vertical="center"/>
    </xf>
    <xf numFmtId="0" fontId="31" fillId="0" borderId="0" xfId="16329" applyFont="1" applyAlignment="1">
      <alignment horizontal="center" vertical="center"/>
    </xf>
    <xf numFmtId="0" fontId="10" fillId="0" borderId="0" xfId="0" applyFont="1" applyAlignment="1">
      <alignment horizontal="center" vertical="center" wrapText="1"/>
    </xf>
    <xf numFmtId="0" fontId="125" fillId="0" borderId="0" xfId="2534"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2051" applyFont="1" applyAlignment="1">
      <alignment horizontal="justify" vertical="center" wrapText="1"/>
    </xf>
    <xf numFmtId="0" fontId="10" fillId="0" borderId="0" xfId="2051" applyFont="1" applyAlignment="1">
      <alignment horizontal="justify" vertical="center" wrapText="1"/>
    </xf>
    <xf numFmtId="0" fontId="31" fillId="0" borderId="0" xfId="2051" applyFont="1" applyAlignment="1">
      <alignment horizontal="center" vertical="center"/>
    </xf>
    <xf numFmtId="1" fontId="31" fillId="0" borderId="0" xfId="0" applyNumberFormat="1" applyFont="1" applyAlignment="1">
      <alignment horizontal="center" vertical="center"/>
    </xf>
    <xf numFmtId="164" fontId="31" fillId="0" borderId="0" xfId="1233" applyFont="1" applyFill="1" applyBorder="1" applyAlignment="1">
      <alignment horizontal="center" vertical="center"/>
    </xf>
    <xf numFmtId="191" fontId="31" fillId="0" borderId="0" xfId="2204" applyNumberFormat="1" applyFont="1" applyFill="1" applyBorder="1" applyAlignment="1">
      <alignment horizontal="center" vertical="center"/>
    </xf>
    <xf numFmtId="0" fontId="11" fillId="0" borderId="0" xfId="16329" applyFont="1" applyAlignment="1">
      <alignment horizontal="center" vertical="center"/>
    </xf>
    <xf numFmtId="0" fontId="126" fillId="0" borderId="0" xfId="0" applyFont="1" applyAlignment="1">
      <alignment horizontal="justify" vertical="center"/>
    </xf>
    <xf numFmtId="190" fontId="119" fillId="0" borderId="0" xfId="16329" applyNumberFormat="1" applyFont="1" applyAlignment="1">
      <alignment horizontal="center" vertical="center"/>
    </xf>
    <xf numFmtId="0" fontId="119" fillId="0" borderId="0" xfId="16329" applyFont="1" applyAlignment="1">
      <alignment horizontal="center" vertical="center"/>
    </xf>
    <xf numFmtId="192" fontId="31" fillId="0" borderId="0" xfId="0" applyNumberFormat="1" applyFont="1" applyAlignment="1">
      <alignment horizontal="center" vertical="center"/>
    </xf>
    <xf numFmtId="191" fontId="31" fillId="0" borderId="0" xfId="16328" applyNumberFormat="1" applyFont="1" applyFill="1" applyBorder="1" applyAlignment="1">
      <alignment horizontal="center" vertical="center"/>
    </xf>
    <xf numFmtId="43"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0" xfId="0" applyFont="1" applyAlignment="1">
      <alignment vertical="center"/>
    </xf>
    <xf numFmtId="43" fontId="31" fillId="0" borderId="0" xfId="16328" applyNumberFormat="1" applyFont="1" applyFill="1" applyBorder="1" applyAlignment="1">
      <alignment horizontal="center" vertical="center"/>
    </xf>
    <xf numFmtId="0" fontId="119" fillId="0" borderId="0" xfId="2051" applyFont="1" applyAlignment="1">
      <alignment horizontal="justify" vertical="center"/>
    </xf>
    <xf numFmtId="192" fontId="31" fillId="0" borderId="0" xfId="0" applyNumberFormat="1" applyFont="1" applyAlignment="1">
      <alignment horizontal="justify" vertical="center" wrapText="1"/>
    </xf>
    <xf numFmtId="1" fontId="31" fillId="0" borderId="85" xfId="0" applyNumberFormat="1" applyFont="1" applyBorder="1" applyAlignment="1">
      <alignment horizontal="center" vertical="center"/>
    </xf>
    <xf numFmtId="191" fontId="31" fillId="0" borderId="0" xfId="1233" applyNumberFormat="1" applyFont="1" applyFill="1" applyBorder="1" applyAlignment="1">
      <alignment horizontal="center" vertical="center"/>
    </xf>
    <xf numFmtId="164" fontId="31" fillId="0" borderId="3" xfId="1233" applyFont="1" applyFill="1" applyBorder="1" applyAlignment="1">
      <alignment horizontal="center" vertical="center"/>
    </xf>
    <xf numFmtId="1" fontId="31" fillId="0" borderId="0" xfId="0" quotePrefix="1" applyNumberFormat="1" applyFont="1" applyAlignment="1">
      <alignment horizontal="center" vertical="center"/>
    </xf>
    <xf numFmtId="192" fontId="31" fillId="0" borderId="85" xfId="0" applyNumberFormat="1" applyFont="1" applyBorder="1" applyAlignment="1">
      <alignment horizontal="center" vertical="center"/>
    </xf>
    <xf numFmtId="192" fontId="31" fillId="0" borderId="0" xfId="0" applyNumberFormat="1" applyFont="1" applyAlignment="1">
      <alignment horizontal="justify" vertical="center"/>
    </xf>
    <xf numFmtId="164" fontId="31" fillId="0" borderId="0" xfId="1233" applyFont="1" applyAlignment="1">
      <alignment horizontal="center" vertical="center"/>
    </xf>
    <xf numFmtId="0" fontId="31" fillId="0" borderId="0" xfId="0" applyFont="1" applyAlignment="1">
      <alignment horizontal="left" vertical="center" wrapText="1"/>
    </xf>
    <xf numFmtId="164" fontId="10" fillId="0" borderId="79" xfId="1233" applyFont="1" applyFill="1" applyBorder="1" applyAlignment="1">
      <alignment horizontal="center" vertical="center"/>
    </xf>
    <xf numFmtId="0" fontId="127" fillId="0" borderId="0" xfId="0" applyFont="1" applyAlignment="1">
      <alignment horizontal="center" vertical="center"/>
    </xf>
    <xf numFmtId="0" fontId="128" fillId="0" borderId="0" xfId="0" applyFont="1" applyAlignment="1">
      <alignment horizontal="left" vertical="center"/>
    </xf>
    <xf numFmtId="43" fontId="10" fillId="0" borderId="0" xfId="0" applyNumberFormat="1" applyFont="1" applyAlignment="1">
      <alignment horizontal="center" vertical="center"/>
    </xf>
    <xf numFmtId="0" fontId="31" fillId="0" borderId="0" xfId="0" applyFont="1" applyAlignment="1">
      <alignment horizontal="center"/>
    </xf>
    <xf numFmtId="0" fontId="5" fillId="0" borderId="0" xfId="2049" applyProtection="1">
      <protection locked="0"/>
    </xf>
    <xf numFmtId="2" fontId="5" fillId="0" borderId="0" xfId="2049" applyNumberFormat="1" applyProtection="1">
      <protection locked="0"/>
    </xf>
    <xf numFmtId="0" fontId="131" fillId="0" borderId="0" xfId="0" applyFont="1"/>
    <xf numFmtId="0" fontId="132" fillId="84" borderId="0" xfId="0" applyFont="1" applyFill="1" applyAlignment="1">
      <alignment horizontal="center"/>
    </xf>
    <xf numFmtId="0" fontId="133" fillId="0" borderId="0" xfId="0" applyFont="1" applyAlignment="1">
      <alignment vertical="center"/>
    </xf>
    <xf numFmtId="0" fontId="134" fillId="0" borderId="0" xfId="0" applyFont="1" applyAlignment="1">
      <alignment vertical="center"/>
    </xf>
    <xf numFmtId="0" fontId="108" fillId="0" borderId="0" xfId="0" applyFont="1" applyAlignment="1">
      <alignment vertical="center"/>
    </xf>
    <xf numFmtId="0" fontId="106" fillId="0" borderId="0" xfId="0" applyFont="1" applyAlignment="1">
      <alignment horizontal="center" vertical="center"/>
    </xf>
    <xf numFmtId="0" fontId="0" fillId="0" borderId="0" xfId="0" applyAlignment="1">
      <alignment horizontal="center" vertical="center"/>
    </xf>
    <xf numFmtId="0" fontId="42" fillId="83" borderId="0" xfId="1745" applyFont="1" applyFill="1" applyAlignment="1">
      <alignment horizontal="center" vertical="center"/>
    </xf>
    <xf numFmtId="2" fontId="42" fillId="83" borderId="0" xfId="1745" applyNumberFormat="1" applyFont="1" applyFill="1" applyAlignment="1">
      <alignment horizontal="center" vertical="center"/>
    </xf>
    <xf numFmtId="4" fontId="42" fillId="83" borderId="0" xfId="1745" applyNumberFormat="1" applyFont="1" applyFill="1" applyAlignment="1">
      <alignment horizontal="center" vertical="center"/>
    </xf>
    <xf numFmtId="0" fontId="139" fillId="91" borderId="0" xfId="1745" applyFont="1" applyFill="1" applyAlignment="1">
      <alignment horizontal="left"/>
    </xf>
    <xf numFmtId="0" fontId="42" fillId="83" borderId="0" xfId="1745" applyFont="1" applyFill="1"/>
    <xf numFmtId="0" fontId="42" fillId="93" borderId="0" xfId="1745" applyFont="1" applyFill="1" applyAlignment="1">
      <alignment horizontal="center" vertical="center"/>
    </xf>
    <xf numFmtId="0" fontId="42" fillId="90" borderId="0" xfId="1745" applyFont="1" applyFill="1"/>
    <xf numFmtId="0" fontId="42" fillId="83" borderId="0" xfId="1745" applyFont="1" applyFill="1" applyAlignment="1">
      <alignment horizontal="center"/>
    </xf>
    <xf numFmtId="0" fontId="42" fillId="83" borderId="0" xfId="1745" applyFont="1" applyFill="1" applyAlignment="1">
      <alignment horizontal="left"/>
    </xf>
    <xf numFmtId="2" fontId="42" fillId="83" borderId="0" xfId="1745" applyNumberFormat="1" applyFont="1" applyFill="1" applyAlignment="1">
      <alignment horizontal="center"/>
    </xf>
    <xf numFmtId="0" fontId="37" fillId="83" borderId="0" xfId="1745" applyFont="1" applyFill="1" applyAlignment="1">
      <alignment horizontal="center"/>
    </xf>
    <xf numFmtId="4" fontId="42" fillId="83" borderId="0" xfId="1745" applyNumberFormat="1" applyFont="1" applyFill="1" applyAlignment="1">
      <alignment horizontal="center"/>
    </xf>
    <xf numFmtId="0" fontId="42" fillId="83" borderId="0" xfId="1745" applyFont="1" applyFill="1" applyAlignment="1">
      <alignment vertical="center"/>
    </xf>
    <xf numFmtId="49" fontId="143" fillId="95" borderId="73" xfId="1745" applyNumberFormat="1" applyFont="1" applyFill="1" applyBorder="1" applyAlignment="1">
      <alignment horizontal="center" vertical="center" wrapText="1"/>
    </xf>
    <xf numFmtId="49" fontId="143" fillId="95" borderId="73" xfId="1745" applyNumberFormat="1" applyFont="1" applyFill="1" applyBorder="1" applyAlignment="1" applyProtection="1">
      <alignment horizontal="center" vertical="center" wrapText="1"/>
      <protection locked="0"/>
    </xf>
    <xf numFmtId="1" fontId="144" fillId="0" borderId="89" xfId="1745" applyNumberFormat="1" applyFont="1" applyBorder="1" applyAlignment="1" applyProtection="1">
      <alignment horizontal="center" vertical="center" wrapText="1"/>
      <protection locked="0"/>
    </xf>
    <xf numFmtId="1" fontId="144" fillId="84" borderId="89" xfId="1745" applyNumberFormat="1" applyFont="1" applyFill="1" applyBorder="1" applyAlignment="1" applyProtection="1">
      <alignment horizontal="center" vertical="center" wrapText="1"/>
      <protection locked="0"/>
    </xf>
    <xf numFmtId="1" fontId="37" fillId="0" borderId="90" xfId="1745" applyNumberFormat="1" applyFont="1" applyBorder="1" applyAlignment="1">
      <alignment horizontal="center" vertical="center" wrapText="1"/>
    </xf>
    <xf numFmtId="0" fontId="37" fillId="0" borderId="90" xfId="1745" applyFont="1" applyBorder="1" applyAlignment="1">
      <alignment horizontal="left" vertical="top" wrapText="1"/>
    </xf>
    <xf numFmtId="0" fontId="37" fillId="0" borderId="90" xfId="1745" applyFont="1" applyBorder="1" applyAlignment="1">
      <alignment horizontal="center" vertical="center" wrapText="1"/>
    </xf>
    <xf numFmtId="0" fontId="37" fillId="0" borderId="90" xfId="1745" applyFont="1" applyBorder="1" applyAlignment="1" applyProtection="1">
      <alignment horizontal="center" vertical="center" wrapText="1"/>
      <protection locked="0"/>
    </xf>
    <xf numFmtId="166" fontId="37" fillId="0" borderId="90" xfId="2069" applyFont="1" applyBorder="1" applyAlignment="1">
      <alignment horizontal="center" vertical="center" wrapText="1"/>
    </xf>
    <xf numFmtId="166" fontId="111" fillId="0" borderId="90" xfId="2069" applyFont="1" applyBorder="1" applyAlignment="1" applyProtection="1">
      <alignment horizontal="center" vertical="center" wrapText="1"/>
      <protection locked="0"/>
    </xf>
    <xf numFmtId="166" fontId="37" fillId="0" borderId="90" xfId="2069" applyFont="1" applyBorder="1" applyAlignment="1">
      <alignment horizontal="left" vertical="center" wrapText="1"/>
    </xf>
    <xf numFmtId="0" fontId="37" fillId="0" borderId="90" xfId="1745" applyFont="1" applyBorder="1" applyAlignment="1">
      <alignment horizontal="left" vertical="center" wrapText="1"/>
    </xf>
    <xf numFmtId="166" fontId="12" fillId="0" borderId="90" xfId="2069" applyFont="1" applyBorder="1" applyAlignment="1">
      <alignment horizontal="center" vertical="center" wrapText="1"/>
    </xf>
    <xf numFmtId="0" fontId="37" fillId="0" borderId="90" xfId="16330" applyFont="1" applyBorder="1" applyAlignment="1">
      <alignment horizontal="left" vertical="center" wrapText="1"/>
    </xf>
    <xf numFmtId="166" fontId="145" fillId="0" borderId="90" xfId="2069" applyFont="1" applyBorder="1" applyAlignment="1" applyProtection="1">
      <alignment horizontal="center" vertical="center" wrapText="1"/>
      <protection locked="0"/>
    </xf>
    <xf numFmtId="166" fontId="37" fillId="0" borderId="90" xfId="2069" applyFont="1" applyBorder="1" applyAlignment="1">
      <alignment horizontal="center" vertical="top"/>
    </xf>
    <xf numFmtId="0" fontId="37" fillId="0" borderId="91" xfId="1745" applyFont="1" applyBorder="1" applyAlignment="1">
      <alignment horizontal="center" vertical="center" wrapText="1"/>
    </xf>
    <xf numFmtId="166" fontId="37" fillId="0" borderId="91" xfId="2069" applyFont="1" applyBorder="1" applyAlignment="1">
      <alignment horizontal="left" vertical="center" wrapText="1"/>
    </xf>
    <xf numFmtId="166" fontId="37" fillId="0" borderId="91" xfId="2069" applyFont="1" applyBorder="1" applyAlignment="1">
      <alignment horizontal="center" vertical="top"/>
    </xf>
    <xf numFmtId="166" fontId="111" fillId="0" borderId="91" xfId="2069" applyFont="1" applyBorder="1" applyAlignment="1" applyProtection="1">
      <alignment horizontal="center" vertical="center" wrapText="1"/>
      <protection locked="0"/>
    </xf>
    <xf numFmtId="190" fontId="31" fillId="84" borderId="0" xfId="16329" applyNumberFormat="1" applyFont="1" applyFill="1" applyAlignment="1">
      <alignment horizontal="center" vertical="center"/>
    </xf>
    <xf numFmtId="0" fontId="31" fillId="84" borderId="0" xfId="0" applyFont="1" applyFill="1" applyAlignment="1">
      <alignment horizontal="center" vertical="center"/>
    </xf>
    <xf numFmtId="0" fontId="3" fillId="92" borderId="95" xfId="2049" applyFont="1" applyFill="1" applyBorder="1" applyAlignment="1" applyProtection="1">
      <alignment horizontal="center" vertical="center"/>
      <protection locked="0"/>
    </xf>
    <xf numFmtId="0" fontId="3" fillId="92" borderId="95" xfId="2049" applyFont="1" applyFill="1" applyBorder="1" applyAlignment="1" applyProtection="1">
      <alignment horizontal="center" vertical="center" wrapText="1"/>
      <protection locked="0"/>
    </xf>
    <xf numFmtId="0" fontId="7" fillId="0" borderId="95" xfId="2049" applyFont="1" applyBorder="1" applyAlignment="1">
      <alignment horizontal="center" vertical="center"/>
    </xf>
    <xf numFmtId="0" fontId="7" fillId="0" borderId="95" xfId="2049" applyFont="1" applyBorder="1" applyAlignment="1">
      <alignment horizontal="center" vertical="top" wrapText="1"/>
    </xf>
    <xf numFmtId="0" fontId="7" fillId="0" borderId="95" xfId="2049" applyFont="1" applyBorder="1" applyAlignment="1">
      <alignment horizontal="center" vertical="center" wrapText="1"/>
    </xf>
    <xf numFmtId="2" fontId="5" fillId="82" borderId="95" xfId="2049" applyNumberFormat="1" applyFill="1" applyBorder="1" applyAlignment="1" applyProtection="1">
      <alignment horizontal="center" vertical="center"/>
      <protection locked="0"/>
    </xf>
    <xf numFmtId="2" fontId="5" fillId="82" borderId="95" xfId="2049" applyNumberFormat="1" applyFill="1" applyBorder="1" applyAlignment="1">
      <alignment horizontal="center" vertical="center"/>
    </xf>
    <xf numFmtId="0" fontId="130" fillId="0" borderId="95" xfId="2049" applyFont="1" applyBorder="1" applyAlignment="1">
      <alignment horizontal="center" vertical="top"/>
    </xf>
    <xf numFmtId="0" fontId="130" fillId="0" borderId="95" xfId="2049" applyFont="1" applyBorder="1" applyAlignment="1">
      <alignment horizontal="center" vertical="top" wrapText="1"/>
    </xf>
    <xf numFmtId="0" fontId="7" fillId="0" borderId="95" xfId="2049" applyFont="1" applyBorder="1" applyAlignment="1">
      <alignment horizontal="center" vertical="top"/>
    </xf>
    <xf numFmtId="0" fontId="7" fillId="82" borderId="95" xfId="2049" applyFont="1" applyFill="1" applyBorder="1" applyAlignment="1">
      <alignment horizontal="center" vertical="top"/>
    </xf>
    <xf numFmtId="0" fontId="7" fillId="82" borderId="95" xfId="2049" applyFont="1" applyFill="1" applyBorder="1" applyAlignment="1">
      <alignment horizontal="center" vertical="top" wrapText="1"/>
    </xf>
    <xf numFmtId="0" fontId="7" fillId="82" borderId="95" xfId="2049" applyFont="1" applyFill="1" applyBorder="1" applyAlignment="1">
      <alignment horizontal="center" vertical="center"/>
    </xf>
    <xf numFmtId="0" fontId="7" fillId="84" borderId="95" xfId="2049" applyFont="1" applyFill="1" applyBorder="1" applyAlignment="1">
      <alignment horizontal="center" vertical="center"/>
    </xf>
    <xf numFmtId="0" fontId="107" fillId="80" borderId="96" xfId="0" applyFont="1" applyFill="1" applyBorder="1" applyAlignment="1">
      <alignment horizontal="center" vertical="center"/>
    </xf>
    <xf numFmtId="0" fontId="107" fillId="80" borderId="95" xfId="0" applyFont="1" applyFill="1" applyBorder="1" applyAlignment="1">
      <alignment horizontal="center" vertical="center"/>
    </xf>
    <xf numFmtId="0" fontId="107" fillId="80" borderId="97" xfId="0" applyFont="1" applyFill="1" applyBorder="1" applyAlignment="1">
      <alignment horizontal="center" vertical="center"/>
    </xf>
    <xf numFmtId="0" fontId="135" fillId="83" borderId="95" xfId="1745" applyFont="1" applyFill="1" applyBorder="1" applyAlignment="1">
      <alignment horizontal="center" vertical="center" wrapText="1"/>
    </xf>
    <xf numFmtId="0" fontId="136" fillId="83" borderId="95" xfId="0" applyFont="1" applyFill="1" applyBorder="1" applyAlignment="1">
      <alignment horizontal="center" vertical="center" wrapText="1"/>
    </xf>
    <xf numFmtId="0" fontId="137" fillId="83" borderId="95" xfId="1745" applyFont="1" applyFill="1" applyBorder="1" applyAlignment="1">
      <alignment horizontal="center" vertical="center" wrapText="1"/>
    </xf>
    <xf numFmtId="2" fontId="136" fillId="0" borderId="95" xfId="0" applyNumberFormat="1" applyFont="1" applyBorder="1" applyAlignment="1">
      <alignment horizontal="center" vertical="center" wrapText="1"/>
    </xf>
    <xf numFmtId="1" fontId="136" fillId="0" borderId="95" xfId="0" applyNumberFormat="1" applyFont="1" applyBorder="1" applyAlignment="1">
      <alignment horizontal="center" vertical="center" wrapText="1"/>
    </xf>
    <xf numFmtId="193" fontId="138" fillId="0" borderId="95" xfId="2069" applyNumberFormat="1" applyFont="1" applyFill="1" applyBorder="1" applyAlignment="1" applyProtection="1">
      <alignment horizontal="center" vertical="center" wrapText="1"/>
    </xf>
    <xf numFmtId="0" fontId="136" fillId="83" borderId="95" xfId="1745" applyFont="1" applyFill="1" applyBorder="1" applyAlignment="1">
      <alignment horizontal="left" vertical="center" wrapText="1"/>
    </xf>
    <xf numFmtId="0" fontId="0" fillId="0" borderId="95" xfId="0" applyBorder="1" applyAlignment="1">
      <alignment horizontal="center" vertical="center"/>
    </xf>
    <xf numFmtId="0" fontId="2" fillId="0" borderId="95" xfId="0" applyFont="1" applyBorder="1" applyAlignment="1">
      <alignment horizontal="center" vertical="center"/>
    </xf>
    <xf numFmtId="0" fontId="107" fillId="0" borderId="92" xfId="0" applyFont="1" applyBorder="1" applyAlignment="1">
      <alignment horizontal="center" vertical="center"/>
    </xf>
    <xf numFmtId="194" fontId="137" fillId="83" borderId="95" xfId="1745" applyNumberFormat="1" applyFont="1" applyFill="1" applyBorder="1" applyAlignment="1">
      <alignment horizontal="center" vertical="center" wrapText="1"/>
    </xf>
    <xf numFmtId="0" fontId="146" fillId="83" borderId="95" xfId="1745" applyFont="1" applyFill="1" applyBorder="1" applyAlignment="1">
      <alignment horizontal="center" vertical="center"/>
    </xf>
    <xf numFmtId="0" fontId="42" fillId="83" borderId="95" xfId="1745" applyFont="1" applyFill="1" applyBorder="1" applyAlignment="1">
      <alignment horizontal="center" vertical="center"/>
    </xf>
    <xf numFmtId="0" fontId="136" fillId="0" borderId="95" xfId="16253" applyFont="1" applyBorder="1" applyAlignment="1">
      <alignment horizontal="center" vertical="center" wrapText="1"/>
    </xf>
    <xf numFmtId="2" fontId="109" fillId="81" borderId="95" xfId="3" applyNumberFormat="1" applyFont="1" applyFill="1" applyBorder="1" applyAlignment="1">
      <alignment horizontal="center" vertical="center" wrapText="1"/>
    </xf>
    <xf numFmtId="0" fontId="109" fillId="81" borderId="95" xfId="3" applyFont="1" applyFill="1" applyBorder="1" applyAlignment="1">
      <alignment horizontal="center" vertical="center" wrapText="1"/>
    </xf>
    <xf numFmtId="43" fontId="109" fillId="81" borderId="95" xfId="3" applyNumberFormat="1" applyFont="1" applyFill="1" applyBorder="1" applyAlignment="1">
      <alignment horizontal="center" vertical="center" wrapText="1"/>
    </xf>
    <xf numFmtId="0" fontId="0" fillId="0" borderId="95" xfId="0" applyBorder="1"/>
    <xf numFmtId="0" fontId="140" fillId="93" borderId="96" xfId="1745" applyFont="1" applyFill="1" applyBorder="1" applyAlignment="1">
      <alignment horizontal="center" vertical="center"/>
    </xf>
    <xf numFmtId="0" fontId="140" fillId="93" borderId="95" xfId="1745" applyFont="1" applyFill="1" applyBorder="1" applyAlignment="1">
      <alignment horizontal="center" vertical="center"/>
    </xf>
    <xf numFmtId="2" fontId="140" fillId="93" borderId="95" xfId="1745" applyNumberFormat="1" applyFont="1" applyFill="1" applyBorder="1" applyAlignment="1">
      <alignment horizontal="center" vertical="center"/>
    </xf>
    <xf numFmtId="0" fontId="141" fillId="93" borderId="95" xfId="1745" applyFont="1" applyFill="1" applyBorder="1" applyAlignment="1">
      <alignment horizontal="center" vertical="center"/>
    </xf>
    <xf numFmtId="4" fontId="140" fillId="93" borderId="95" xfId="1745" applyNumberFormat="1" applyFont="1" applyFill="1" applyBorder="1" applyAlignment="1">
      <alignment horizontal="center" vertical="center"/>
    </xf>
    <xf numFmtId="4" fontId="140" fillId="93" borderId="97" xfId="1745" applyNumberFormat="1" applyFont="1" applyFill="1" applyBorder="1" applyAlignment="1">
      <alignment horizontal="center" vertical="center"/>
    </xf>
    <xf numFmtId="0" fontId="37" fillId="83" borderId="96" xfId="1745" applyFont="1" applyFill="1" applyBorder="1" applyAlignment="1">
      <alignment horizontal="center" vertical="center" wrapText="1"/>
    </xf>
    <xf numFmtId="0" fontId="141" fillId="83" borderId="95" xfId="1745" applyFont="1" applyFill="1" applyBorder="1" applyAlignment="1">
      <alignment horizontal="left" vertical="top" wrapText="1"/>
    </xf>
    <xf numFmtId="4" fontId="37" fillId="83" borderId="95" xfId="1745" applyNumberFormat="1" applyFont="1" applyFill="1" applyBorder="1" applyAlignment="1">
      <alignment horizontal="center"/>
    </xf>
    <xf numFmtId="0" fontId="37" fillId="83" borderId="95" xfId="1745" applyFont="1" applyFill="1" applyBorder="1" applyAlignment="1">
      <alignment horizontal="center"/>
    </xf>
    <xf numFmtId="4" fontId="141" fillId="83" borderId="95" xfId="1745" applyNumberFormat="1" applyFont="1" applyFill="1" applyBorder="1" applyAlignment="1">
      <alignment horizontal="center" wrapText="1"/>
    </xf>
    <xf numFmtId="4" fontId="141" fillId="83" borderId="97" xfId="1745" applyNumberFormat="1" applyFont="1" applyFill="1" applyBorder="1" applyAlignment="1">
      <alignment horizontal="center" wrapText="1"/>
    </xf>
    <xf numFmtId="0" fontId="12" fillId="83" borderId="95" xfId="1745" applyFont="1" applyFill="1" applyBorder="1" applyAlignment="1">
      <alignment horizontal="left" vertical="top" wrapText="1"/>
    </xf>
    <xf numFmtId="0" fontId="37" fillId="83" borderId="95" xfId="1745" applyFont="1" applyFill="1" applyBorder="1" applyAlignment="1">
      <alignment horizontal="center" vertical="center"/>
    </xf>
    <xf numFmtId="0" fontId="37" fillId="0" borderId="95" xfId="1745" applyFont="1" applyBorder="1" applyAlignment="1">
      <alignment horizontal="center" vertical="center"/>
    </xf>
    <xf numFmtId="166" fontId="37" fillId="0" borderId="95" xfId="2069" applyFont="1" applyBorder="1" applyAlignment="1">
      <alignment horizontal="center" vertical="center" wrapText="1"/>
    </xf>
    <xf numFmtId="166" fontId="37" fillId="0" borderId="97" xfId="2069" applyFont="1" applyBorder="1" applyAlignment="1">
      <alignment horizontal="center" vertical="center" wrapText="1"/>
    </xf>
    <xf numFmtId="0" fontId="42" fillId="83" borderId="96" xfId="1745" applyFont="1" applyFill="1" applyBorder="1" applyAlignment="1">
      <alignment horizontal="center" vertical="center" wrapText="1"/>
    </xf>
    <xf numFmtId="0" fontId="12" fillId="83" borderId="95" xfId="1745" applyFont="1" applyFill="1" applyBorder="1" applyAlignment="1">
      <alignment horizontal="left" vertical="center" wrapText="1"/>
    </xf>
    <xf numFmtId="4" fontId="42" fillId="83" borderId="95" xfId="1745" applyNumberFormat="1" applyFont="1" applyFill="1" applyBorder="1" applyAlignment="1">
      <alignment horizontal="center"/>
    </xf>
    <xf numFmtId="0" fontId="42" fillId="0" borderId="95" xfId="1745" applyFont="1" applyBorder="1" applyAlignment="1">
      <alignment horizontal="center" vertical="center"/>
    </xf>
    <xf numFmtId="4" fontId="42" fillId="83" borderId="95" xfId="1745" applyNumberFormat="1" applyFont="1" applyFill="1" applyBorder="1" applyAlignment="1">
      <alignment horizontal="center" vertical="center"/>
    </xf>
    <xf numFmtId="0" fontId="142" fillId="83" borderId="95" xfId="1745" applyFont="1" applyFill="1" applyBorder="1" applyAlignment="1">
      <alignment horizontal="left" vertical="center" wrapText="1"/>
    </xf>
    <xf numFmtId="195" fontId="100" fillId="0" borderId="95" xfId="16324" applyNumberFormat="1" applyFont="1" applyBorder="1" applyAlignment="1" applyProtection="1">
      <alignment horizontal="justify" vertical="top" wrapText="1"/>
      <protection locked="0"/>
    </xf>
    <xf numFmtId="0" fontId="42" fillId="90" borderId="98" xfId="1745" applyFont="1" applyFill="1" applyBorder="1" applyAlignment="1">
      <alignment horizontal="center"/>
    </xf>
    <xf numFmtId="0" fontId="140" fillId="90" borderId="99" xfId="1745" applyFont="1" applyFill="1" applyBorder="1" applyAlignment="1">
      <alignment horizontal="left"/>
    </xf>
    <xf numFmtId="2" fontId="42" fillId="90" borderId="99" xfId="1745" applyNumberFormat="1" applyFont="1" applyFill="1" applyBorder="1" applyAlignment="1">
      <alignment horizontal="center"/>
    </xf>
    <xf numFmtId="0" fontId="37" fillId="90" borderId="99" xfId="1745" applyFont="1" applyFill="1" applyBorder="1" applyAlignment="1">
      <alignment horizontal="center"/>
    </xf>
    <xf numFmtId="0" fontId="42" fillId="90" borderId="99" xfId="1745" applyFont="1" applyFill="1" applyBorder="1" applyAlignment="1">
      <alignment horizontal="center"/>
    </xf>
    <xf numFmtId="166" fontId="143" fillId="94" borderId="99" xfId="2069" applyFont="1" applyFill="1" applyBorder="1" applyAlignment="1">
      <alignment horizontal="center" vertical="center" wrapText="1"/>
    </xf>
    <xf numFmtId="166" fontId="143" fillId="94" borderId="100" xfId="2069" applyFont="1" applyFill="1" applyBorder="1" applyAlignment="1">
      <alignment horizontal="center" vertical="center" wrapText="1"/>
    </xf>
    <xf numFmtId="1" fontId="37" fillId="0" borderId="95" xfId="1745" applyNumberFormat="1" applyFont="1" applyBorder="1" applyAlignment="1">
      <alignment horizontal="center" vertical="center" wrapText="1"/>
    </xf>
    <xf numFmtId="166" fontId="37" fillId="0" borderId="95" xfId="2069" applyFont="1" applyBorder="1" applyAlignment="1">
      <alignment horizontal="left" vertical="top"/>
    </xf>
    <xf numFmtId="0" fontId="37" fillId="0" borderId="95" xfId="1745" applyFont="1" applyBorder="1" applyAlignment="1">
      <alignment horizontal="center" vertical="center" wrapText="1"/>
    </xf>
    <xf numFmtId="166" fontId="37" fillId="0" borderId="95" xfId="2069" applyFont="1" applyBorder="1" applyAlignment="1">
      <alignment horizontal="center" vertical="top"/>
    </xf>
    <xf numFmtId="166" fontId="37" fillId="0" borderId="95" xfId="2069" applyFont="1" applyBorder="1" applyAlignment="1">
      <alignment horizontal="left" vertical="center" wrapText="1"/>
    </xf>
    <xf numFmtId="166" fontId="111" fillId="0" borderId="95" xfId="2069" applyFont="1" applyBorder="1" applyAlignment="1" applyProtection="1">
      <alignment horizontal="center" vertical="center" wrapText="1"/>
      <protection locked="0"/>
    </xf>
    <xf numFmtId="0" fontId="42" fillId="83" borderId="95" xfId="1745" applyFont="1" applyFill="1" applyBorder="1" applyAlignment="1">
      <alignment horizontal="center" vertical="center" wrapText="1"/>
    </xf>
    <xf numFmtId="166" fontId="143" fillId="94" borderId="95" xfId="2069" applyFont="1" applyFill="1" applyBorder="1" applyAlignment="1">
      <alignment horizontal="left" vertical="center" wrapText="1"/>
    </xf>
    <xf numFmtId="166" fontId="143" fillId="94" borderId="95" xfId="2069" applyFont="1" applyFill="1" applyBorder="1" applyAlignment="1">
      <alignment horizontal="center" vertical="center" wrapText="1"/>
    </xf>
    <xf numFmtId="0" fontId="37" fillId="84" borderId="95" xfId="1745" applyFont="1" applyFill="1" applyBorder="1" applyAlignment="1">
      <alignment horizontal="center" vertical="center"/>
    </xf>
    <xf numFmtId="1" fontId="144" fillId="84" borderId="95" xfId="1745" applyNumberFormat="1" applyFont="1" applyFill="1" applyBorder="1" applyAlignment="1" applyProtection="1">
      <alignment horizontal="center" vertical="center" wrapText="1"/>
      <protection locked="0"/>
    </xf>
    <xf numFmtId="194" fontId="137" fillId="90" borderId="95" xfId="1745" applyNumberFormat="1" applyFont="1" applyFill="1" applyBorder="1" applyAlignment="1">
      <alignment horizontal="center" vertical="center" wrapText="1"/>
    </xf>
    <xf numFmtId="164" fontId="0" fillId="0" borderId="75" xfId="0" applyNumberFormat="1" applyBorder="1"/>
    <xf numFmtId="2" fontId="0" fillId="0" borderId="75" xfId="0" applyNumberFormat="1" applyBorder="1"/>
    <xf numFmtId="2" fontId="99" fillId="0" borderId="95" xfId="3" applyNumberFormat="1" applyFont="1" applyBorder="1" applyAlignment="1">
      <alignment horizontal="center" vertical="center" wrapText="1"/>
    </xf>
    <xf numFmtId="0" fontId="99" fillId="0" borderId="95" xfId="3" applyFont="1" applyBorder="1" applyAlignment="1">
      <alignment horizontal="left" vertical="top" wrapText="1"/>
    </xf>
    <xf numFmtId="0" fontId="100" fillId="0" borderId="95" xfId="0" applyFont="1" applyBorder="1" applyAlignment="1">
      <alignment horizontal="center" vertical="center" wrapText="1"/>
    </xf>
    <xf numFmtId="165" fontId="100" fillId="0" borderId="95" xfId="2" applyNumberFormat="1" applyFont="1" applyFill="1" applyBorder="1" applyAlignment="1" applyProtection="1">
      <alignment horizontal="center" vertical="center" wrapText="1"/>
      <protection locked="0"/>
    </xf>
    <xf numFmtId="165" fontId="102" fillId="0" borderId="95" xfId="2" applyNumberFormat="1" applyFont="1" applyFill="1" applyBorder="1" applyAlignment="1" applyProtection="1">
      <alignment horizontal="center" vertical="center" wrapText="1"/>
    </xf>
    <xf numFmtId="0" fontId="7" fillId="0" borderId="101" xfId="2049" applyFont="1" applyBorder="1" applyAlignment="1">
      <alignment horizontal="center" vertical="center"/>
    </xf>
    <xf numFmtId="0" fontId="7" fillId="82" borderId="101" xfId="2049" applyFont="1" applyFill="1" applyBorder="1" applyAlignment="1">
      <alignment horizontal="center" vertical="top"/>
    </xf>
    <xf numFmtId="0" fontId="7" fillId="82" borderId="101" xfId="2049" applyFont="1" applyFill="1" applyBorder="1" applyAlignment="1">
      <alignment horizontal="center" vertical="top" wrapText="1"/>
    </xf>
    <xf numFmtId="2" fontId="5" fillId="82" borderId="101" xfId="2049" applyNumberFormat="1" applyFill="1" applyBorder="1" applyAlignment="1" applyProtection="1">
      <alignment horizontal="center" vertical="center"/>
      <protection locked="0"/>
    </xf>
    <xf numFmtId="2" fontId="5" fillId="82" borderId="101" xfId="2049" applyNumberFormat="1" applyFill="1" applyBorder="1" applyAlignment="1">
      <alignment horizontal="center" vertical="center"/>
    </xf>
    <xf numFmtId="0" fontId="10" fillId="82" borderId="103" xfId="2049" applyFont="1" applyFill="1" applyBorder="1" applyAlignment="1" applyProtection="1">
      <alignment horizontal="center" vertical="center"/>
      <protection locked="0"/>
    </xf>
    <xf numFmtId="2" fontId="10" fillId="82" borderId="103" xfId="2049" applyNumberFormat="1" applyFont="1" applyFill="1" applyBorder="1" applyAlignment="1" applyProtection="1">
      <alignment horizontal="center" vertical="center"/>
      <protection locked="0"/>
    </xf>
    <xf numFmtId="2" fontId="10" fillId="82" borderId="104" xfId="2049" applyNumberFormat="1" applyFont="1" applyFill="1" applyBorder="1" applyAlignment="1">
      <alignment horizontal="center" vertical="center"/>
    </xf>
    <xf numFmtId="0" fontId="3" fillId="0" borderId="95" xfId="16251" applyFont="1" applyBorder="1" applyAlignment="1">
      <alignment horizontal="center" vertical="top" wrapText="1"/>
    </xf>
    <xf numFmtId="0" fontId="3" fillId="0" borderId="76" xfId="16251" applyFont="1" applyBorder="1" applyAlignment="1">
      <alignment horizontal="center" vertical="top" wrapText="1"/>
    </xf>
    <xf numFmtId="0" fontId="3" fillId="0" borderId="77" xfId="16251" applyFont="1" applyBorder="1" applyAlignment="1">
      <alignment horizontal="center" vertical="top" wrapText="1"/>
    </xf>
    <xf numFmtId="43" fontId="99" fillId="3" borderId="66" xfId="2"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164" fontId="99" fillId="3" borderId="66" xfId="16"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pplyAlignment="1">
      <alignment horizontal="left" vertical="center"/>
    </xf>
    <xf numFmtId="0" fontId="10" fillId="0" borderId="78" xfId="0" applyFont="1" applyBorder="1" applyAlignment="1">
      <alignment horizontal="center" vertical="center" wrapText="1"/>
    </xf>
    <xf numFmtId="0" fontId="10" fillId="0" borderId="43" xfId="0" applyFont="1" applyBorder="1" applyAlignment="1">
      <alignment horizontal="center" vertical="center"/>
    </xf>
    <xf numFmtId="0" fontId="10" fillId="0" borderId="79" xfId="0" applyFont="1" applyBorder="1" applyAlignment="1">
      <alignment horizontal="center" vertical="center"/>
    </xf>
    <xf numFmtId="0" fontId="125" fillId="0" borderId="78" xfId="0" applyFont="1" applyBorder="1" applyAlignment="1">
      <alignment horizontal="center" vertical="center" wrapText="1"/>
    </xf>
    <xf numFmtId="0" fontId="125" fillId="0" borderId="43" xfId="0" applyFont="1" applyBorder="1" applyAlignment="1">
      <alignment horizontal="center" vertical="center"/>
    </xf>
    <xf numFmtId="0" fontId="125" fillId="0" borderId="79" xfId="0" applyFont="1" applyBorder="1" applyAlignment="1">
      <alignment horizontal="center" vertical="center"/>
    </xf>
    <xf numFmtId="0" fontId="31" fillId="0" borderId="78" xfId="0" quotePrefix="1" applyFont="1" applyBorder="1" applyAlignment="1">
      <alignment horizontal="justify" vertical="center"/>
    </xf>
    <xf numFmtId="0" fontId="31" fillId="0" borderId="43" xfId="0" applyFont="1" applyBorder="1" applyAlignment="1">
      <alignment horizontal="justify" vertical="center"/>
    </xf>
    <xf numFmtId="0" fontId="31" fillId="0" borderId="79" xfId="0" applyFont="1" applyBorder="1" applyAlignment="1">
      <alignment horizontal="justify" vertical="center"/>
    </xf>
    <xf numFmtId="0" fontId="10" fillId="0" borderId="78" xfId="0" applyFont="1" applyBorder="1" applyAlignment="1">
      <alignment horizontal="right" vertical="center"/>
    </xf>
    <xf numFmtId="0" fontId="10" fillId="0" borderId="43" xfId="0" applyFont="1" applyBorder="1" applyAlignment="1">
      <alignment horizontal="right" vertical="center"/>
    </xf>
    <xf numFmtId="0" fontId="129" fillId="91" borderId="92" xfId="1745" applyFont="1" applyFill="1" applyBorder="1" applyAlignment="1">
      <alignment horizontal="center" vertical="top" wrapText="1"/>
    </xf>
    <xf numFmtId="0" fontId="129" fillId="91" borderId="93" xfId="1745" applyFont="1" applyFill="1" applyBorder="1" applyAlignment="1">
      <alignment horizontal="center" vertical="top" wrapText="1"/>
    </xf>
    <xf numFmtId="0" fontId="129" fillId="91" borderId="94" xfId="1745" applyFont="1" applyFill="1" applyBorder="1" applyAlignment="1">
      <alignment horizontal="center" vertical="top" wrapText="1"/>
    </xf>
    <xf numFmtId="0" fontId="10" fillId="82" borderId="102" xfId="2049" applyFont="1" applyFill="1" applyBorder="1" applyAlignment="1" applyProtection="1">
      <alignment horizontal="center" vertical="center"/>
      <protection locked="0"/>
    </xf>
    <xf numFmtId="0" fontId="10" fillId="82" borderId="103" xfId="2049" applyFont="1" applyFill="1" applyBorder="1" applyAlignment="1" applyProtection="1">
      <alignment horizontal="center" vertical="center"/>
      <protection locked="0"/>
    </xf>
    <xf numFmtId="0" fontId="105" fillId="80" borderId="85" xfId="0" applyFont="1" applyFill="1" applyBorder="1" applyAlignment="1">
      <alignment horizontal="center" vertical="center" wrapText="1"/>
    </xf>
    <xf numFmtId="0" fontId="105" fillId="80" borderId="0" xfId="0" applyFont="1" applyFill="1" applyAlignment="1">
      <alignment horizontal="center" vertical="center" wrapText="1"/>
    </xf>
    <xf numFmtId="0" fontId="109" fillId="81" borderId="95" xfId="3" applyFont="1" applyFill="1" applyBorder="1" applyAlignment="1">
      <alignment horizontal="center" vertical="center" wrapText="1"/>
    </xf>
    <xf numFmtId="0" fontId="129" fillId="91" borderId="86" xfId="1745" applyFont="1" applyFill="1" applyBorder="1" applyAlignment="1">
      <alignment horizontal="center" vertical="top" wrapText="1"/>
    </xf>
    <xf numFmtId="0" fontId="129" fillId="91" borderId="87" xfId="1745" applyFont="1" applyFill="1" applyBorder="1" applyAlignment="1">
      <alignment horizontal="center" vertical="top" wrapText="1"/>
    </xf>
    <xf numFmtId="0" fontId="129" fillId="91" borderId="88" xfId="1745" applyFont="1" applyFill="1" applyBorder="1" applyAlignment="1">
      <alignment horizontal="center" vertical="top" wrapText="1"/>
    </xf>
    <xf numFmtId="0" fontId="142" fillId="83" borderId="95" xfId="1745" applyFont="1" applyFill="1" applyBorder="1" applyAlignment="1">
      <alignment horizontal="left" vertical="top" wrapText="1"/>
    </xf>
    <xf numFmtId="0" fontId="142" fillId="83" borderId="97" xfId="1745" applyFont="1" applyFill="1" applyBorder="1" applyAlignment="1">
      <alignment horizontal="left" vertical="top" wrapText="1"/>
    </xf>
    <xf numFmtId="0" fontId="139" fillId="91" borderId="92" xfId="1745" applyFont="1" applyFill="1" applyBorder="1" applyAlignment="1">
      <alignment horizontal="center" vertical="top" wrapText="1"/>
    </xf>
    <xf numFmtId="0" fontId="143" fillId="94" borderId="95" xfId="1745" applyFont="1" applyFill="1" applyBorder="1" applyAlignment="1">
      <alignment horizontal="center" vertical="center" wrapText="1"/>
    </xf>
    <xf numFmtId="0" fontId="13" fillId="0" borderId="5" xfId="13" applyFont="1" applyBorder="1" applyAlignment="1">
      <alignment horizontal="center" vertical="center" wrapText="1"/>
    </xf>
  </cellXfs>
  <cellStyles count="16331">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xfId="16328" builtinId="3"/>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8"/>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7"/>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9"/>
    <cellStyle name="Comma 2 2 4" xfId="2237"/>
    <cellStyle name="Comma 2 2 4 2" xfId="4135"/>
    <cellStyle name="Comma 2 2 4 2 2" xfId="7213"/>
    <cellStyle name="Comma 2 2 4 3" xfId="6633"/>
    <cellStyle name="Comma 2 2 4 4" xfId="16260"/>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6"/>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2"/>
    <cellStyle name="Comma 2 3 3" xfId="2254"/>
    <cellStyle name="Comma 2 3 3 2" xfId="4140"/>
    <cellStyle name="Comma 2 3 3 2 2" xfId="7218"/>
    <cellStyle name="Comma 2 3 3 3" xfId="6648"/>
    <cellStyle name="Comma 2 3 4" xfId="2250"/>
    <cellStyle name="Comma 2 3 4 2" xfId="6645"/>
    <cellStyle name="Comma 2 3 5" xfId="16261"/>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3"/>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4"/>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5"/>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5"/>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6"/>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8"/>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7"/>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9"/>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70"/>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1"/>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2"/>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3"/>
    <cellStyle name="Comma 80" xfId="6464"/>
    <cellStyle name="Comma 81" xfId="6465"/>
    <cellStyle name="Comma 82" xfId="6466"/>
    <cellStyle name="Comma 83" xfId="6375"/>
    <cellStyle name="Comma 84" xfId="4"/>
    <cellStyle name="Comma 84 2" xfId="17"/>
    <cellStyle name="Comma 84 2 2" xfId="16275"/>
    <cellStyle name="Comma 84 3" xfId="16245"/>
    <cellStyle name="Comma 84 4" xfId="16274"/>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4"/>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6"/>
    <cellStyle name="Excel Built-in 40% - Accent4" xfId="16277"/>
    <cellStyle name="Excel Built-in 60% - Accent1" xfId="16278"/>
    <cellStyle name="Excel Built-in Comma" xfId="2054"/>
    <cellStyle name="Excel Built-in Comma 2" xfId="2409"/>
    <cellStyle name="Excel Built-in Explanatory Text" xfId="16279"/>
    <cellStyle name="Excel Built-in Explanatory Text 2" xfId="16280"/>
    <cellStyle name="Excel Built-in Explanatory Text 2 2" xfId="16281"/>
    <cellStyle name="Excel Built-in Neutral" xfId="16282"/>
    <cellStyle name="Excel Built-in Normal" xfId="2053"/>
    <cellStyle name="Excel Built-in Normal 1" xfId="2411"/>
    <cellStyle name="Excel Built-in Normal 1 2" xfId="4173"/>
    <cellStyle name="Excel Built-in Normal 1 3" xfId="16284"/>
    <cellStyle name="Excel Built-in Normal 2" xfId="2410"/>
    <cellStyle name="Excel Built-in Normal 2 2" xfId="16285"/>
    <cellStyle name="Excel Built-in Normal 3" xfId="4172"/>
    <cellStyle name="Excel Built-in Normal 4" xfId="16283"/>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7"/>
    <cellStyle name="Explanatory Text 2 3" xfId="16286"/>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8"/>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90"/>
    <cellStyle name="Normal 10 3" xfId="2530"/>
    <cellStyle name="Normal 10 4" xfId="16289"/>
    <cellStyle name="Normal 11" xfId="1744"/>
    <cellStyle name="Normal 11 2" xfId="1745"/>
    <cellStyle name="Normal 11 2 2" xfId="16248"/>
    <cellStyle name="Normal 11 2 3" xfId="16249"/>
    <cellStyle name="Normal 11 3" xfId="16291"/>
    <cellStyle name="Normal 12" xfId="1746"/>
    <cellStyle name="Normal 12 2" xfId="16292"/>
    <cellStyle name="Normal 13" xfId="1747"/>
    <cellStyle name="Normal 13 2" xfId="2531"/>
    <cellStyle name="Normal 14" xfId="1748"/>
    <cellStyle name="Normal 14 2" xfId="16294"/>
    <cellStyle name="Normal 14 2 2" xfId="16295"/>
    <cellStyle name="Normal 14 3" xfId="16293"/>
    <cellStyle name="Normal 15" xfId="1749"/>
    <cellStyle name="Normal 15 2" xfId="70"/>
    <cellStyle name="Normal 16" xfId="1750"/>
    <cellStyle name="Normal 16 2" xfId="2532"/>
    <cellStyle name="Normal 16 3" xfId="16296"/>
    <cellStyle name="Normal 17" xfId="1751"/>
    <cellStyle name="Normal 17 2" xfId="16297"/>
    <cellStyle name="Normal 18" xfId="1752"/>
    <cellStyle name="Normal 18 2" xfId="16298"/>
    <cellStyle name="Normal 19" xfId="1753"/>
    <cellStyle name="Normal 19 2" xfId="16299"/>
    <cellStyle name="Normal 2" xfId="3"/>
    <cellStyle name="Normal 2 1" xfId="16300"/>
    <cellStyle name="Normal 2 10" xfId="16301"/>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3"/>
    <cellStyle name="Normal 2 3 3" xfId="16302"/>
    <cellStyle name="Normal 2 4" xfId="2066"/>
    <cellStyle name="Normal 2 4 2" xfId="2537"/>
    <cellStyle name="Normal 2 5" xfId="2538"/>
    <cellStyle name="Normal 2_BE Sensitivity 9 stores" xfId="2539"/>
    <cellStyle name="Normal 20" xfId="1756"/>
    <cellStyle name="Normal 20 2" xfId="16304"/>
    <cellStyle name="Normal 21" xfId="1757"/>
    <cellStyle name="Normal 21 2" xfId="2541"/>
    <cellStyle name="Normal 21 3" xfId="2540"/>
    <cellStyle name="Normal 22" xfId="1758"/>
    <cellStyle name="Normal 22 2" xfId="2542"/>
    <cellStyle name="Normal 22 3" xfId="16305"/>
    <cellStyle name="Normal 23" xfId="1759"/>
    <cellStyle name="Normal 23 2" xfId="16306"/>
    <cellStyle name="Normal 24" xfId="1760"/>
    <cellStyle name="Normal 24 2" xfId="16307"/>
    <cellStyle name="Normal 25" xfId="1761"/>
    <cellStyle name="Normal 25 2" xfId="16308"/>
    <cellStyle name="Normal 26" xfId="1762"/>
    <cellStyle name="Normal 26 2" xfId="16309"/>
    <cellStyle name="Normal 27" xfId="1763"/>
    <cellStyle name="Normal 27 2" xfId="16310"/>
    <cellStyle name="Normal 28" xfId="1764"/>
    <cellStyle name="Normal 28 2" xfId="16311"/>
    <cellStyle name="Normal 29" xfId="1765"/>
    <cellStyle name="Normal 29 2" xfId="16312"/>
    <cellStyle name="Normal 3" xfId="1766"/>
    <cellStyle name="Normal 3 2" xfId="12"/>
    <cellStyle name="Normal 3 2 2" xfId="2543"/>
    <cellStyle name="Normal 3 2 2 2" xfId="2544"/>
    <cellStyle name="Normal 3 2 2 2 2" xfId="6479"/>
    <cellStyle name="Normal 3 2 2 2 3" xfId="6480"/>
    <cellStyle name="Normal 3 2 2 3" xfId="16314"/>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3"/>
    <cellStyle name="Normal 3_IT Budget" xfId="2553"/>
    <cellStyle name="Normal 30" xfId="1767"/>
    <cellStyle name="Normal 30 2" xfId="16315"/>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6"/>
    <cellStyle name="Normal 4 3" xfId="2555"/>
    <cellStyle name="Normal 4 3 2" xfId="16317"/>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9"/>
    <cellStyle name="Normal 5 3" xfId="2559"/>
    <cellStyle name="Normal 5 4" xfId="16318"/>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1"/>
    <cellStyle name="Normal 6 3" xfId="2570"/>
    <cellStyle name="Normal 6 4" xfId="16320"/>
    <cellStyle name="Normal 60" xfId="10"/>
    <cellStyle name="Normal 61" xfId="16246"/>
    <cellStyle name="Normal 62" xfId="16251"/>
    <cellStyle name="Normal 7" xfId="1787"/>
    <cellStyle name="Normal 7 2" xfId="2573"/>
    <cellStyle name="Normal 7 2 2" xfId="16323"/>
    <cellStyle name="Normal 7 3" xfId="2572"/>
    <cellStyle name="Normal 7 4" xfId="4357"/>
    <cellStyle name="Normal 7 5" xfId="16322"/>
    <cellStyle name="Normal 8" xfId="1788"/>
    <cellStyle name="Normal 8 2" xfId="2574"/>
    <cellStyle name="Normal 8 2 2" xfId="2575"/>
    <cellStyle name="Normal 8 2 3" xfId="16325"/>
    <cellStyle name="Normal 8 3" xfId="16324"/>
    <cellStyle name="Normal 9" xfId="1789"/>
    <cellStyle name="Normal 9 2" xfId="1790"/>
    <cellStyle name="Normal 9 2 2" xfId="2577"/>
    <cellStyle name="Normal 9 3" xfId="2578"/>
    <cellStyle name="Normal 9 4" xfId="2576"/>
    <cellStyle name="Normal 9 5" xfId="16326"/>
    <cellStyle name="Normal_costing sheet" xfId="16253"/>
    <cellStyle name="Normal_KFC MYSORE -FIRE SPRINKLER BOQ-22-06-08-R1" xfId="16330"/>
    <cellStyle name="Normal_KFC-TOTAL MALL-BANGLORE-BOQ-060309" xfId="5"/>
    <cellStyle name="Normal_Sheet1" xfId="16329"/>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7"/>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7</xdr:col>
      <xdr:colOff>209550</xdr:colOff>
      <xdr:row>2</xdr:row>
      <xdr:rowOff>124477</xdr:rowOff>
    </xdr:from>
    <xdr:to>
      <xdr:col>7</xdr:col>
      <xdr:colOff>904876</xdr:colOff>
      <xdr:row>2</xdr:row>
      <xdr:rowOff>1036320</xdr:rowOff>
    </xdr:to>
    <xdr:pic>
      <xdr:nvPicPr>
        <xdr:cNvPr id="2" name="Picture 1">
          <a:extLst>
            <a:ext uri="{FF2B5EF4-FFF2-40B4-BE49-F238E27FC236}">
              <a16:creationId xmlns:a16="http://schemas.microsoft.com/office/drawing/2014/main" xmlns="" id="{7F5F3D0D-76C7-4465-A892-267E48792C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11690" y="589297"/>
          <a:ext cx="695326" cy="911843"/>
        </a:xfrm>
        <a:prstGeom prst="rect">
          <a:avLst/>
        </a:prstGeom>
      </xdr:spPr>
    </xdr:pic>
    <xdr:clientData/>
  </xdr:twoCellAnchor>
  <xdr:twoCellAnchor editAs="oneCell">
    <xdr:from>
      <xdr:col>7</xdr:col>
      <xdr:colOff>295275</xdr:colOff>
      <xdr:row>4</xdr:row>
      <xdr:rowOff>28575</xdr:rowOff>
    </xdr:from>
    <xdr:to>
      <xdr:col>7</xdr:col>
      <xdr:colOff>781049</xdr:colOff>
      <xdr:row>4</xdr:row>
      <xdr:rowOff>640080</xdr:rowOff>
    </xdr:to>
    <xdr:pic>
      <xdr:nvPicPr>
        <xdr:cNvPr id="3" name="Picture 2" descr="Cone LED Cylinder Light">
          <a:extLst>
            <a:ext uri="{FF2B5EF4-FFF2-40B4-BE49-F238E27FC236}">
              <a16:creationId xmlns:a16="http://schemas.microsoft.com/office/drawing/2014/main" xmlns="" id="{58F5FEB3-ADA0-44A7-B6BC-3E574E57E3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415" y="2771775"/>
          <a:ext cx="485774" cy="61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276225</xdr:colOff>
      <xdr:row>5</xdr:row>
      <xdr:rowOff>130523</xdr:rowOff>
    </xdr:from>
    <xdr:to>
      <xdr:col>7</xdr:col>
      <xdr:colOff>781475</xdr:colOff>
      <xdr:row>5</xdr:row>
      <xdr:rowOff>754380</xdr:rowOff>
    </xdr:to>
    <xdr:pic>
      <xdr:nvPicPr>
        <xdr:cNvPr id="4" name="Picture 3">
          <a:extLst>
            <a:ext uri="{FF2B5EF4-FFF2-40B4-BE49-F238E27FC236}">
              <a16:creationId xmlns:a16="http://schemas.microsoft.com/office/drawing/2014/main" xmlns="" id="{3CDC65B7-2951-4878-B43C-66B0406EFD9E}"/>
            </a:ext>
          </a:extLst>
        </xdr:cNvPr>
        <xdr:cNvPicPr>
          <a:picLocks noChangeAspect="1"/>
        </xdr:cNvPicPr>
      </xdr:nvPicPr>
      <xdr:blipFill>
        <a:blip xmlns:r="http://schemas.openxmlformats.org/officeDocument/2006/relationships" r:embed="rId3"/>
        <a:stretch>
          <a:fillRect/>
        </a:stretch>
      </xdr:blipFill>
      <xdr:spPr>
        <a:xfrm>
          <a:off x="9778365" y="3620483"/>
          <a:ext cx="505250" cy="623857"/>
        </a:xfrm>
        <a:prstGeom prst="rect">
          <a:avLst/>
        </a:prstGeom>
      </xdr:spPr>
    </xdr:pic>
    <xdr:clientData/>
  </xdr:twoCellAnchor>
  <xdr:twoCellAnchor editAs="oneCell">
    <xdr:from>
      <xdr:col>7</xdr:col>
      <xdr:colOff>338503</xdr:colOff>
      <xdr:row>8</xdr:row>
      <xdr:rowOff>150495</xdr:rowOff>
    </xdr:from>
    <xdr:to>
      <xdr:col>7</xdr:col>
      <xdr:colOff>770726</xdr:colOff>
      <xdr:row>8</xdr:row>
      <xdr:rowOff>762000</xdr:rowOff>
    </xdr:to>
    <xdr:pic>
      <xdr:nvPicPr>
        <xdr:cNvPr id="5" name="Picture 4">
          <a:extLst>
            <a:ext uri="{FF2B5EF4-FFF2-40B4-BE49-F238E27FC236}">
              <a16:creationId xmlns:a16="http://schemas.microsoft.com/office/drawing/2014/main" xmlns="" id="{DC4979AD-3F42-4D9C-95B9-BBFE6086CBFB}"/>
            </a:ext>
          </a:extLst>
        </xdr:cNvPr>
        <xdr:cNvPicPr>
          <a:picLocks noChangeAspect="1"/>
        </xdr:cNvPicPr>
      </xdr:nvPicPr>
      <xdr:blipFill>
        <a:blip xmlns:r="http://schemas.openxmlformats.org/officeDocument/2006/relationships" r:embed="rId4"/>
        <a:stretch>
          <a:fillRect/>
        </a:stretch>
      </xdr:blipFill>
      <xdr:spPr>
        <a:xfrm>
          <a:off x="9840643" y="6391275"/>
          <a:ext cx="432223" cy="611505"/>
        </a:xfrm>
        <a:prstGeom prst="rect">
          <a:avLst/>
        </a:prstGeom>
      </xdr:spPr>
    </xdr:pic>
    <xdr:clientData/>
  </xdr:twoCellAnchor>
  <xdr:twoCellAnchor editAs="oneCell">
    <xdr:from>
      <xdr:col>7</xdr:col>
      <xdr:colOff>136071</xdr:colOff>
      <xdr:row>3</xdr:row>
      <xdr:rowOff>122464</xdr:rowOff>
    </xdr:from>
    <xdr:to>
      <xdr:col>7</xdr:col>
      <xdr:colOff>976468</xdr:colOff>
      <xdr:row>3</xdr:row>
      <xdr:rowOff>960120</xdr:rowOff>
    </xdr:to>
    <xdr:pic>
      <xdr:nvPicPr>
        <xdr:cNvPr id="6" name="Picture 5" descr="48W LED 600x600 Ceiling Surface Mounted Panel Light Daylight 6000K">
          <a:extLst>
            <a:ext uri="{FF2B5EF4-FFF2-40B4-BE49-F238E27FC236}">
              <a16:creationId xmlns:a16="http://schemas.microsoft.com/office/drawing/2014/main" xmlns="" id="{EF191864-D1F6-47C1-9097-8D37ADEF42EF}"/>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49152"/>
        <a:stretch/>
      </xdr:blipFill>
      <xdr:spPr bwMode="auto">
        <a:xfrm flipV="1">
          <a:off x="9638211" y="2393224"/>
          <a:ext cx="840397" cy="837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231322</xdr:colOff>
      <xdr:row>6</xdr:row>
      <xdr:rowOff>149679</xdr:rowOff>
    </xdr:from>
    <xdr:to>
      <xdr:col>7</xdr:col>
      <xdr:colOff>964747</xdr:colOff>
      <xdr:row>6</xdr:row>
      <xdr:rowOff>640080</xdr:rowOff>
    </xdr:to>
    <xdr:pic>
      <xdr:nvPicPr>
        <xdr:cNvPr id="7" name="Picture 6" descr="Pasolite Led Lights | Outdoor Lights | Indoor Lights">
          <a:extLst>
            <a:ext uri="{FF2B5EF4-FFF2-40B4-BE49-F238E27FC236}">
              <a16:creationId xmlns:a16="http://schemas.microsoft.com/office/drawing/2014/main" xmlns="" id="{053D1DAE-2AB8-49A0-A9D7-6716EF3A108E}"/>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30" b="18702"/>
        <a:stretch/>
      </xdr:blipFill>
      <xdr:spPr bwMode="auto">
        <a:xfrm>
          <a:off x="9733462" y="4546419"/>
          <a:ext cx="733425" cy="490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271631</xdr:colOff>
      <xdr:row>7</xdr:row>
      <xdr:rowOff>114629</xdr:rowOff>
    </xdr:from>
    <xdr:to>
      <xdr:col>7</xdr:col>
      <xdr:colOff>1083177</xdr:colOff>
      <xdr:row>7</xdr:row>
      <xdr:rowOff>853440</xdr:rowOff>
    </xdr:to>
    <xdr:pic>
      <xdr:nvPicPr>
        <xdr:cNvPr id="8" name="Picture 7" descr="Triple COB Downlight at best price in New Delhi by Jainsons Emporio Pvt.  Ltd. | ID: 6579540088">
          <a:extLst>
            <a:ext uri="{FF2B5EF4-FFF2-40B4-BE49-F238E27FC236}">
              <a16:creationId xmlns:a16="http://schemas.microsoft.com/office/drawing/2014/main" xmlns="" id="{6605B5DC-1FC0-497E-80B3-319122E6D22E}"/>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9780" b="9807"/>
        <a:stretch/>
      </xdr:blipFill>
      <xdr:spPr bwMode="auto">
        <a:xfrm>
          <a:off x="9773771" y="5357189"/>
          <a:ext cx="811546" cy="73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xmlns="" id="{790ECB6E-944A-4A41-A567-CAFC5E659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xmlns="" id="{4A48D67C-9E42-4180-9684-B8CA6A897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xmlns="" id="{7ED724D7-BA29-4B89-BD3A-F3F3B70430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xmlns="" id="{75AE5900-BB75-4BBF-BBB4-71E9040C228A}"/>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xmlns="" id="{D5EFEFDB-5763-4982-8A94-607C04A60E2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xmlns="" id="{62A85E3B-4A11-4371-BC42-839FF508202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xmlns="" id="{A125155E-9A61-4EFE-9366-7E7A34D574E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857250</xdr:rowOff>
    </xdr:to>
    <xdr:pic>
      <xdr:nvPicPr>
        <xdr:cNvPr id="7" name="Graphics 7">
          <a:extLst>
            <a:ext uri="{FF2B5EF4-FFF2-40B4-BE49-F238E27FC236}">
              <a16:creationId xmlns:a16="http://schemas.microsoft.com/office/drawing/2014/main" xmlns="" id="{F9A4050E-6D50-4119-A5ED-FD4F960092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1164705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981807</xdr:rowOff>
    </xdr:to>
    <xdr:pic>
      <xdr:nvPicPr>
        <xdr:cNvPr id="8" name="Graphics 5">
          <a:extLst>
            <a:ext uri="{FF2B5EF4-FFF2-40B4-BE49-F238E27FC236}">
              <a16:creationId xmlns:a16="http://schemas.microsoft.com/office/drawing/2014/main" xmlns="" id="{5869609E-8862-43A1-B457-6DE0610674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264888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313549</xdr:colOff>
      <xdr:row>4</xdr:row>
      <xdr:rowOff>96819</xdr:rowOff>
    </xdr:from>
    <xdr:to>
      <xdr:col>2</xdr:col>
      <xdr:colOff>1016809</xdr:colOff>
      <xdr:row>4</xdr:row>
      <xdr:rowOff>624840</xdr:rowOff>
    </xdr:to>
    <xdr:pic>
      <xdr:nvPicPr>
        <xdr:cNvPr id="10" name="Picture 9">
          <a:extLst>
            <a:ext uri="{FF2B5EF4-FFF2-40B4-BE49-F238E27FC236}">
              <a16:creationId xmlns:a16="http://schemas.microsoft.com/office/drawing/2014/main" xmlns="" id="{511306AB-571C-402D-8E29-5044FCE1D4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90349" y="1956099"/>
          <a:ext cx="703260" cy="528021"/>
        </a:xfrm>
        <a:prstGeom prst="rect">
          <a:avLst/>
        </a:prstGeom>
      </xdr:spPr>
    </xdr:pic>
    <xdr:clientData/>
  </xdr:twoCellAnchor>
  <xdr:twoCellAnchor editAs="oneCell">
    <xdr:from>
      <xdr:col>2</xdr:col>
      <xdr:colOff>163244</xdr:colOff>
      <xdr:row>5</xdr:row>
      <xdr:rowOff>67995</xdr:rowOff>
    </xdr:from>
    <xdr:to>
      <xdr:col>2</xdr:col>
      <xdr:colOff>1093764</xdr:colOff>
      <xdr:row>5</xdr:row>
      <xdr:rowOff>792480</xdr:rowOff>
    </xdr:to>
    <xdr:pic>
      <xdr:nvPicPr>
        <xdr:cNvPr id="11" name="Picture 10">
          <a:extLst>
            <a:ext uri="{FF2B5EF4-FFF2-40B4-BE49-F238E27FC236}">
              <a16:creationId xmlns:a16="http://schemas.microsoft.com/office/drawing/2014/main" xmlns="" id="{EF858D85-A4C5-4CBA-A4E6-24C21F9EB7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40044" y="2727375"/>
          <a:ext cx="930520" cy="724485"/>
        </a:xfrm>
        <a:prstGeom prst="rect">
          <a:avLst/>
        </a:prstGeom>
      </xdr:spPr>
    </xdr:pic>
    <xdr:clientData/>
  </xdr:twoCellAnchor>
  <xdr:twoCellAnchor editAs="oneCell">
    <xdr:from>
      <xdr:col>2</xdr:col>
      <xdr:colOff>344072</xdr:colOff>
      <xdr:row>6</xdr:row>
      <xdr:rowOff>30480</xdr:rowOff>
    </xdr:from>
    <xdr:to>
      <xdr:col>2</xdr:col>
      <xdr:colOff>1164688</xdr:colOff>
      <xdr:row>6</xdr:row>
      <xdr:rowOff>701040</xdr:rowOff>
    </xdr:to>
    <xdr:pic>
      <xdr:nvPicPr>
        <xdr:cNvPr id="12" name="Picture 11">
          <a:extLst>
            <a:ext uri="{FF2B5EF4-FFF2-40B4-BE49-F238E27FC236}">
              <a16:creationId xmlns:a16="http://schemas.microsoft.com/office/drawing/2014/main" xmlns="" id="{F5DB79D1-B24F-4D7A-9E27-92185B4836E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220872" y="3611880"/>
          <a:ext cx="820616" cy="670560"/>
        </a:xfrm>
        <a:prstGeom prst="rect">
          <a:avLst/>
        </a:prstGeom>
      </xdr:spPr>
    </xdr:pic>
    <xdr:clientData/>
  </xdr:twoCellAnchor>
  <xdr:twoCellAnchor editAs="oneCell">
    <xdr:from>
      <xdr:col>2</xdr:col>
      <xdr:colOff>80011</xdr:colOff>
      <xdr:row>7</xdr:row>
      <xdr:rowOff>133351</xdr:rowOff>
    </xdr:from>
    <xdr:to>
      <xdr:col>2</xdr:col>
      <xdr:colOff>1337311</xdr:colOff>
      <xdr:row>7</xdr:row>
      <xdr:rowOff>739141</xdr:rowOff>
    </xdr:to>
    <xdr:pic>
      <xdr:nvPicPr>
        <xdr:cNvPr id="14" name="Picture 13" descr="https://m.media-amazon.com/images/I/81odGvuXu1L._SL1500_.jpg">
          <a:extLst>
            <a:ext uri="{FF2B5EF4-FFF2-40B4-BE49-F238E27FC236}">
              <a16:creationId xmlns:a16="http://schemas.microsoft.com/office/drawing/2014/main" xmlns="" id="{9BAE26A7-C6BC-4FA9-BDF7-F220AFEAC99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56811" y="4499611"/>
          <a:ext cx="1257300" cy="60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8"/>
  <sheetViews>
    <sheetView workbookViewId="0">
      <selection activeCell="I9" sqref="I9"/>
    </sheetView>
  </sheetViews>
  <sheetFormatPr defaultRowHeight="14.4"/>
  <cols>
    <col min="3" max="3" width="70.44140625" customWidth="1"/>
    <col min="4" max="4" width="24.5546875" customWidth="1"/>
  </cols>
  <sheetData>
    <row r="2" spans="2:4" ht="32.25" customHeight="1">
      <c r="B2" s="373" t="s">
        <v>686</v>
      </c>
      <c r="C2" s="373"/>
      <c r="D2" s="373"/>
    </row>
    <row r="3" spans="2:4" ht="15.6">
      <c r="B3" s="110" t="s">
        <v>341</v>
      </c>
      <c r="C3" s="110" t="s">
        <v>342</v>
      </c>
      <c r="D3" s="111" t="s">
        <v>340</v>
      </c>
    </row>
    <row r="4" spans="2:4" ht="15.6">
      <c r="B4" s="110"/>
      <c r="C4" s="112" t="s">
        <v>261</v>
      </c>
      <c r="D4" s="111">
        <v>850</v>
      </c>
    </row>
    <row r="5" spans="2:4" ht="15.6">
      <c r="B5" s="110"/>
      <c r="C5" s="110"/>
      <c r="D5" s="104"/>
    </row>
    <row r="6" spans="2:4">
      <c r="B6" s="113" t="s">
        <v>243</v>
      </c>
      <c r="C6" s="112" t="s">
        <v>251</v>
      </c>
      <c r="D6" s="133">
        <f>'FOH AREA BOQ '!G6</f>
        <v>21250</v>
      </c>
    </row>
    <row r="7" spans="2:4">
      <c r="B7" s="114"/>
      <c r="C7" s="115"/>
      <c r="D7" s="133"/>
    </row>
    <row r="8" spans="2:4" ht="15.6">
      <c r="B8" s="116" t="s">
        <v>245</v>
      </c>
      <c r="C8" s="117" t="s">
        <v>244</v>
      </c>
      <c r="D8" s="133">
        <f>'FOH AREA BOQ '!G28</f>
        <v>133650</v>
      </c>
    </row>
    <row r="9" spans="2:4" ht="15.6">
      <c r="B9" s="116"/>
      <c r="C9" s="118"/>
      <c r="D9" s="133"/>
    </row>
    <row r="10" spans="2:4" ht="15.6">
      <c r="B10" s="119" t="s">
        <v>246</v>
      </c>
      <c r="C10" s="117" t="s">
        <v>253</v>
      </c>
      <c r="D10" s="133">
        <f>'FOH AREA BOQ '!G36</f>
        <v>224110</v>
      </c>
    </row>
    <row r="11" spans="2:4" ht="15.6">
      <c r="B11" s="116"/>
      <c r="C11" s="118"/>
      <c r="D11" s="133"/>
    </row>
    <row r="12" spans="2:4" ht="15.6">
      <c r="B12" s="116" t="s">
        <v>247</v>
      </c>
      <c r="C12" s="120" t="s">
        <v>255</v>
      </c>
      <c r="D12" s="133"/>
    </row>
    <row r="13" spans="2:4" ht="15.6">
      <c r="B13" s="116"/>
      <c r="C13" s="118"/>
      <c r="D13" s="133"/>
    </row>
    <row r="14" spans="2:4" ht="15.6">
      <c r="B14" s="116" t="s">
        <v>249</v>
      </c>
      <c r="C14" s="117" t="s">
        <v>256</v>
      </c>
      <c r="D14" s="133">
        <f>'FOH AREA BOQ '!G39</f>
        <v>62500</v>
      </c>
    </row>
    <row r="15" spans="2:4" ht="15.6">
      <c r="B15" s="116"/>
      <c r="C15" s="118"/>
      <c r="D15" s="133"/>
    </row>
    <row r="16" spans="2:4" ht="15.6">
      <c r="B16" s="109" t="s">
        <v>252</v>
      </c>
      <c r="C16" s="117" t="s">
        <v>248</v>
      </c>
      <c r="D16" s="133">
        <f>'FOH AREA BOQ '!G45</f>
        <v>355400</v>
      </c>
    </row>
    <row r="17" spans="2:4" ht="15.6">
      <c r="B17" s="109"/>
      <c r="C17" s="117"/>
      <c r="D17" s="133"/>
    </row>
    <row r="18" spans="2:4" ht="15.6">
      <c r="B18" s="109" t="s">
        <v>343</v>
      </c>
      <c r="C18" s="117" t="s">
        <v>339</v>
      </c>
      <c r="D18" s="133">
        <f>'FOH AREA BOQ '!G54</f>
        <v>684875</v>
      </c>
    </row>
    <row r="19" spans="2:4">
      <c r="B19" s="155"/>
      <c r="C19" s="156"/>
      <c r="D19" s="157"/>
    </row>
    <row r="20" spans="2:4">
      <c r="B20" s="162" t="s">
        <v>372</v>
      </c>
      <c r="C20" s="156" t="s">
        <v>373</v>
      </c>
      <c r="D20" s="157">
        <f>'FOH-UB-Signage'!G7</f>
        <v>7500</v>
      </c>
    </row>
    <row r="21" spans="2:4">
      <c r="B21" s="155"/>
      <c r="C21" s="156"/>
      <c r="D21" s="157"/>
    </row>
    <row r="22" spans="2:4" ht="15.6">
      <c r="B22" s="155"/>
      <c r="C22" s="158" t="s">
        <v>250</v>
      </c>
      <c r="D22" s="157">
        <f>SUM(D6:D20)</f>
        <v>1489285</v>
      </c>
    </row>
    <row r="23" spans="2:4" ht="15.6">
      <c r="B23" s="159"/>
      <c r="C23" s="158"/>
      <c r="D23" s="155"/>
    </row>
    <row r="24" spans="2:4" ht="15.6">
      <c r="B24" s="159"/>
      <c r="C24" s="158"/>
      <c r="D24" s="155"/>
    </row>
    <row r="25" spans="2:4" ht="15.6">
      <c r="B25" s="159"/>
      <c r="C25" s="158" t="s">
        <v>258</v>
      </c>
      <c r="D25" s="157"/>
    </row>
    <row r="26" spans="2:4">
      <c r="B26" s="154"/>
      <c r="C26" s="160"/>
      <c r="D26" s="134"/>
    </row>
    <row r="27" spans="2:4">
      <c r="B27" s="154"/>
      <c r="C27" s="161" t="s">
        <v>259</v>
      </c>
      <c r="D27" s="358">
        <f>'FOH-Electrical'!F177</f>
        <v>1355200</v>
      </c>
    </row>
    <row r="28" spans="2:4">
      <c r="B28" s="154"/>
      <c r="C28" s="161"/>
      <c r="D28" s="134"/>
    </row>
    <row r="29" spans="2:4">
      <c r="B29" s="154"/>
      <c r="C29" s="161" t="s">
        <v>687</v>
      </c>
      <c r="D29" s="134">
        <f>'FOH-Fire panel'!G22+'FOH-Fire extinguisher'!G12+'FOH-Sprinkler'!F51</f>
        <v>252615</v>
      </c>
    </row>
    <row r="30" spans="2:4">
      <c r="B30" s="154"/>
      <c r="C30" s="161"/>
      <c r="D30" s="134"/>
    </row>
    <row r="31" spans="2:4">
      <c r="B31" s="154"/>
      <c r="C31" s="161" t="s">
        <v>260</v>
      </c>
      <c r="D31" s="359">
        <f>'FOH - CCTV'!H29</f>
        <v>150750</v>
      </c>
    </row>
    <row r="32" spans="2:4">
      <c r="B32" s="154"/>
      <c r="C32" s="161"/>
      <c r="D32" s="134"/>
    </row>
    <row r="33" spans="2:4">
      <c r="B33" s="154"/>
      <c r="C33" s="161" t="s">
        <v>688</v>
      </c>
      <c r="D33" s="134">
        <f>'FOH-Lighting BOQ'!F10</f>
        <v>93590</v>
      </c>
    </row>
    <row r="34" spans="2:4">
      <c r="B34" s="154"/>
      <c r="C34" s="161"/>
      <c r="D34" s="134"/>
    </row>
    <row r="35" spans="2:4">
      <c r="B35" s="154"/>
      <c r="C35" s="134"/>
      <c r="D35" s="134"/>
    </row>
    <row r="36" spans="2:4">
      <c r="B36" s="154"/>
      <c r="C36" s="134"/>
      <c r="D36" s="134"/>
    </row>
    <row r="37" spans="2:4">
      <c r="B37" s="134"/>
      <c r="C37" s="134"/>
      <c r="D37" s="134"/>
    </row>
    <row r="38" spans="2:4">
      <c r="B38" s="134"/>
      <c r="C38" s="134"/>
      <c r="D38" s="134"/>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4"/>
  <cols>
    <col min="2" max="2" width="53.6640625" customWidth="1"/>
  </cols>
  <sheetData>
    <row r="1" spans="2:7">
      <c r="B1" s="23" t="s">
        <v>270</v>
      </c>
    </row>
    <row r="2" spans="2:7">
      <c r="B2" t="s">
        <v>294</v>
      </c>
      <c r="C2">
        <v>1</v>
      </c>
      <c r="D2">
        <v>55.484999999999999</v>
      </c>
      <c r="F2">
        <v>10.76</v>
      </c>
      <c r="G2">
        <f>F2*D2*C2</f>
        <v>597.01859999999999</v>
      </c>
    </row>
    <row r="5" spans="2:7">
      <c r="B5" t="s">
        <v>303</v>
      </c>
      <c r="C5">
        <v>1</v>
      </c>
      <c r="D5">
        <v>55.484999999999999</v>
      </c>
      <c r="F5">
        <v>10.76</v>
      </c>
      <c r="G5">
        <f>F5*D5*C5</f>
        <v>597.01859999999999</v>
      </c>
    </row>
    <row r="6" spans="2:7">
      <c r="G6">
        <v>600</v>
      </c>
    </row>
    <row r="11" spans="2:7">
      <c r="B11" s="23" t="s">
        <v>174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275</v>
      </c>
    </row>
    <row r="26" spans="2:7">
      <c r="C26">
        <v>1</v>
      </c>
      <c r="D26">
        <v>55.484999999999999</v>
      </c>
      <c r="G26">
        <f>D26*C26*10.76</f>
        <v>597.01859999999999</v>
      </c>
    </row>
    <row r="27" spans="2:7">
      <c r="B27" t="s">
        <v>301</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276</v>
      </c>
    </row>
    <row r="36" spans="2:7">
      <c r="C36">
        <v>1</v>
      </c>
      <c r="D36">
        <v>55.484999999999999</v>
      </c>
      <c r="G36">
        <f>D36*C36</f>
        <v>55.484999999999999</v>
      </c>
    </row>
    <row r="37" spans="2:7">
      <c r="G37">
        <f>G36*10.76</f>
        <v>597.01859999999999</v>
      </c>
    </row>
    <row r="39" spans="2:7">
      <c r="G39">
        <v>600</v>
      </c>
    </row>
    <row r="41" spans="2:7">
      <c r="B41" t="s">
        <v>177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271</v>
      </c>
      <c r="C43">
        <v>-1</v>
      </c>
      <c r="D43">
        <v>0.8</v>
      </c>
      <c r="F43">
        <v>2.1</v>
      </c>
      <c r="G43">
        <f t="shared" si="1"/>
        <v>-1.6800000000000002</v>
      </c>
    </row>
    <row r="44" spans="2:7">
      <c r="B44" t="s">
        <v>272</v>
      </c>
      <c r="C44">
        <v>1</v>
      </c>
      <c r="D44">
        <v>2.4300000000000002</v>
      </c>
      <c r="F44">
        <v>4.2949999999999999</v>
      </c>
      <c r="G44">
        <f t="shared" si="1"/>
        <v>10.43685</v>
      </c>
    </row>
    <row r="45" spans="2:7">
      <c r="B45" t="s">
        <v>273</v>
      </c>
      <c r="C45">
        <v>1</v>
      </c>
      <c r="D45">
        <v>1.8049999999999999</v>
      </c>
      <c r="F45">
        <v>4.2949999999999999</v>
      </c>
      <c r="G45">
        <f t="shared" si="1"/>
        <v>7.7524749999999996</v>
      </c>
    </row>
    <row r="46" spans="2:7">
      <c r="B46" t="s">
        <v>271</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296</v>
      </c>
      <c r="C49">
        <v>1</v>
      </c>
      <c r="D49">
        <v>1.8759999999999999</v>
      </c>
      <c r="F49">
        <v>1.05</v>
      </c>
      <c r="G49">
        <f>F49*D49*C49</f>
        <v>1.9698</v>
      </c>
    </row>
    <row r="50" spans="2:7">
      <c r="B50" t="s">
        <v>296</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274</v>
      </c>
    </row>
    <row r="61" spans="2:7">
      <c r="C61">
        <v>2</v>
      </c>
      <c r="D61">
        <v>2.2650000000000001</v>
      </c>
      <c r="F61">
        <v>4.2949999999999999</v>
      </c>
      <c r="G61">
        <f>F61*D61*C61</f>
        <v>19.45635</v>
      </c>
    </row>
    <row r="62" spans="2:7">
      <c r="B62" t="s">
        <v>298</v>
      </c>
      <c r="C62">
        <v>2</v>
      </c>
      <c r="D62">
        <v>5.7149999999999999</v>
      </c>
      <c r="F62">
        <v>4.2949999999999999</v>
      </c>
      <c r="G62">
        <f t="shared" ref="G62:G71" si="3">F62*D62*C62</f>
        <v>49.091850000000001</v>
      </c>
    </row>
    <row r="63" spans="2:7">
      <c r="B63" t="s">
        <v>271</v>
      </c>
      <c r="C63">
        <v>-2</v>
      </c>
      <c r="D63">
        <v>0.8</v>
      </c>
      <c r="F63">
        <v>2.1</v>
      </c>
      <c r="G63">
        <f t="shared" si="3"/>
        <v>-3.3600000000000003</v>
      </c>
    </row>
    <row r="64" spans="2:7">
      <c r="B64" t="s">
        <v>272</v>
      </c>
      <c r="C64">
        <v>2</v>
      </c>
      <c r="D64">
        <v>2.4300000000000002</v>
      </c>
      <c r="F64">
        <v>4.2949999999999999</v>
      </c>
      <c r="G64">
        <f t="shared" si="3"/>
        <v>20.873699999999999</v>
      </c>
    </row>
    <row r="65" spans="2:7">
      <c r="B65" t="s">
        <v>273</v>
      </c>
      <c r="C65">
        <v>2</v>
      </c>
      <c r="D65">
        <v>1.8049999999999999</v>
      </c>
      <c r="F65">
        <v>4.2949999999999999</v>
      </c>
      <c r="G65">
        <f t="shared" si="3"/>
        <v>15.504949999999999</v>
      </c>
    </row>
    <row r="66" spans="2:7">
      <c r="B66" t="s">
        <v>271</v>
      </c>
      <c r="C66">
        <v>-2</v>
      </c>
      <c r="D66">
        <v>0.85</v>
      </c>
      <c r="F66">
        <v>2.1</v>
      </c>
      <c r="G66">
        <f t="shared" si="3"/>
        <v>-3.57</v>
      </c>
    </row>
    <row r="67" spans="2:7">
      <c r="B67" t="s">
        <v>299</v>
      </c>
      <c r="C67">
        <v>2</v>
      </c>
      <c r="D67">
        <v>3.3050000000000002</v>
      </c>
      <c r="F67">
        <v>4.2949999999999999</v>
      </c>
      <c r="G67">
        <f t="shared" si="3"/>
        <v>28.389950000000002</v>
      </c>
    </row>
    <row r="68" spans="2:7">
      <c r="B68" t="s">
        <v>300</v>
      </c>
      <c r="C68">
        <v>-2</v>
      </c>
      <c r="D68">
        <v>0.95</v>
      </c>
      <c r="F68">
        <v>2.1</v>
      </c>
      <c r="G68">
        <f t="shared" si="3"/>
        <v>-3.9899999999999998</v>
      </c>
    </row>
    <row r="69" spans="2:7">
      <c r="B69" t="s">
        <v>297</v>
      </c>
      <c r="C69">
        <v>2</v>
      </c>
      <c r="D69">
        <v>6.9349999999999996</v>
      </c>
      <c r="F69">
        <v>4.2949999999999999</v>
      </c>
      <c r="G69">
        <f t="shared" si="3"/>
        <v>59.571649999999998</v>
      </c>
    </row>
    <row r="70" spans="2:7">
      <c r="B70" t="s">
        <v>295</v>
      </c>
      <c r="C70">
        <v>2</v>
      </c>
      <c r="D70">
        <v>1.8759999999999999</v>
      </c>
      <c r="F70">
        <v>1.05</v>
      </c>
      <c r="G70">
        <f t="shared" si="3"/>
        <v>3.9396</v>
      </c>
    </row>
    <row r="71" spans="2:7">
      <c r="B71" t="s">
        <v>295</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304</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277</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278</v>
      </c>
      <c r="C102">
        <v>1</v>
      </c>
      <c r="D102">
        <v>51.427</v>
      </c>
      <c r="G102">
        <f>D102*3.28</f>
        <v>168.68055999999999</v>
      </c>
    </row>
    <row r="105" spans="2:7">
      <c r="G105">
        <f>G102*10%</f>
        <v>16.868055999999999</v>
      </c>
    </row>
    <row r="106" spans="2:7">
      <c r="G106">
        <f>SUM(G102:G105)</f>
        <v>185.54861599999998</v>
      </c>
    </row>
    <row r="109" spans="2:7">
      <c r="B109" s="23" t="s">
        <v>305</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306</v>
      </c>
    </row>
    <row r="116" spans="2:7">
      <c r="B116" t="s">
        <v>318</v>
      </c>
      <c r="C116">
        <v>1</v>
      </c>
      <c r="D116">
        <v>3.3149999999999999</v>
      </c>
      <c r="G116">
        <f>D116*C116*3.28</f>
        <v>10.873199999999999</v>
      </c>
    </row>
    <row r="117" spans="2:7">
      <c r="B117" t="s">
        <v>317</v>
      </c>
      <c r="C117">
        <v>1</v>
      </c>
      <c r="D117">
        <v>4.63</v>
      </c>
      <c r="G117">
        <f>D117*C117*3.28</f>
        <v>15.186399999999999</v>
      </c>
    </row>
    <row r="118" spans="2:7">
      <c r="B118" t="s">
        <v>317</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316</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279</v>
      </c>
    </row>
    <row r="137" spans="2:7">
      <c r="B137" t="s">
        <v>280</v>
      </c>
      <c r="C137">
        <v>1</v>
      </c>
      <c r="D137">
        <v>51.427</v>
      </c>
      <c r="F137">
        <v>2.4550000000000001</v>
      </c>
      <c r="G137">
        <f>C137*D137*F137*10.76</f>
        <v>1358.4853466</v>
      </c>
    </row>
    <row r="138" spans="2:7">
      <c r="B138" t="s">
        <v>307</v>
      </c>
      <c r="C138">
        <v>-1</v>
      </c>
      <c r="D138">
        <v>4.63</v>
      </c>
      <c r="F138">
        <v>1.5</v>
      </c>
      <c r="G138">
        <f t="shared" ref="G138:G147" si="7">C138*D138*F138*10.76</f>
        <v>-74.728200000000001</v>
      </c>
    </row>
    <row r="139" spans="2:7">
      <c r="B139" t="s">
        <v>307</v>
      </c>
      <c r="C139">
        <v>-1</v>
      </c>
      <c r="D139">
        <v>1.31</v>
      </c>
      <c r="F139">
        <v>1.5</v>
      </c>
      <c r="G139">
        <f t="shared" si="7"/>
        <v>-21.1434</v>
      </c>
    </row>
    <row r="140" spans="2:7">
      <c r="B140" t="s">
        <v>309</v>
      </c>
      <c r="C140">
        <v>-1</v>
      </c>
      <c r="D140">
        <v>1.875</v>
      </c>
      <c r="F140">
        <v>1.5</v>
      </c>
      <c r="G140">
        <f t="shared" si="7"/>
        <v>-30.262499999999999</v>
      </c>
    </row>
    <row r="141" spans="2:7">
      <c r="B141" t="s">
        <v>310</v>
      </c>
      <c r="C141">
        <v>-1</v>
      </c>
      <c r="D141">
        <v>5.8170000000000002</v>
      </c>
      <c r="F141">
        <v>2.4550000000000001</v>
      </c>
      <c r="G141">
        <f t="shared" si="7"/>
        <v>-153.66070859999999</v>
      </c>
    </row>
    <row r="142" spans="2:7">
      <c r="B142" t="s">
        <v>308</v>
      </c>
      <c r="C142">
        <v>-1</v>
      </c>
      <c r="D142">
        <v>2.278</v>
      </c>
      <c r="F142">
        <v>2.4550000000000001</v>
      </c>
      <c r="G142">
        <f t="shared" si="7"/>
        <v>-60.175192400000007</v>
      </c>
    </row>
    <row r="143" spans="2:7">
      <c r="B143" t="s">
        <v>311</v>
      </c>
      <c r="C143">
        <v>-1</v>
      </c>
      <c r="D143">
        <v>2.528</v>
      </c>
      <c r="F143">
        <v>2.4550000000000001</v>
      </c>
      <c r="G143">
        <f t="shared" si="7"/>
        <v>-66.779142399999998</v>
      </c>
    </row>
    <row r="144" spans="2:7">
      <c r="B144" t="s">
        <v>312</v>
      </c>
      <c r="C144">
        <v>-1</v>
      </c>
      <c r="D144">
        <v>3.23</v>
      </c>
      <c r="F144">
        <v>2.4550000000000001</v>
      </c>
      <c r="G144">
        <f t="shared" si="7"/>
        <v>-85.323034000000007</v>
      </c>
    </row>
    <row r="145" spans="2:7">
      <c r="B145" t="s">
        <v>313</v>
      </c>
      <c r="C145">
        <v>1</v>
      </c>
      <c r="D145">
        <v>0.8</v>
      </c>
      <c r="F145">
        <v>0.3</v>
      </c>
      <c r="G145">
        <f t="shared" si="7"/>
        <v>2.5823999999999998</v>
      </c>
    </row>
    <row r="146" spans="2:7">
      <c r="C146">
        <v>1</v>
      </c>
      <c r="D146">
        <v>0.95</v>
      </c>
      <c r="F146">
        <v>0.3</v>
      </c>
      <c r="G146">
        <f t="shared" si="7"/>
        <v>3.0665999999999998</v>
      </c>
    </row>
    <row r="147" spans="2:7">
      <c r="B147" t="s">
        <v>314</v>
      </c>
      <c r="C147">
        <v>-1</v>
      </c>
      <c r="D147">
        <v>3.1749999999999998</v>
      </c>
      <c r="F147">
        <v>2.2999999999999998</v>
      </c>
      <c r="G147">
        <f t="shared" si="7"/>
        <v>-78.574899999999985</v>
      </c>
    </row>
    <row r="148" spans="2:7">
      <c r="B148" t="s">
        <v>324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321</v>
      </c>
    </row>
    <row r="155" spans="2:7">
      <c r="B155" t="s">
        <v>323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283</v>
      </c>
    </row>
    <row r="164" spans="2:7">
      <c r="B164" t="s">
        <v>323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284</v>
      </c>
      <c r="C179" s="100"/>
      <c r="D179" s="100"/>
      <c r="E179" s="100"/>
      <c r="F179" s="100"/>
      <c r="G179" s="100"/>
    </row>
    <row r="180" spans="2:7">
      <c r="B180" s="100" t="s">
        <v>285</v>
      </c>
      <c r="C180" s="100">
        <v>1</v>
      </c>
      <c r="D180" s="100">
        <v>5.7140000000000004</v>
      </c>
      <c r="E180" s="100"/>
      <c r="F180" s="100">
        <v>2.6</v>
      </c>
      <c r="G180" s="100">
        <f>D180*C180*F180*10.76</f>
        <v>159.85486399999999</v>
      </c>
    </row>
    <row r="181" spans="2:7">
      <c r="B181" s="100" t="s">
        <v>300</v>
      </c>
      <c r="C181" s="100">
        <v>-1</v>
      </c>
      <c r="D181" s="100">
        <v>0.8</v>
      </c>
      <c r="E181" s="100"/>
      <c r="F181" s="100">
        <v>2.1</v>
      </c>
      <c r="G181" s="100">
        <f>D181*C181*F181*10.76</f>
        <v>-18.076800000000002</v>
      </c>
    </row>
    <row r="182" spans="2:7">
      <c r="B182" s="100" t="s">
        <v>281</v>
      </c>
      <c r="C182" s="100">
        <v>1</v>
      </c>
      <c r="D182" s="100">
        <v>2.2650000000000001</v>
      </c>
      <c r="E182" s="100"/>
      <c r="F182" s="100">
        <v>2.6</v>
      </c>
      <c r="G182" s="100">
        <f t="shared" ref="G182:G188" si="8">D182*C182*F182*10.76</f>
        <v>63.365639999999999</v>
      </c>
    </row>
    <row r="183" spans="2:7">
      <c r="B183" s="100" t="s">
        <v>286</v>
      </c>
      <c r="C183" s="100">
        <v>-1</v>
      </c>
      <c r="D183" s="100">
        <v>2.2650000000000001</v>
      </c>
      <c r="E183" s="100"/>
      <c r="F183" s="100">
        <v>0.9</v>
      </c>
      <c r="G183" s="100">
        <f>D183*C183*F183*10.76</f>
        <v>-21.934259999999998</v>
      </c>
    </row>
    <row r="184" spans="2:7">
      <c r="B184" s="100" t="s">
        <v>282</v>
      </c>
      <c r="C184" s="100">
        <v>1</v>
      </c>
      <c r="D184" s="100">
        <v>2.5350000000000001</v>
      </c>
      <c r="E184" s="100"/>
      <c r="F184" s="100">
        <v>2.6</v>
      </c>
      <c r="G184" s="100">
        <f t="shared" si="8"/>
        <v>70.919160000000005</v>
      </c>
    </row>
    <row r="185" spans="2:7">
      <c r="B185" s="100" t="s">
        <v>322</v>
      </c>
      <c r="C185" s="100">
        <v>1</v>
      </c>
      <c r="D185" s="100">
        <v>5.7149999999999999</v>
      </c>
      <c r="E185" s="100"/>
      <c r="F185" s="100">
        <v>2.6</v>
      </c>
      <c r="G185" s="100">
        <f t="shared" si="8"/>
        <v>159.88283999999999</v>
      </c>
    </row>
    <row r="186" spans="2:7">
      <c r="B186" s="100" t="s">
        <v>300</v>
      </c>
      <c r="C186" s="100">
        <v>-1</v>
      </c>
      <c r="D186" s="100">
        <v>0.8</v>
      </c>
      <c r="E186" s="100"/>
      <c r="F186" s="100">
        <v>2.1</v>
      </c>
      <c r="G186" s="100">
        <f t="shared" si="8"/>
        <v>-18.076800000000002</v>
      </c>
    </row>
    <row r="187" spans="2:7">
      <c r="B187" s="100" t="s">
        <v>322</v>
      </c>
      <c r="C187" s="100">
        <v>1</v>
      </c>
      <c r="D187" s="100">
        <v>3.1949999999999998</v>
      </c>
      <c r="E187" s="100"/>
      <c r="F187" s="100">
        <v>2.6</v>
      </c>
      <c r="G187" s="100">
        <f t="shared" si="8"/>
        <v>89.383319999999998</v>
      </c>
    </row>
    <row r="188" spans="2:7">
      <c r="B188" s="100" t="s">
        <v>300</v>
      </c>
      <c r="C188" s="100">
        <v>-1</v>
      </c>
      <c r="D188" s="100">
        <v>0.95</v>
      </c>
      <c r="E188" s="100"/>
      <c r="F188" s="100">
        <v>2.1</v>
      </c>
      <c r="G188" s="100">
        <f t="shared" si="8"/>
        <v>-21.466199999999997</v>
      </c>
    </row>
    <row r="189" spans="2:7">
      <c r="B189" s="100" t="s">
        <v>327</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326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325</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330</v>
      </c>
    </row>
    <row r="222" spans="2:7">
      <c r="B222" t="s">
        <v>331</v>
      </c>
      <c r="C222">
        <v>1</v>
      </c>
    </row>
    <row r="224" spans="2:7">
      <c r="B224" t="s">
        <v>332</v>
      </c>
      <c r="C224">
        <v>1</v>
      </c>
    </row>
    <row r="226" spans="2:7">
      <c r="B226" t="s">
        <v>333</v>
      </c>
      <c r="C226">
        <v>1</v>
      </c>
    </row>
    <row r="229" spans="2:7">
      <c r="B229" t="s">
        <v>329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338</v>
      </c>
    </row>
    <row r="238" spans="2:7">
      <c r="B238" t="s">
        <v>329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334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328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335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196</v>
      </c>
    </row>
    <row r="281" spans="2:7">
      <c r="C281">
        <v>1</v>
      </c>
      <c r="D281">
        <v>55.484999999999999</v>
      </c>
      <c r="G281">
        <f>D281*C281*10.76</f>
        <v>597.01859999999999</v>
      </c>
    </row>
    <row r="282" spans="2:7">
      <c r="B282" t="s">
        <v>403</v>
      </c>
      <c r="C282">
        <v>-1</v>
      </c>
      <c r="D282">
        <v>16.317</v>
      </c>
      <c r="G282">
        <f t="shared" ref="G282:G283" si="10">D282*C282*10.76</f>
        <v>-175.57092</v>
      </c>
    </row>
    <row r="283" spans="2:7">
      <c r="B283" t="s">
        <v>404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400</v>
      </c>
    </row>
    <row r="293" spans="2:7">
      <c r="B293" t="s">
        <v>401</v>
      </c>
      <c r="C293">
        <v>1</v>
      </c>
      <c r="D293">
        <v>16.317</v>
      </c>
      <c r="G293">
        <f t="shared" ref="G293:G294" si="11">D293*C293*10.76</f>
        <v>175.57092</v>
      </c>
    </row>
    <row r="294" spans="2:7">
      <c r="B294" t="s">
        <v>402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359</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47" workbookViewId="0">
      <selection activeCell="F57" sqref="F57"/>
    </sheetView>
  </sheetViews>
  <sheetFormatPr defaultRowHeight="14.4"/>
  <cols>
    <col min="1" max="1" width="12.44140625" style="30"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s>
  <sheetData>
    <row r="1" spans="1:8" ht="15.6">
      <c r="A1" s="374" t="s">
        <v>371</v>
      </c>
      <c r="B1" s="375"/>
      <c r="C1" s="375"/>
      <c r="D1" s="375"/>
      <c r="E1" s="375"/>
      <c r="F1" s="375"/>
      <c r="G1" s="375"/>
    </row>
    <row r="2" spans="1:8">
      <c r="A2" s="378" t="s">
        <v>182</v>
      </c>
      <c r="B2" s="378" t="s">
        <v>1</v>
      </c>
      <c r="C2" s="379" t="s">
        <v>2</v>
      </c>
      <c r="D2" s="378" t="s">
        <v>3</v>
      </c>
      <c r="E2" s="380" t="s">
        <v>183</v>
      </c>
      <c r="F2" s="376" t="s">
        <v>38</v>
      </c>
      <c r="G2" s="376" t="s">
        <v>4</v>
      </c>
      <c r="H2" s="31" t="s">
        <v>291</v>
      </c>
    </row>
    <row r="3" spans="1:8">
      <c r="A3" s="378"/>
      <c r="B3" s="378"/>
      <c r="C3" s="379"/>
      <c r="D3" s="378"/>
      <c r="E3" s="380"/>
      <c r="F3" s="376"/>
      <c r="G3" s="376" t="s">
        <v>5</v>
      </c>
      <c r="H3" s="32"/>
    </row>
    <row r="4" spans="1:8">
      <c r="A4" s="33">
        <v>1</v>
      </c>
      <c r="B4" s="33"/>
      <c r="C4" s="34" t="s">
        <v>254</v>
      </c>
      <c r="D4" s="33"/>
      <c r="E4" s="35"/>
      <c r="F4" s="36"/>
      <c r="G4" s="36"/>
      <c r="H4" s="32"/>
    </row>
    <row r="5" spans="1:8" ht="79.2">
      <c r="A5" s="37">
        <v>1.1000000000000001</v>
      </c>
      <c r="B5" s="38" t="s">
        <v>185</v>
      </c>
      <c r="C5" s="39" t="s">
        <v>184</v>
      </c>
      <c r="D5" s="40" t="s">
        <v>6</v>
      </c>
      <c r="E5" s="41">
        <v>850</v>
      </c>
      <c r="F5" s="42">
        <v>25</v>
      </c>
      <c r="G5" s="42">
        <f>F5*E5</f>
        <v>21250</v>
      </c>
      <c r="H5" s="32"/>
    </row>
    <row r="6" spans="1:8">
      <c r="A6" s="43"/>
      <c r="B6" s="44"/>
      <c r="C6" s="45" t="s">
        <v>188</v>
      </c>
      <c r="D6" s="46"/>
      <c r="E6" s="46"/>
      <c r="F6" s="46"/>
      <c r="G6" s="47">
        <f>SUM(G5)</f>
        <v>21250</v>
      </c>
      <c r="H6" s="32"/>
    </row>
    <row r="7" spans="1:8">
      <c r="A7" s="37">
        <v>2</v>
      </c>
      <c r="B7" s="38"/>
      <c r="C7" s="48" t="s">
        <v>7</v>
      </c>
      <c r="D7" s="49"/>
      <c r="E7" s="49"/>
      <c r="F7" s="49"/>
      <c r="G7" s="50"/>
      <c r="H7" s="32"/>
    </row>
    <row r="8" spans="1:8">
      <c r="A8" s="37">
        <v>2.0099999999999998</v>
      </c>
      <c r="B8" s="38"/>
      <c r="C8" s="48" t="s">
        <v>8</v>
      </c>
      <c r="D8" s="51"/>
      <c r="E8" s="52"/>
      <c r="F8" s="53"/>
      <c r="G8" s="53"/>
      <c r="H8" s="32"/>
    </row>
    <row r="9" spans="1:8" ht="118.8">
      <c r="A9" s="37"/>
      <c r="B9" s="38" t="s">
        <v>185</v>
      </c>
      <c r="C9" s="54" t="s">
        <v>9</v>
      </c>
      <c r="D9" s="40" t="s">
        <v>6</v>
      </c>
      <c r="E9" s="41" t="s">
        <v>320</v>
      </c>
      <c r="F9" s="42">
        <v>120</v>
      </c>
      <c r="G9" s="42"/>
      <c r="H9" s="32"/>
    </row>
    <row r="10" spans="1:8">
      <c r="A10" s="37">
        <f>A8+0.01</f>
        <v>2.0199999999999996</v>
      </c>
      <c r="B10" s="38"/>
      <c r="C10" s="48" t="s">
        <v>10</v>
      </c>
      <c r="D10" s="51"/>
      <c r="E10" s="41"/>
      <c r="F10" s="42"/>
      <c r="G10" s="42"/>
      <c r="H10" s="32"/>
    </row>
    <row r="11" spans="1:8" ht="66">
      <c r="A11" s="37"/>
      <c r="B11" s="55"/>
      <c r="C11" s="54" t="s">
        <v>11</v>
      </c>
      <c r="D11" s="40" t="s">
        <v>6</v>
      </c>
      <c r="E11" s="173">
        <v>980</v>
      </c>
      <c r="F11" s="42">
        <v>80</v>
      </c>
      <c r="G11" s="42">
        <f>F11*E11</f>
        <v>78400</v>
      </c>
      <c r="H11" s="32"/>
    </row>
    <row r="12" spans="1:8">
      <c r="A12" s="37">
        <f>A10+0.01</f>
        <v>2.0299999999999994</v>
      </c>
      <c r="B12" s="56"/>
      <c r="C12" s="57" t="s">
        <v>12</v>
      </c>
      <c r="D12" s="56"/>
      <c r="E12" s="58"/>
      <c r="F12" s="59"/>
      <c r="G12" s="42"/>
      <c r="H12" s="32"/>
    </row>
    <row r="13" spans="1:8" ht="52.8">
      <c r="A13" s="37"/>
      <c r="B13" s="60" t="s">
        <v>13</v>
      </c>
      <c r="C13" s="39" t="s">
        <v>14</v>
      </c>
      <c r="D13" s="61" t="s">
        <v>6</v>
      </c>
      <c r="E13" s="41" t="s">
        <v>320</v>
      </c>
      <c r="F13" s="42">
        <v>45</v>
      </c>
      <c r="G13" s="42"/>
      <c r="H13" s="32"/>
    </row>
    <row r="14" spans="1:8">
      <c r="A14" s="37">
        <f>A12+0.01</f>
        <v>2.0399999999999991</v>
      </c>
      <c r="B14" s="62"/>
      <c r="C14" s="63" t="s">
        <v>15</v>
      </c>
      <c r="D14" s="62"/>
      <c r="E14" s="64"/>
      <c r="F14" s="65"/>
      <c r="G14" s="42"/>
      <c r="H14" s="32"/>
    </row>
    <row r="15" spans="1:8" ht="26.4">
      <c r="A15" s="37"/>
      <c r="B15" s="60" t="s">
        <v>190</v>
      </c>
      <c r="C15" s="39" t="s">
        <v>16</v>
      </c>
      <c r="D15" s="61" t="s">
        <v>6</v>
      </c>
      <c r="E15" s="66">
        <v>850</v>
      </c>
      <c r="F15" s="42">
        <v>65</v>
      </c>
      <c r="G15" s="42">
        <f>F15*E15</f>
        <v>55250</v>
      </c>
      <c r="H15" s="32"/>
    </row>
    <row r="16" spans="1:8">
      <c r="A16" s="37">
        <f>A14+0.01</f>
        <v>2.0499999999999989</v>
      </c>
      <c r="B16" s="62"/>
      <c r="C16" s="63" t="s">
        <v>238</v>
      </c>
      <c r="D16" s="62"/>
      <c r="E16" s="64"/>
      <c r="F16" s="65"/>
      <c r="G16" s="42"/>
      <c r="H16" s="32"/>
    </row>
    <row r="17" spans="1:8" ht="66">
      <c r="A17" s="37"/>
      <c r="B17" s="60" t="s">
        <v>191</v>
      </c>
      <c r="C17" s="39" t="s">
        <v>17</v>
      </c>
      <c r="D17" s="61" t="s">
        <v>6</v>
      </c>
      <c r="E17" s="67" t="s">
        <v>320</v>
      </c>
      <c r="F17" s="42">
        <v>110</v>
      </c>
      <c r="G17" s="42"/>
      <c r="H17" s="32"/>
    </row>
    <row r="18" spans="1:8">
      <c r="A18" s="37">
        <f>A16+0.01</f>
        <v>2.0599999999999987</v>
      </c>
      <c r="B18" s="60"/>
      <c r="C18" s="68" t="s">
        <v>239</v>
      </c>
      <c r="D18" s="61"/>
      <c r="E18" s="67"/>
      <c r="F18" s="42"/>
      <c r="G18" s="42"/>
      <c r="H18" s="32"/>
    </row>
    <row r="19" spans="1:8" ht="52.8">
      <c r="A19" s="37" t="s">
        <v>241</v>
      </c>
      <c r="B19" s="69"/>
      <c r="C19" s="39" t="s">
        <v>186</v>
      </c>
      <c r="D19" s="61" t="s">
        <v>6</v>
      </c>
      <c r="E19" s="41" t="s">
        <v>293</v>
      </c>
      <c r="F19" s="42">
        <v>125</v>
      </c>
      <c r="G19" s="42"/>
      <c r="H19" s="32"/>
    </row>
    <row r="20" spans="1:8" ht="39.6">
      <c r="A20" s="37" t="s">
        <v>242</v>
      </c>
      <c r="B20" s="69"/>
      <c r="C20" s="70" t="s">
        <v>187</v>
      </c>
      <c r="D20" s="61" t="s">
        <v>6</v>
      </c>
      <c r="E20" s="67" t="s">
        <v>293</v>
      </c>
      <c r="F20" s="42">
        <v>240</v>
      </c>
      <c r="G20" s="42"/>
      <c r="H20" s="32"/>
    </row>
    <row r="21" spans="1:8">
      <c r="A21" s="37">
        <f>A18+0.01</f>
        <v>2.0699999999999985</v>
      </c>
      <c r="B21" s="62"/>
      <c r="C21" s="63" t="s">
        <v>18</v>
      </c>
      <c r="D21" s="62"/>
      <c r="E21" s="64"/>
      <c r="F21" s="59"/>
      <c r="G21" s="42"/>
      <c r="H21" s="32"/>
    </row>
    <row r="22" spans="1:8" ht="66">
      <c r="A22" s="37"/>
      <c r="B22" s="60" t="s">
        <v>192</v>
      </c>
      <c r="C22" s="39" t="s">
        <v>19</v>
      </c>
      <c r="D22" s="61" t="s">
        <v>6</v>
      </c>
      <c r="E22" s="67" t="s">
        <v>293</v>
      </c>
      <c r="F22" s="42">
        <v>55</v>
      </c>
      <c r="G22" s="42"/>
      <c r="H22" s="32"/>
    </row>
    <row r="23" spans="1:8">
      <c r="A23" s="71">
        <f>A21+0.01</f>
        <v>2.0799999999999983</v>
      </c>
      <c r="B23" s="62"/>
      <c r="C23" s="63" t="s">
        <v>21</v>
      </c>
      <c r="D23" s="62"/>
      <c r="E23" s="64"/>
      <c r="F23" s="59"/>
      <c r="G23" s="42"/>
      <c r="H23" s="32"/>
    </row>
    <row r="24" spans="1:8" ht="26.4">
      <c r="A24" s="71"/>
      <c r="B24" s="72" t="s">
        <v>193</v>
      </c>
      <c r="C24" s="39" t="s">
        <v>22</v>
      </c>
      <c r="D24" s="61" t="s">
        <v>23</v>
      </c>
      <c r="E24" s="67" t="s">
        <v>293</v>
      </c>
      <c r="F24" s="42">
        <v>1250</v>
      </c>
      <c r="G24" s="42"/>
      <c r="H24" s="32"/>
    </row>
    <row r="25" spans="1:8">
      <c r="A25" s="71">
        <f>A23+0.01</f>
        <v>2.0899999999999981</v>
      </c>
      <c r="B25" s="72"/>
      <c r="C25" s="68" t="s">
        <v>240</v>
      </c>
      <c r="D25" s="61"/>
      <c r="E25" s="67"/>
      <c r="F25" s="42"/>
      <c r="G25" s="42"/>
      <c r="H25" s="32"/>
    </row>
    <row r="26" spans="1:8" ht="52.8">
      <c r="A26" s="37"/>
      <c r="B26" s="72" t="s">
        <v>194</v>
      </c>
      <c r="C26" s="39" t="s">
        <v>24</v>
      </c>
      <c r="D26" s="61" t="s">
        <v>6</v>
      </c>
      <c r="E26" s="67" t="s">
        <v>293</v>
      </c>
      <c r="F26" s="42">
        <v>2250</v>
      </c>
      <c r="G26" s="42"/>
      <c r="H26" s="32"/>
    </row>
    <row r="27" spans="1:8">
      <c r="A27" s="37"/>
      <c r="B27" s="73"/>
      <c r="C27" s="74"/>
      <c r="D27" s="75"/>
      <c r="E27" s="67"/>
      <c r="F27" s="53"/>
      <c r="G27" s="53"/>
      <c r="H27" s="32"/>
    </row>
    <row r="28" spans="1:8">
      <c r="A28" s="37"/>
      <c r="B28" s="76"/>
      <c r="C28" s="77" t="s">
        <v>25</v>
      </c>
      <c r="D28" s="78"/>
      <c r="E28" s="79"/>
      <c r="F28" s="80"/>
      <c r="G28" s="80">
        <f>SUM(G9:G27)</f>
        <v>133650</v>
      </c>
      <c r="H28" s="32"/>
    </row>
    <row r="29" spans="1:8">
      <c r="A29" s="81">
        <v>3</v>
      </c>
      <c r="B29" s="82"/>
      <c r="C29" s="83" t="s">
        <v>26</v>
      </c>
      <c r="D29" s="82"/>
      <c r="E29" s="84"/>
      <c r="F29" s="85"/>
      <c r="G29" s="85"/>
      <c r="H29" s="32"/>
    </row>
    <row r="30" spans="1:8">
      <c r="A30" s="51"/>
      <c r="B30" s="55"/>
      <c r="C30" s="86"/>
      <c r="D30" s="51"/>
      <c r="E30" s="52"/>
      <c r="F30" s="53"/>
      <c r="G30" s="53"/>
      <c r="H30" s="32"/>
    </row>
    <row r="31" spans="1:8" ht="52.8">
      <c r="A31" s="51">
        <f>A29+0.01</f>
        <v>3.01</v>
      </c>
      <c r="B31" s="73" t="s">
        <v>337</v>
      </c>
      <c r="C31" s="86" t="s">
        <v>367</v>
      </c>
      <c r="D31" s="40" t="s">
        <v>6</v>
      </c>
      <c r="E31" s="41">
        <v>340</v>
      </c>
      <c r="F31" s="42">
        <v>280</v>
      </c>
      <c r="G31" s="42">
        <f>F31*E31</f>
        <v>95200</v>
      </c>
      <c r="H31" s="32"/>
    </row>
    <row r="32" spans="1:8" ht="39.6">
      <c r="A32" s="51">
        <f>A31+0.01</f>
        <v>3.0199999999999996</v>
      </c>
      <c r="B32" s="27" t="s">
        <v>319</v>
      </c>
      <c r="C32" s="28" t="s">
        <v>405</v>
      </c>
      <c r="D32" s="26" t="s">
        <v>6</v>
      </c>
      <c r="E32" s="102">
        <v>195</v>
      </c>
      <c r="F32" s="103">
        <v>270</v>
      </c>
      <c r="G32" s="42">
        <f>F32*E32</f>
        <v>52650</v>
      </c>
      <c r="H32" s="104"/>
    </row>
    <row r="33" spans="1:8" ht="39.6">
      <c r="A33" s="51">
        <f>A32+0.01</f>
        <v>3.0299999999999994</v>
      </c>
      <c r="B33" s="27" t="s">
        <v>347</v>
      </c>
      <c r="C33" s="86" t="s">
        <v>368</v>
      </c>
      <c r="D33" s="101" t="s">
        <v>31</v>
      </c>
      <c r="E33" s="102">
        <v>400</v>
      </c>
      <c r="F33" s="103">
        <v>165</v>
      </c>
      <c r="G33" s="42">
        <f>F33*E33</f>
        <v>66000</v>
      </c>
      <c r="H33" s="104"/>
    </row>
    <row r="34" spans="1:8" ht="52.8">
      <c r="A34" s="51">
        <f>A33+0.01</f>
        <v>3.0399999999999991</v>
      </c>
      <c r="B34" s="87" t="s">
        <v>195</v>
      </c>
      <c r="C34" s="88" t="s">
        <v>369</v>
      </c>
      <c r="D34" s="51" t="s">
        <v>27</v>
      </c>
      <c r="E34" s="41">
        <v>27</v>
      </c>
      <c r="F34" s="42">
        <v>380</v>
      </c>
      <c r="G34" s="42">
        <f>F34*E34</f>
        <v>10260</v>
      </c>
      <c r="H34" s="32"/>
    </row>
    <row r="35" spans="1:8">
      <c r="A35" s="105"/>
      <c r="B35" s="106"/>
      <c r="C35" s="107"/>
      <c r="D35" s="105"/>
      <c r="E35" s="102"/>
      <c r="F35" s="103"/>
      <c r="G35" s="103"/>
      <c r="H35" s="104"/>
    </row>
    <row r="36" spans="1:8">
      <c r="A36" s="170"/>
      <c r="B36" s="171"/>
      <c r="C36" s="172" t="s">
        <v>28</v>
      </c>
      <c r="D36" s="170"/>
      <c r="E36" s="173"/>
      <c r="F36" s="174"/>
      <c r="G36" s="174">
        <f>SUM(G30:G34)</f>
        <v>224110</v>
      </c>
      <c r="H36" s="32"/>
    </row>
    <row r="37" spans="1:8">
      <c r="A37" s="139"/>
      <c r="B37" s="138"/>
      <c r="C37" s="137" t="s">
        <v>256</v>
      </c>
      <c r="D37" s="139"/>
      <c r="E37" s="136"/>
      <c r="F37" s="135"/>
      <c r="G37" s="135"/>
      <c r="H37" s="134"/>
    </row>
    <row r="38" spans="1:8" ht="66">
      <c r="A38" s="150"/>
      <c r="B38" s="175" t="s">
        <v>363</v>
      </c>
      <c r="C38" s="176" t="s">
        <v>394</v>
      </c>
      <c r="D38" s="150" t="s">
        <v>31</v>
      </c>
      <c r="E38" s="145">
        <v>50</v>
      </c>
      <c r="F38" s="152">
        <v>1250</v>
      </c>
      <c r="G38" s="152">
        <f>F38*E38</f>
        <v>62500</v>
      </c>
      <c r="H38" s="134"/>
    </row>
    <row r="39" spans="1:8">
      <c r="A39" s="139"/>
      <c r="B39" s="138"/>
      <c r="C39" s="137" t="s">
        <v>364</v>
      </c>
      <c r="D39" s="139"/>
      <c r="E39" s="136"/>
      <c r="F39" s="135"/>
      <c r="G39" s="135">
        <f>SUM(G38)</f>
        <v>62500</v>
      </c>
      <c r="H39" s="134"/>
    </row>
    <row r="40" spans="1:8">
      <c r="A40" s="90">
        <v>6</v>
      </c>
      <c r="B40" s="90"/>
      <c r="C40" s="96" t="s">
        <v>32</v>
      </c>
      <c r="D40" s="90"/>
      <c r="E40" s="91"/>
      <c r="F40" s="92"/>
      <c r="G40" s="92"/>
      <c r="H40" s="32"/>
    </row>
    <row r="41" spans="1:8" ht="132">
      <c r="A41" s="93">
        <f>A40+0.01</f>
        <v>6.01</v>
      </c>
      <c r="B41" s="89" t="s">
        <v>33</v>
      </c>
      <c r="C41" s="54" t="s">
        <v>257</v>
      </c>
      <c r="D41" s="40" t="s">
        <v>6</v>
      </c>
      <c r="E41" s="41">
        <v>920</v>
      </c>
      <c r="F41" s="42">
        <v>195</v>
      </c>
      <c r="G41" s="53">
        <f>F41*E41</f>
        <v>179400</v>
      </c>
      <c r="H41" s="32"/>
    </row>
    <row r="42" spans="1:8" ht="66">
      <c r="A42" s="93">
        <f>A41+0.01</f>
        <v>6.02</v>
      </c>
      <c r="B42" s="73" t="s">
        <v>207</v>
      </c>
      <c r="C42" s="54" t="s">
        <v>357</v>
      </c>
      <c r="D42" s="40" t="s">
        <v>6</v>
      </c>
      <c r="E42" s="41">
        <v>220</v>
      </c>
      <c r="F42" s="53">
        <v>550</v>
      </c>
      <c r="G42" s="53">
        <f>F42*E42</f>
        <v>121000</v>
      </c>
      <c r="H42" s="32"/>
    </row>
    <row r="43" spans="1:8" ht="66">
      <c r="A43" s="93">
        <f t="shared" ref="A43" si="0">A42+0.01</f>
        <v>6.0299999999999994</v>
      </c>
      <c r="B43" s="89" t="s">
        <v>30</v>
      </c>
      <c r="C43" s="54" t="s">
        <v>237</v>
      </c>
      <c r="D43" s="40" t="s">
        <v>6</v>
      </c>
      <c r="E43" s="95">
        <v>25</v>
      </c>
      <c r="F43" s="42">
        <v>550</v>
      </c>
      <c r="G43" s="53">
        <f>F43*E43</f>
        <v>13750</v>
      </c>
      <c r="H43" s="32"/>
    </row>
    <row r="44" spans="1:8">
      <c r="A44" s="141">
        <f>A43+0.01</f>
        <v>6.0399999999999991</v>
      </c>
      <c r="B44" s="142" t="s">
        <v>358</v>
      </c>
      <c r="C44" s="143" t="s">
        <v>370</v>
      </c>
      <c r="D44" s="144" t="s">
        <v>302</v>
      </c>
      <c r="E44" s="147">
        <v>250</v>
      </c>
      <c r="F44" s="146">
        <v>165</v>
      </c>
      <c r="G44" s="53">
        <f>F44*E44</f>
        <v>41250</v>
      </c>
      <c r="H44" s="134"/>
    </row>
    <row r="45" spans="1:8">
      <c r="A45" s="97"/>
      <c r="B45" s="97"/>
      <c r="C45" s="94" t="s">
        <v>34</v>
      </c>
      <c r="D45" s="78"/>
      <c r="E45" s="79"/>
      <c r="F45" s="80"/>
      <c r="G45" s="80">
        <f>SUM(G40:G44)</f>
        <v>355400</v>
      </c>
      <c r="H45" s="32"/>
    </row>
    <row r="46" spans="1:8">
      <c r="A46" s="128">
        <v>7</v>
      </c>
      <c r="B46" s="128"/>
      <c r="C46" s="129" t="s">
        <v>339</v>
      </c>
      <c r="D46" s="130"/>
      <c r="E46" s="131"/>
      <c r="F46" s="132"/>
      <c r="G46" s="132"/>
      <c r="H46" s="104"/>
    </row>
    <row r="47" spans="1:8" ht="39.6">
      <c r="A47" s="108">
        <f>A46+0.01</f>
        <v>7.01</v>
      </c>
      <c r="B47" s="108" t="s">
        <v>360</v>
      </c>
      <c r="C47" s="140" t="s">
        <v>351</v>
      </c>
      <c r="D47" s="26" t="s">
        <v>302</v>
      </c>
      <c r="E47" s="102">
        <v>75</v>
      </c>
      <c r="F47" s="127">
        <v>205</v>
      </c>
      <c r="G47" s="127">
        <f>F47*E47</f>
        <v>15375</v>
      </c>
      <c r="H47" s="104"/>
    </row>
    <row r="48" spans="1:8" ht="79.2">
      <c r="A48" s="108">
        <f>A47+0.01</f>
        <v>7.02</v>
      </c>
      <c r="B48" s="108" t="s">
        <v>362</v>
      </c>
      <c r="C48" s="153" t="s">
        <v>352</v>
      </c>
      <c r="D48" s="105" t="s">
        <v>31</v>
      </c>
      <c r="E48" s="102">
        <v>125</v>
      </c>
      <c r="F48" s="127">
        <v>960</v>
      </c>
      <c r="G48" s="127">
        <f>F48*E48</f>
        <v>120000</v>
      </c>
      <c r="H48" s="104"/>
    </row>
    <row r="49" spans="1:8" ht="80.400000000000006">
      <c r="A49" s="148">
        <v>7.03</v>
      </c>
      <c r="B49" s="148" t="s">
        <v>361</v>
      </c>
      <c r="C49" s="126" t="s">
        <v>395</v>
      </c>
      <c r="D49" s="150" t="s">
        <v>31</v>
      </c>
      <c r="E49" s="145">
        <v>100</v>
      </c>
      <c r="F49" s="152">
        <v>45</v>
      </c>
      <c r="G49" s="127">
        <f t="shared" ref="G49:G52" si="1">F49*E49</f>
        <v>4500</v>
      </c>
      <c r="H49" s="134"/>
    </row>
    <row r="50" spans="1:8" ht="39.6">
      <c r="A50" s="360">
        <v>7.04</v>
      </c>
      <c r="B50" s="360" t="s">
        <v>689</v>
      </c>
      <c r="C50" s="360" t="s">
        <v>693</v>
      </c>
      <c r="D50" s="362" t="s">
        <v>690</v>
      </c>
      <c r="E50" s="363">
        <v>1</v>
      </c>
      <c r="F50" s="364">
        <v>45000</v>
      </c>
      <c r="G50" s="127">
        <f t="shared" si="1"/>
        <v>45000</v>
      </c>
      <c r="H50" s="314"/>
    </row>
    <row r="51" spans="1:8" ht="39.6">
      <c r="A51" s="360">
        <v>7.05</v>
      </c>
      <c r="B51" s="360" t="s">
        <v>691</v>
      </c>
      <c r="C51" s="361" t="s">
        <v>692</v>
      </c>
      <c r="D51" s="362" t="s">
        <v>690</v>
      </c>
      <c r="E51" s="363">
        <v>1</v>
      </c>
      <c r="F51" s="364">
        <v>200000</v>
      </c>
      <c r="G51" s="127">
        <f t="shared" si="1"/>
        <v>200000</v>
      </c>
      <c r="H51" s="314"/>
    </row>
    <row r="52" spans="1:8" ht="26.4">
      <c r="A52" s="360">
        <v>7.06</v>
      </c>
      <c r="B52" s="360" t="s">
        <v>694</v>
      </c>
      <c r="C52" s="361" t="s">
        <v>695</v>
      </c>
      <c r="D52" s="362" t="s">
        <v>690</v>
      </c>
      <c r="E52" s="363">
        <v>1</v>
      </c>
      <c r="F52" s="364">
        <v>300000</v>
      </c>
      <c r="G52" s="127">
        <f t="shared" si="1"/>
        <v>300000</v>
      </c>
      <c r="H52" s="314"/>
    </row>
    <row r="53" spans="1:8">
      <c r="A53" s="148"/>
      <c r="B53" s="148"/>
      <c r="C53" s="151"/>
      <c r="D53" s="150"/>
      <c r="E53" s="145"/>
      <c r="F53" s="152"/>
      <c r="G53" s="152"/>
      <c r="H53" s="134"/>
    </row>
    <row r="54" spans="1:8">
      <c r="A54" s="121"/>
      <c r="B54" s="121"/>
      <c r="C54" s="122" t="s">
        <v>344</v>
      </c>
      <c r="D54" s="123"/>
      <c r="E54" s="124"/>
      <c r="F54" s="125"/>
      <c r="G54" s="125">
        <f>SUM(G47:G53)</f>
        <v>684875</v>
      </c>
      <c r="H54" s="104"/>
    </row>
    <row r="55" spans="1:8">
      <c r="A55" s="163">
        <v>8</v>
      </c>
      <c r="B55" s="163"/>
      <c r="C55" s="164" t="s">
        <v>373</v>
      </c>
      <c r="D55" s="139"/>
      <c r="E55" s="136"/>
      <c r="F55" s="135"/>
      <c r="G55" s="135"/>
      <c r="H55" s="134"/>
    </row>
    <row r="56" spans="1:8" ht="26.4">
      <c r="A56" s="148">
        <f>A55+0.01</f>
        <v>8.01</v>
      </c>
      <c r="B56" s="148" t="s">
        <v>366</v>
      </c>
      <c r="C56" s="149" t="s">
        <v>365</v>
      </c>
      <c r="D56" s="150" t="s">
        <v>35</v>
      </c>
      <c r="E56" s="145">
        <v>1</v>
      </c>
      <c r="F56" s="152">
        <v>7500</v>
      </c>
      <c r="G56" s="127">
        <f>F56*E56</f>
        <v>7500</v>
      </c>
      <c r="H56" s="134"/>
    </row>
    <row r="57" spans="1:8">
      <c r="A57" s="148"/>
      <c r="B57" s="148"/>
      <c r="C57" s="151"/>
      <c r="D57" s="150"/>
      <c r="E57" s="145"/>
      <c r="F57" s="152"/>
      <c r="G57" s="152"/>
      <c r="H57" s="134"/>
    </row>
    <row r="58" spans="1:8">
      <c r="A58" s="165"/>
      <c r="B58" s="165"/>
      <c r="C58" s="166" t="s">
        <v>374</v>
      </c>
      <c r="D58" s="167"/>
      <c r="E58" s="168"/>
      <c r="F58" s="169"/>
      <c r="G58" s="169">
        <f>SUM(G56:G57)</f>
        <v>7500</v>
      </c>
      <c r="H58" s="32"/>
    </row>
    <row r="59" spans="1:8">
      <c r="A59" s="377" t="s">
        <v>0</v>
      </c>
      <c r="B59" s="377"/>
      <c r="C59" s="377"/>
      <c r="D59" s="377"/>
      <c r="E59" s="98"/>
      <c r="F59" s="98"/>
      <c r="G59" s="98">
        <f>G45+G36+G28+G6+G54+G39+G58</f>
        <v>1489285</v>
      </c>
      <c r="H59" s="32"/>
    </row>
  </sheetData>
  <mergeCells count="9">
    <mergeCell ref="A1:G1"/>
    <mergeCell ref="G2:G3"/>
    <mergeCell ref="A59:D59"/>
    <mergeCell ref="A2:A3"/>
    <mergeCell ref="B2:B3"/>
    <mergeCell ref="C2:C3"/>
    <mergeCell ref="D2:D3"/>
    <mergeCell ref="E2:E3"/>
    <mergeCell ref="F2: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G18" sqref="G18"/>
    </sheetView>
  </sheetViews>
  <sheetFormatPr defaultRowHeight="14.4"/>
  <cols>
    <col min="1" max="1" width="12.44140625" style="30" customWidth="1"/>
    <col min="2" max="2" width="20.44140625" style="25" customWidth="1"/>
    <col min="3" max="3" width="80.88671875" style="24" customWidth="1"/>
    <col min="4" max="4" width="8.88671875" style="24"/>
    <col min="5" max="5" width="12.44140625" style="24" bestFit="1" customWidth="1"/>
    <col min="6" max="6" width="16.88671875" style="24" bestFit="1" customWidth="1"/>
    <col min="7" max="7" width="16.6640625" style="24" customWidth="1"/>
    <col min="8" max="8" width="25.44140625" customWidth="1"/>
  </cols>
  <sheetData>
    <row r="1" spans="1:8" ht="15.6">
      <c r="A1" s="374" t="s">
        <v>371</v>
      </c>
      <c r="B1" s="375"/>
      <c r="C1" s="375"/>
      <c r="D1" s="375"/>
      <c r="E1" s="375"/>
      <c r="F1" s="375"/>
      <c r="G1" s="375"/>
    </row>
    <row r="2" spans="1:8">
      <c r="A2" s="378" t="s">
        <v>182</v>
      </c>
      <c r="B2" s="378" t="s">
        <v>1</v>
      </c>
      <c r="C2" s="379" t="s">
        <v>2</v>
      </c>
      <c r="D2" s="378" t="s">
        <v>3</v>
      </c>
      <c r="E2" s="380" t="s">
        <v>183</v>
      </c>
      <c r="F2" s="376" t="s">
        <v>38</v>
      </c>
      <c r="G2" s="376" t="s">
        <v>4</v>
      </c>
      <c r="H2" s="31" t="s">
        <v>291</v>
      </c>
    </row>
    <row r="3" spans="1:8">
      <c r="A3" s="378"/>
      <c r="B3" s="378"/>
      <c r="C3" s="379"/>
      <c r="D3" s="378"/>
      <c r="E3" s="380"/>
      <c r="F3" s="376"/>
      <c r="G3" s="376" t="s">
        <v>5</v>
      </c>
      <c r="H3" s="32"/>
    </row>
    <row r="4" spans="1:8">
      <c r="A4" s="163">
        <v>8</v>
      </c>
      <c r="B4" s="163"/>
      <c r="C4" s="164" t="s">
        <v>373</v>
      </c>
      <c r="D4" s="139"/>
      <c r="E4" s="136"/>
      <c r="F4" s="135"/>
      <c r="G4" s="135"/>
      <c r="H4" s="134"/>
    </row>
    <row r="5" spans="1:8" ht="26.4">
      <c r="A5" s="148">
        <f>A4+0.01</f>
        <v>8.01</v>
      </c>
      <c r="B5" s="148" t="s">
        <v>366</v>
      </c>
      <c r="C5" s="149" t="s">
        <v>365</v>
      </c>
      <c r="D5" s="150" t="s">
        <v>35</v>
      </c>
      <c r="E5" s="145">
        <v>1</v>
      </c>
      <c r="F5" s="152">
        <v>7500</v>
      </c>
      <c r="G5" s="127">
        <f>F5*E5</f>
        <v>7500</v>
      </c>
      <c r="H5" s="134"/>
    </row>
    <row r="6" spans="1:8">
      <c r="A6" s="148"/>
      <c r="B6" s="148"/>
      <c r="C6" s="151"/>
      <c r="D6" s="150"/>
      <c r="E6" s="145"/>
      <c r="F6" s="152"/>
      <c r="G6" s="152"/>
      <c r="H6" s="134"/>
    </row>
    <row r="7" spans="1:8">
      <c r="A7" s="165"/>
      <c r="B7" s="165"/>
      <c r="C7" s="166" t="s">
        <v>374</v>
      </c>
      <c r="D7" s="167"/>
      <c r="E7" s="168"/>
      <c r="F7" s="169"/>
      <c r="G7" s="169">
        <f>SUM(G5:G6)</f>
        <v>7500</v>
      </c>
      <c r="H7" s="32"/>
    </row>
    <row r="8" spans="1:8">
      <c r="A8" s="377" t="s">
        <v>0</v>
      </c>
      <c r="B8" s="377"/>
      <c r="C8" s="377"/>
      <c r="D8" s="377"/>
      <c r="E8" s="98"/>
      <c r="F8" s="98"/>
      <c r="G8" s="98">
        <f>G7</f>
        <v>7500</v>
      </c>
      <c r="H8" s="32"/>
    </row>
  </sheetData>
  <mergeCells count="9">
    <mergeCell ref="A8:D8"/>
    <mergeCell ref="A1:G1"/>
    <mergeCell ref="A2:A3"/>
    <mergeCell ref="B2:B3"/>
    <mergeCell ref="C2:C3"/>
    <mergeCell ref="D2:D3"/>
    <mergeCell ref="E2:E3"/>
    <mergeCell ref="F2:F3"/>
    <mergeCell ref="G2: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63" workbookViewId="0">
      <selection activeCell="J166" sqref="J166"/>
    </sheetView>
  </sheetViews>
  <sheetFormatPr defaultColWidth="9.109375" defaultRowHeight="13.8"/>
  <cols>
    <col min="1" max="1" width="7.6640625" style="235" customWidth="1"/>
    <col min="2" max="2" width="56.6640625" style="177" customWidth="1"/>
    <col min="3" max="4" width="8.6640625" style="190" customWidth="1"/>
    <col min="5" max="5" width="14.6640625" style="235" customWidth="1"/>
    <col min="6" max="6" width="16.109375" style="235" customWidth="1"/>
    <col min="7" max="256" width="9.109375" style="177"/>
    <col min="257" max="257" width="7.6640625" style="177" customWidth="1"/>
    <col min="258" max="258" width="56.6640625" style="177" customWidth="1"/>
    <col min="259" max="260" width="8.6640625" style="177" customWidth="1"/>
    <col min="261" max="261" width="14.6640625" style="177" customWidth="1"/>
    <col min="262" max="262" width="16.109375" style="177" customWidth="1"/>
    <col min="263" max="512" width="9.109375" style="177"/>
    <col min="513" max="513" width="7.6640625" style="177" customWidth="1"/>
    <col min="514" max="514" width="56.6640625" style="177" customWidth="1"/>
    <col min="515" max="516" width="8.6640625" style="177" customWidth="1"/>
    <col min="517" max="517" width="14.6640625" style="177" customWidth="1"/>
    <col min="518" max="518" width="16.109375" style="177" customWidth="1"/>
    <col min="519" max="768" width="9.109375" style="177"/>
    <col min="769" max="769" width="7.6640625" style="177" customWidth="1"/>
    <col min="770" max="770" width="56.6640625" style="177" customWidth="1"/>
    <col min="771" max="772" width="8.6640625" style="177" customWidth="1"/>
    <col min="773" max="773" width="14.6640625" style="177" customWidth="1"/>
    <col min="774" max="774" width="16.109375" style="177" customWidth="1"/>
    <col min="775" max="1024" width="9.109375" style="177"/>
    <col min="1025" max="1025" width="7.6640625" style="177" customWidth="1"/>
    <col min="1026" max="1026" width="56.6640625" style="177" customWidth="1"/>
    <col min="1027" max="1028" width="8.6640625" style="177" customWidth="1"/>
    <col min="1029" max="1029" width="14.6640625" style="177" customWidth="1"/>
    <col min="1030" max="1030" width="16.109375" style="177" customWidth="1"/>
    <col min="1031" max="1280" width="9.109375" style="177"/>
    <col min="1281" max="1281" width="7.6640625" style="177" customWidth="1"/>
    <col min="1282" max="1282" width="56.6640625" style="177" customWidth="1"/>
    <col min="1283" max="1284" width="8.6640625" style="177" customWidth="1"/>
    <col min="1285" max="1285" width="14.6640625" style="177" customWidth="1"/>
    <col min="1286" max="1286" width="16.109375" style="177" customWidth="1"/>
    <col min="1287" max="1536" width="9.109375" style="177"/>
    <col min="1537" max="1537" width="7.6640625" style="177" customWidth="1"/>
    <col min="1538" max="1538" width="56.6640625" style="177" customWidth="1"/>
    <col min="1539" max="1540" width="8.6640625" style="177" customWidth="1"/>
    <col min="1541" max="1541" width="14.6640625" style="177" customWidth="1"/>
    <col min="1542" max="1542" width="16.109375" style="177" customWidth="1"/>
    <col min="1543" max="1792" width="9.109375" style="177"/>
    <col min="1793" max="1793" width="7.6640625" style="177" customWidth="1"/>
    <col min="1794" max="1794" width="56.6640625" style="177" customWidth="1"/>
    <col min="1795" max="1796" width="8.6640625" style="177" customWidth="1"/>
    <col min="1797" max="1797" width="14.6640625" style="177" customWidth="1"/>
    <col min="1798" max="1798" width="16.109375" style="177" customWidth="1"/>
    <col min="1799" max="2048" width="9.109375" style="177"/>
    <col min="2049" max="2049" width="7.6640625" style="177" customWidth="1"/>
    <col min="2050" max="2050" width="56.6640625" style="177" customWidth="1"/>
    <col min="2051" max="2052" width="8.6640625" style="177" customWidth="1"/>
    <col min="2053" max="2053" width="14.6640625" style="177" customWidth="1"/>
    <col min="2054" max="2054" width="16.109375" style="177" customWidth="1"/>
    <col min="2055" max="2304" width="9.109375" style="177"/>
    <col min="2305" max="2305" width="7.6640625" style="177" customWidth="1"/>
    <col min="2306" max="2306" width="56.6640625" style="177" customWidth="1"/>
    <col min="2307" max="2308" width="8.6640625" style="177" customWidth="1"/>
    <col min="2309" max="2309" width="14.6640625" style="177" customWidth="1"/>
    <col min="2310" max="2310" width="16.109375" style="177" customWidth="1"/>
    <col min="2311" max="2560" width="9.109375" style="177"/>
    <col min="2561" max="2561" width="7.6640625" style="177" customWidth="1"/>
    <col min="2562" max="2562" width="56.6640625" style="177" customWidth="1"/>
    <col min="2563" max="2564" width="8.6640625" style="177" customWidth="1"/>
    <col min="2565" max="2565" width="14.6640625" style="177" customWidth="1"/>
    <col min="2566" max="2566" width="16.109375" style="177" customWidth="1"/>
    <col min="2567" max="2816" width="9.109375" style="177"/>
    <col min="2817" max="2817" width="7.6640625" style="177" customWidth="1"/>
    <col min="2818" max="2818" width="56.6640625" style="177" customWidth="1"/>
    <col min="2819" max="2820" width="8.6640625" style="177" customWidth="1"/>
    <col min="2821" max="2821" width="14.6640625" style="177" customWidth="1"/>
    <col min="2822" max="2822" width="16.109375" style="177" customWidth="1"/>
    <col min="2823" max="3072" width="9.109375" style="177"/>
    <col min="3073" max="3073" width="7.6640625" style="177" customWidth="1"/>
    <col min="3074" max="3074" width="56.6640625" style="177" customWidth="1"/>
    <col min="3075" max="3076" width="8.6640625" style="177" customWidth="1"/>
    <col min="3077" max="3077" width="14.6640625" style="177" customWidth="1"/>
    <col min="3078" max="3078" width="16.109375" style="177" customWidth="1"/>
    <col min="3079" max="3328" width="9.109375" style="177"/>
    <col min="3329" max="3329" width="7.6640625" style="177" customWidth="1"/>
    <col min="3330" max="3330" width="56.6640625" style="177" customWidth="1"/>
    <col min="3331" max="3332" width="8.6640625" style="177" customWidth="1"/>
    <col min="3333" max="3333" width="14.6640625" style="177" customWidth="1"/>
    <col min="3334" max="3334" width="16.109375" style="177" customWidth="1"/>
    <col min="3335" max="3584" width="9.109375" style="177"/>
    <col min="3585" max="3585" width="7.6640625" style="177" customWidth="1"/>
    <col min="3586" max="3586" width="56.6640625" style="177" customWidth="1"/>
    <col min="3587" max="3588" width="8.6640625" style="177" customWidth="1"/>
    <col min="3589" max="3589" width="14.6640625" style="177" customWidth="1"/>
    <col min="3590" max="3590" width="16.109375" style="177" customWidth="1"/>
    <col min="3591" max="3840" width="9.109375" style="177"/>
    <col min="3841" max="3841" width="7.6640625" style="177" customWidth="1"/>
    <col min="3842" max="3842" width="56.6640625" style="177" customWidth="1"/>
    <col min="3843" max="3844" width="8.6640625" style="177" customWidth="1"/>
    <col min="3845" max="3845" width="14.6640625" style="177" customWidth="1"/>
    <col min="3846" max="3846" width="16.109375" style="177" customWidth="1"/>
    <col min="3847" max="4096" width="9.109375" style="177"/>
    <col min="4097" max="4097" width="7.6640625" style="177" customWidth="1"/>
    <col min="4098" max="4098" width="56.6640625" style="177" customWidth="1"/>
    <col min="4099" max="4100" width="8.6640625" style="177" customWidth="1"/>
    <col min="4101" max="4101" width="14.6640625" style="177" customWidth="1"/>
    <col min="4102" max="4102" width="16.109375" style="177" customWidth="1"/>
    <col min="4103" max="4352" width="9.109375" style="177"/>
    <col min="4353" max="4353" width="7.6640625" style="177" customWidth="1"/>
    <col min="4354" max="4354" width="56.6640625" style="177" customWidth="1"/>
    <col min="4355" max="4356" width="8.6640625" style="177" customWidth="1"/>
    <col min="4357" max="4357" width="14.6640625" style="177" customWidth="1"/>
    <col min="4358" max="4358" width="16.109375" style="177" customWidth="1"/>
    <col min="4359" max="4608" width="9.109375" style="177"/>
    <col min="4609" max="4609" width="7.6640625" style="177" customWidth="1"/>
    <col min="4610" max="4610" width="56.6640625" style="177" customWidth="1"/>
    <col min="4611" max="4612" width="8.6640625" style="177" customWidth="1"/>
    <col min="4613" max="4613" width="14.6640625" style="177" customWidth="1"/>
    <col min="4614" max="4614" width="16.109375" style="177" customWidth="1"/>
    <col min="4615" max="4864" width="9.109375" style="177"/>
    <col min="4865" max="4865" width="7.6640625" style="177" customWidth="1"/>
    <col min="4866" max="4866" width="56.6640625" style="177" customWidth="1"/>
    <col min="4867" max="4868" width="8.6640625" style="177" customWidth="1"/>
    <col min="4869" max="4869" width="14.6640625" style="177" customWidth="1"/>
    <col min="4870" max="4870" width="16.109375" style="177" customWidth="1"/>
    <col min="4871" max="5120" width="9.109375" style="177"/>
    <col min="5121" max="5121" width="7.6640625" style="177" customWidth="1"/>
    <col min="5122" max="5122" width="56.6640625" style="177" customWidth="1"/>
    <col min="5123" max="5124" width="8.6640625" style="177" customWidth="1"/>
    <col min="5125" max="5125" width="14.6640625" style="177" customWidth="1"/>
    <col min="5126" max="5126" width="16.109375" style="177" customWidth="1"/>
    <col min="5127" max="5376" width="9.109375" style="177"/>
    <col min="5377" max="5377" width="7.6640625" style="177" customWidth="1"/>
    <col min="5378" max="5378" width="56.6640625" style="177" customWidth="1"/>
    <col min="5379" max="5380" width="8.6640625" style="177" customWidth="1"/>
    <col min="5381" max="5381" width="14.6640625" style="177" customWidth="1"/>
    <col min="5382" max="5382" width="16.109375" style="177" customWidth="1"/>
    <col min="5383" max="5632" width="9.109375" style="177"/>
    <col min="5633" max="5633" width="7.6640625" style="177" customWidth="1"/>
    <col min="5634" max="5634" width="56.6640625" style="177" customWidth="1"/>
    <col min="5635" max="5636" width="8.6640625" style="177" customWidth="1"/>
    <col min="5637" max="5637" width="14.6640625" style="177" customWidth="1"/>
    <col min="5638" max="5638" width="16.109375" style="177" customWidth="1"/>
    <col min="5639" max="5888" width="9.109375" style="177"/>
    <col min="5889" max="5889" width="7.6640625" style="177" customWidth="1"/>
    <col min="5890" max="5890" width="56.6640625" style="177" customWidth="1"/>
    <col min="5891" max="5892" width="8.6640625" style="177" customWidth="1"/>
    <col min="5893" max="5893" width="14.6640625" style="177" customWidth="1"/>
    <col min="5894" max="5894" width="16.109375" style="177" customWidth="1"/>
    <col min="5895" max="6144" width="9.109375" style="177"/>
    <col min="6145" max="6145" width="7.6640625" style="177" customWidth="1"/>
    <col min="6146" max="6146" width="56.6640625" style="177" customWidth="1"/>
    <col min="6147" max="6148" width="8.6640625" style="177" customWidth="1"/>
    <col min="6149" max="6149" width="14.6640625" style="177" customWidth="1"/>
    <col min="6150" max="6150" width="16.109375" style="177" customWidth="1"/>
    <col min="6151" max="6400" width="9.109375" style="177"/>
    <col min="6401" max="6401" width="7.6640625" style="177" customWidth="1"/>
    <col min="6402" max="6402" width="56.6640625" style="177" customWidth="1"/>
    <col min="6403" max="6404" width="8.6640625" style="177" customWidth="1"/>
    <col min="6405" max="6405" width="14.6640625" style="177" customWidth="1"/>
    <col min="6406" max="6406" width="16.109375" style="177" customWidth="1"/>
    <col min="6407" max="6656" width="9.109375" style="177"/>
    <col min="6657" max="6657" width="7.6640625" style="177" customWidth="1"/>
    <col min="6658" max="6658" width="56.6640625" style="177" customWidth="1"/>
    <col min="6659" max="6660" width="8.6640625" style="177" customWidth="1"/>
    <col min="6661" max="6661" width="14.6640625" style="177" customWidth="1"/>
    <col min="6662" max="6662" width="16.109375" style="177" customWidth="1"/>
    <col min="6663" max="6912" width="9.109375" style="177"/>
    <col min="6913" max="6913" width="7.6640625" style="177" customWidth="1"/>
    <col min="6914" max="6914" width="56.6640625" style="177" customWidth="1"/>
    <col min="6915" max="6916" width="8.6640625" style="177" customWidth="1"/>
    <col min="6917" max="6917" width="14.6640625" style="177" customWidth="1"/>
    <col min="6918" max="6918" width="16.109375" style="177" customWidth="1"/>
    <col min="6919" max="7168" width="9.109375" style="177"/>
    <col min="7169" max="7169" width="7.6640625" style="177" customWidth="1"/>
    <col min="7170" max="7170" width="56.6640625" style="177" customWidth="1"/>
    <col min="7171" max="7172" width="8.6640625" style="177" customWidth="1"/>
    <col min="7173" max="7173" width="14.6640625" style="177" customWidth="1"/>
    <col min="7174" max="7174" width="16.109375" style="177" customWidth="1"/>
    <col min="7175" max="7424" width="9.109375" style="177"/>
    <col min="7425" max="7425" width="7.6640625" style="177" customWidth="1"/>
    <col min="7426" max="7426" width="56.6640625" style="177" customWidth="1"/>
    <col min="7427" max="7428" width="8.6640625" style="177" customWidth="1"/>
    <col min="7429" max="7429" width="14.6640625" style="177" customWidth="1"/>
    <col min="7430" max="7430" width="16.109375" style="177" customWidth="1"/>
    <col min="7431" max="7680" width="9.109375" style="177"/>
    <col min="7681" max="7681" width="7.6640625" style="177" customWidth="1"/>
    <col min="7682" max="7682" width="56.6640625" style="177" customWidth="1"/>
    <col min="7683" max="7684" width="8.6640625" style="177" customWidth="1"/>
    <col min="7685" max="7685" width="14.6640625" style="177" customWidth="1"/>
    <col min="7686" max="7686" width="16.109375" style="177" customWidth="1"/>
    <col min="7687" max="7936" width="9.109375" style="177"/>
    <col min="7937" max="7937" width="7.6640625" style="177" customWidth="1"/>
    <col min="7938" max="7938" width="56.6640625" style="177" customWidth="1"/>
    <col min="7939" max="7940" width="8.6640625" style="177" customWidth="1"/>
    <col min="7941" max="7941" width="14.6640625" style="177" customWidth="1"/>
    <col min="7942" max="7942" width="16.109375" style="177" customWidth="1"/>
    <col min="7943" max="8192" width="9.109375" style="177"/>
    <col min="8193" max="8193" width="7.6640625" style="177" customWidth="1"/>
    <col min="8194" max="8194" width="56.6640625" style="177" customWidth="1"/>
    <col min="8195" max="8196" width="8.6640625" style="177" customWidth="1"/>
    <col min="8197" max="8197" width="14.6640625" style="177" customWidth="1"/>
    <col min="8198" max="8198" width="16.109375" style="177" customWidth="1"/>
    <col min="8199" max="8448" width="9.109375" style="177"/>
    <col min="8449" max="8449" width="7.6640625" style="177" customWidth="1"/>
    <col min="8450" max="8450" width="56.6640625" style="177" customWidth="1"/>
    <col min="8451" max="8452" width="8.6640625" style="177" customWidth="1"/>
    <col min="8453" max="8453" width="14.6640625" style="177" customWidth="1"/>
    <col min="8454" max="8454" width="16.109375" style="177" customWidth="1"/>
    <col min="8455" max="8704" width="9.109375" style="177"/>
    <col min="8705" max="8705" width="7.6640625" style="177" customWidth="1"/>
    <col min="8706" max="8706" width="56.6640625" style="177" customWidth="1"/>
    <col min="8707" max="8708" width="8.6640625" style="177" customWidth="1"/>
    <col min="8709" max="8709" width="14.6640625" style="177" customWidth="1"/>
    <col min="8710" max="8710" width="16.109375" style="177" customWidth="1"/>
    <col min="8711" max="8960" width="9.109375" style="177"/>
    <col min="8961" max="8961" width="7.6640625" style="177" customWidth="1"/>
    <col min="8962" max="8962" width="56.6640625" style="177" customWidth="1"/>
    <col min="8963" max="8964" width="8.6640625" style="177" customWidth="1"/>
    <col min="8965" max="8965" width="14.6640625" style="177" customWidth="1"/>
    <col min="8966" max="8966" width="16.109375" style="177" customWidth="1"/>
    <col min="8967" max="9216" width="9.109375" style="177"/>
    <col min="9217" max="9217" width="7.6640625" style="177" customWidth="1"/>
    <col min="9218" max="9218" width="56.6640625" style="177" customWidth="1"/>
    <col min="9219" max="9220" width="8.6640625" style="177" customWidth="1"/>
    <col min="9221" max="9221" width="14.6640625" style="177" customWidth="1"/>
    <col min="9222" max="9222" width="16.109375" style="177" customWidth="1"/>
    <col min="9223" max="9472" width="9.109375" style="177"/>
    <col min="9473" max="9473" width="7.6640625" style="177" customWidth="1"/>
    <col min="9474" max="9474" width="56.6640625" style="177" customWidth="1"/>
    <col min="9475" max="9476" width="8.6640625" style="177" customWidth="1"/>
    <col min="9477" max="9477" width="14.6640625" style="177" customWidth="1"/>
    <col min="9478" max="9478" width="16.109375" style="177" customWidth="1"/>
    <col min="9479" max="9728" width="9.109375" style="177"/>
    <col min="9729" max="9729" width="7.6640625" style="177" customWidth="1"/>
    <col min="9730" max="9730" width="56.6640625" style="177" customWidth="1"/>
    <col min="9731" max="9732" width="8.6640625" style="177" customWidth="1"/>
    <col min="9733" max="9733" width="14.6640625" style="177" customWidth="1"/>
    <col min="9734" max="9734" width="16.109375" style="177" customWidth="1"/>
    <col min="9735" max="9984" width="9.109375" style="177"/>
    <col min="9985" max="9985" width="7.6640625" style="177" customWidth="1"/>
    <col min="9986" max="9986" width="56.6640625" style="177" customWidth="1"/>
    <col min="9987" max="9988" width="8.6640625" style="177" customWidth="1"/>
    <col min="9989" max="9989" width="14.6640625" style="177" customWidth="1"/>
    <col min="9990" max="9990" width="16.109375" style="177" customWidth="1"/>
    <col min="9991" max="10240" width="9.109375" style="177"/>
    <col min="10241" max="10241" width="7.6640625" style="177" customWidth="1"/>
    <col min="10242" max="10242" width="56.6640625" style="177" customWidth="1"/>
    <col min="10243" max="10244" width="8.6640625" style="177" customWidth="1"/>
    <col min="10245" max="10245" width="14.6640625" style="177" customWidth="1"/>
    <col min="10246" max="10246" width="16.109375" style="177" customWidth="1"/>
    <col min="10247" max="10496" width="9.109375" style="177"/>
    <col min="10497" max="10497" width="7.6640625" style="177" customWidth="1"/>
    <col min="10498" max="10498" width="56.6640625" style="177" customWidth="1"/>
    <col min="10499" max="10500" width="8.6640625" style="177" customWidth="1"/>
    <col min="10501" max="10501" width="14.6640625" style="177" customWidth="1"/>
    <col min="10502" max="10502" width="16.109375" style="177" customWidth="1"/>
    <col min="10503" max="10752" width="9.109375" style="177"/>
    <col min="10753" max="10753" width="7.6640625" style="177" customWidth="1"/>
    <col min="10754" max="10754" width="56.6640625" style="177" customWidth="1"/>
    <col min="10755" max="10756" width="8.6640625" style="177" customWidth="1"/>
    <col min="10757" max="10757" width="14.6640625" style="177" customWidth="1"/>
    <col min="10758" max="10758" width="16.109375" style="177" customWidth="1"/>
    <col min="10759" max="11008" width="9.109375" style="177"/>
    <col min="11009" max="11009" width="7.6640625" style="177" customWidth="1"/>
    <col min="11010" max="11010" width="56.6640625" style="177" customWidth="1"/>
    <col min="11011" max="11012" width="8.6640625" style="177" customWidth="1"/>
    <col min="11013" max="11013" width="14.6640625" style="177" customWidth="1"/>
    <col min="11014" max="11014" width="16.109375" style="177" customWidth="1"/>
    <col min="11015" max="11264" width="9.109375" style="177"/>
    <col min="11265" max="11265" width="7.6640625" style="177" customWidth="1"/>
    <col min="11266" max="11266" width="56.6640625" style="177" customWidth="1"/>
    <col min="11267" max="11268" width="8.6640625" style="177" customWidth="1"/>
    <col min="11269" max="11269" width="14.6640625" style="177" customWidth="1"/>
    <col min="11270" max="11270" width="16.109375" style="177" customWidth="1"/>
    <col min="11271" max="11520" width="9.109375" style="177"/>
    <col min="11521" max="11521" width="7.6640625" style="177" customWidth="1"/>
    <col min="11522" max="11522" width="56.6640625" style="177" customWidth="1"/>
    <col min="11523" max="11524" width="8.6640625" style="177" customWidth="1"/>
    <col min="11525" max="11525" width="14.6640625" style="177" customWidth="1"/>
    <col min="11526" max="11526" width="16.109375" style="177" customWidth="1"/>
    <col min="11527" max="11776" width="9.109375" style="177"/>
    <col min="11777" max="11777" width="7.6640625" style="177" customWidth="1"/>
    <col min="11778" max="11778" width="56.6640625" style="177" customWidth="1"/>
    <col min="11779" max="11780" width="8.6640625" style="177" customWidth="1"/>
    <col min="11781" max="11781" width="14.6640625" style="177" customWidth="1"/>
    <col min="11782" max="11782" width="16.109375" style="177" customWidth="1"/>
    <col min="11783" max="12032" width="9.109375" style="177"/>
    <col min="12033" max="12033" width="7.6640625" style="177" customWidth="1"/>
    <col min="12034" max="12034" width="56.6640625" style="177" customWidth="1"/>
    <col min="12035" max="12036" width="8.6640625" style="177" customWidth="1"/>
    <col min="12037" max="12037" width="14.6640625" style="177" customWidth="1"/>
    <col min="12038" max="12038" width="16.109375" style="177" customWidth="1"/>
    <col min="12039" max="12288" width="9.109375" style="177"/>
    <col min="12289" max="12289" width="7.6640625" style="177" customWidth="1"/>
    <col min="12290" max="12290" width="56.6640625" style="177" customWidth="1"/>
    <col min="12291" max="12292" width="8.6640625" style="177" customWidth="1"/>
    <col min="12293" max="12293" width="14.6640625" style="177" customWidth="1"/>
    <col min="12294" max="12294" width="16.109375" style="177" customWidth="1"/>
    <col min="12295" max="12544" width="9.109375" style="177"/>
    <col min="12545" max="12545" width="7.6640625" style="177" customWidth="1"/>
    <col min="12546" max="12546" width="56.6640625" style="177" customWidth="1"/>
    <col min="12547" max="12548" width="8.6640625" style="177" customWidth="1"/>
    <col min="12549" max="12549" width="14.6640625" style="177" customWidth="1"/>
    <col min="12550" max="12550" width="16.109375" style="177" customWidth="1"/>
    <col min="12551" max="12800" width="9.109375" style="177"/>
    <col min="12801" max="12801" width="7.6640625" style="177" customWidth="1"/>
    <col min="12802" max="12802" width="56.6640625" style="177" customWidth="1"/>
    <col min="12803" max="12804" width="8.6640625" style="177" customWidth="1"/>
    <col min="12805" max="12805" width="14.6640625" style="177" customWidth="1"/>
    <col min="12806" max="12806" width="16.109375" style="177" customWidth="1"/>
    <col min="12807" max="13056" width="9.109375" style="177"/>
    <col min="13057" max="13057" width="7.6640625" style="177" customWidth="1"/>
    <col min="13058" max="13058" width="56.6640625" style="177" customWidth="1"/>
    <col min="13059" max="13060" width="8.6640625" style="177" customWidth="1"/>
    <col min="13061" max="13061" width="14.6640625" style="177" customWidth="1"/>
    <col min="13062" max="13062" width="16.109375" style="177" customWidth="1"/>
    <col min="13063" max="13312" width="9.109375" style="177"/>
    <col min="13313" max="13313" width="7.6640625" style="177" customWidth="1"/>
    <col min="13314" max="13314" width="56.6640625" style="177" customWidth="1"/>
    <col min="13315" max="13316" width="8.6640625" style="177" customWidth="1"/>
    <col min="13317" max="13317" width="14.6640625" style="177" customWidth="1"/>
    <col min="13318" max="13318" width="16.109375" style="177" customWidth="1"/>
    <col min="13319" max="13568" width="9.109375" style="177"/>
    <col min="13569" max="13569" width="7.6640625" style="177" customWidth="1"/>
    <col min="13570" max="13570" width="56.6640625" style="177" customWidth="1"/>
    <col min="13571" max="13572" width="8.6640625" style="177" customWidth="1"/>
    <col min="13573" max="13573" width="14.6640625" style="177" customWidth="1"/>
    <col min="13574" max="13574" width="16.109375" style="177" customWidth="1"/>
    <col min="13575" max="13824" width="9.109375" style="177"/>
    <col min="13825" max="13825" width="7.6640625" style="177" customWidth="1"/>
    <col min="13826" max="13826" width="56.6640625" style="177" customWidth="1"/>
    <col min="13827" max="13828" width="8.6640625" style="177" customWidth="1"/>
    <col min="13829" max="13829" width="14.6640625" style="177" customWidth="1"/>
    <col min="13830" max="13830" width="16.109375" style="177" customWidth="1"/>
    <col min="13831" max="14080" width="9.109375" style="177"/>
    <col min="14081" max="14081" width="7.6640625" style="177" customWidth="1"/>
    <col min="14082" max="14082" width="56.6640625" style="177" customWidth="1"/>
    <col min="14083" max="14084" width="8.6640625" style="177" customWidth="1"/>
    <col min="14085" max="14085" width="14.6640625" style="177" customWidth="1"/>
    <col min="14086" max="14086" width="16.109375" style="177" customWidth="1"/>
    <col min="14087" max="14336" width="9.109375" style="177"/>
    <col min="14337" max="14337" width="7.6640625" style="177" customWidth="1"/>
    <col min="14338" max="14338" width="56.6640625" style="177" customWidth="1"/>
    <col min="14339" max="14340" width="8.6640625" style="177" customWidth="1"/>
    <col min="14341" max="14341" width="14.6640625" style="177" customWidth="1"/>
    <col min="14342" max="14342" width="16.109375" style="177" customWidth="1"/>
    <col min="14343" max="14592" width="9.109375" style="177"/>
    <col min="14593" max="14593" width="7.6640625" style="177" customWidth="1"/>
    <col min="14594" max="14594" width="56.6640625" style="177" customWidth="1"/>
    <col min="14595" max="14596" width="8.6640625" style="177" customWidth="1"/>
    <col min="14597" max="14597" width="14.6640625" style="177" customWidth="1"/>
    <col min="14598" max="14598" width="16.109375" style="177" customWidth="1"/>
    <col min="14599" max="14848" width="9.109375" style="177"/>
    <col min="14849" max="14849" width="7.6640625" style="177" customWidth="1"/>
    <col min="14850" max="14850" width="56.6640625" style="177" customWidth="1"/>
    <col min="14851" max="14852" width="8.6640625" style="177" customWidth="1"/>
    <col min="14853" max="14853" width="14.6640625" style="177" customWidth="1"/>
    <col min="14854" max="14854" width="16.109375" style="177" customWidth="1"/>
    <col min="14855" max="15104" width="9.109375" style="177"/>
    <col min="15105" max="15105" width="7.6640625" style="177" customWidth="1"/>
    <col min="15106" max="15106" width="56.6640625" style="177" customWidth="1"/>
    <col min="15107" max="15108" width="8.6640625" style="177" customWidth="1"/>
    <col min="15109" max="15109" width="14.6640625" style="177" customWidth="1"/>
    <col min="15110" max="15110" width="16.109375" style="177" customWidth="1"/>
    <col min="15111" max="15360" width="9.109375" style="177"/>
    <col min="15361" max="15361" width="7.6640625" style="177" customWidth="1"/>
    <col min="15362" max="15362" width="56.6640625" style="177" customWidth="1"/>
    <col min="15363" max="15364" width="8.6640625" style="177" customWidth="1"/>
    <col min="15365" max="15365" width="14.6640625" style="177" customWidth="1"/>
    <col min="15366" max="15366" width="16.109375" style="177" customWidth="1"/>
    <col min="15367" max="15616" width="9.109375" style="177"/>
    <col min="15617" max="15617" width="7.6640625" style="177" customWidth="1"/>
    <col min="15618" max="15618" width="56.6640625" style="177" customWidth="1"/>
    <col min="15619" max="15620" width="8.6640625" style="177" customWidth="1"/>
    <col min="15621" max="15621" width="14.6640625" style="177" customWidth="1"/>
    <col min="15622" max="15622" width="16.109375" style="177" customWidth="1"/>
    <col min="15623" max="15872" width="9.109375" style="177"/>
    <col min="15873" max="15873" width="7.6640625" style="177" customWidth="1"/>
    <col min="15874" max="15874" width="56.6640625" style="177" customWidth="1"/>
    <col min="15875" max="15876" width="8.6640625" style="177" customWidth="1"/>
    <col min="15877" max="15877" width="14.6640625" style="177" customWidth="1"/>
    <col min="15878" max="15878" width="16.109375" style="177" customWidth="1"/>
    <col min="15879" max="16128" width="9.109375" style="177"/>
    <col min="16129" max="16129" width="7.6640625" style="177" customWidth="1"/>
    <col min="16130" max="16130" width="56.6640625" style="177" customWidth="1"/>
    <col min="16131" max="16132" width="8.6640625" style="177" customWidth="1"/>
    <col min="16133" max="16133" width="14.6640625" style="177" customWidth="1"/>
    <col min="16134" max="16134" width="16.109375" style="177" customWidth="1"/>
    <col min="16135" max="16384" width="9.109375" style="177"/>
  </cols>
  <sheetData>
    <row r="1" spans="1:6" ht="24.75" customHeight="1" thickBot="1">
      <c r="A1" s="383" t="s">
        <v>406</v>
      </c>
      <c r="B1" s="384"/>
      <c r="C1" s="384"/>
      <c r="D1" s="384"/>
      <c r="E1" s="384"/>
      <c r="F1" s="385"/>
    </row>
    <row r="2" spans="1:6" ht="23.25" customHeight="1" thickBot="1">
      <c r="A2" s="386" t="s">
        <v>685</v>
      </c>
      <c r="B2" s="387"/>
      <c r="C2" s="387"/>
      <c r="D2" s="387"/>
      <c r="E2" s="387"/>
      <c r="F2" s="388"/>
    </row>
    <row r="3" spans="1:6" ht="60" customHeight="1" thickBot="1">
      <c r="A3" s="389" t="s">
        <v>407</v>
      </c>
      <c r="B3" s="390"/>
      <c r="C3" s="390"/>
      <c r="D3" s="390"/>
      <c r="E3" s="390"/>
      <c r="F3" s="391"/>
    </row>
    <row r="4" spans="1:6" ht="15" customHeight="1">
      <c r="A4" s="178" t="s">
        <v>408</v>
      </c>
      <c r="B4" s="179" t="s">
        <v>409</v>
      </c>
      <c r="C4" s="180" t="s">
        <v>410</v>
      </c>
      <c r="D4" s="180" t="s">
        <v>411</v>
      </c>
      <c r="E4" s="180" t="s">
        <v>412</v>
      </c>
      <c r="F4" s="181" t="s">
        <v>4</v>
      </c>
    </row>
    <row r="5" spans="1:6" ht="14.4" thickBot="1">
      <c r="A5" s="182"/>
      <c r="B5" s="183"/>
      <c r="C5" s="184"/>
      <c r="D5" s="184"/>
      <c r="E5" s="185" t="s">
        <v>413</v>
      </c>
      <c r="F5" s="186" t="s">
        <v>413</v>
      </c>
    </row>
    <row r="6" spans="1:6">
      <c r="A6" s="187"/>
      <c r="B6" s="188"/>
      <c r="C6" s="187"/>
      <c r="D6" s="187"/>
      <c r="E6" s="189"/>
      <c r="F6" s="189"/>
    </row>
    <row r="7" spans="1:6" ht="262.2">
      <c r="A7" s="190"/>
      <c r="B7" s="191" t="s">
        <v>414</v>
      </c>
      <c r="D7" s="192"/>
      <c r="E7" s="193"/>
      <c r="F7" s="194"/>
    </row>
    <row r="8" spans="1:6">
      <c r="A8" s="190"/>
      <c r="B8" s="191"/>
      <c r="D8" s="192"/>
      <c r="E8" s="193"/>
      <c r="F8" s="194"/>
    </row>
    <row r="9" spans="1:6" ht="41.4">
      <c r="A9" s="190"/>
      <c r="B9" s="191" t="s">
        <v>415</v>
      </c>
      <c r="D9" s="192"/>
      <c r="E9" s="193"/>
      <c r="F9" s="194"/>
    </row>
    <row r="10" spans="1:6">
      <c r="A10" s="190"/>
      <c r="B10" s="191"/>
      <c r="D10" s="192"/>
      <c r="E10" s="193"/>
      <c r="F10" s="194"/>
    </row>
    <row r="11" spans="1:6" ht="27.6">
      <c r="A11" s="190"/>
      <c r="B11" s="195" t="s">
        <v>416</v>
      </c>
      <c r="D11" s="192"/>
      <c r="E11" s="193"/>
      <c r="F11" s="194"/>
    </row>
    <row r="12" spans="1:6">
      <c r="A12" s="190"/>
      <c r="B12" s="195"/>
      <c r="D12" s="192"/>
      <c r="E12" s="193"/>
      <c r="F12" s="194"/>
    </row>
    <row r="13" spans="1:6" ht="27.6">
      <c r="A13" s="190"/>
      <c r="B13" s="196" t="s">
        <v>417</v>
      </c>
      <c r="D13" s="192"/>
      <c r="E13" s="193"/>
      <c r="F13" s="194"/>
    </row>
    <row r="14" spans="1:6">
      <c r="A14" s="190"/>
      <c r="B14" s="196"/>
      <c r="D14" s="192"/>
      <c r="E14" s="193"/>
      <c r="F14" s="194"/>
    </row>
    <row r="15" spans="1:6" ht="55.2">
      <c r="A15" s="190"/>
      <c r="B15" s="196" t="s">
        <v>418</v>
      </c>
      <c r="D15" s="192"/>
      <c r="E15" s="193"/>
      <c r="F15" s="194"/>
    </row>
    <row r="16" spans="1:6">
      <c r="A16" s="190"/>
      <c r="B16" s="196"/>
      <c r="D16" s="192"/>
      <c r="E16" s="193"/>
      <c r="F16" s="194"/>
    </row>
    <row r="17" spans="1:6" ht="55.2">
      <c r="A17" s="190"/>
      <c r="B17" s="196" t="s">
        <v>419</v>
      </c>
      <c r="D17" s="192"/>
      <c r="E17" s="193"/>
      <c r="F17" s="194"/>
    </row>
    <row r="18" spans="1:6">
      <c r="A18" s="190"/>
      <c r="B18" s="196" t="s">
        <v>420</v>
      </c>
      <c r="D18" s="192"/>
      <c r="E18" s="193"/>
      <c r="F18" s="194"/>
    </row>
    <row r="19" spans="1:6" ht="27.6">
      <c r="A19" s="190"/>
      <c r="B19" s="196" t="s">
        <v>421</v>
      </c>
      <c r="D19" s="192"/>
      <c r="E19" s="193"/>
      <c r="F19" s="194"/>
    </row>
    <row r="20" spans="1:6">
      <c r="A20" s="190"/>
      <c r="B20" s="196"/>
      <c r="D20" s="192"/>
      <c r="E20" s="193"/>
      <c r="F20" s="194"/>
    </row>
    <row r="21" spans="1:6" ht="27.6">
      <c r="A21" s="190"/>
      <c r="B21" s="196" t="s">
        <v>422</v>
      </c>
      <c r="D21" s="192"/>
      <c r="E21" s="193"/>
      <c r="F21" s="194"/>
    </row>
    <row r="22" spans="1:6">
      <c r="A22" s="190"/>
      <c r="B22" s="196"/>
      <c r="D22" s="192"/>
      <c r="E22" s="193"/>
      <c r="F22" s="194"/>
    </row>
    <row r="23" spans="1:6" ht="41.4">
      <c r="A23" s="190"/>
      <c r="B23" s="196" t="s">
        <v>423</v>
      </c>
      <c r="D23" s="192"/>
      <c r="E23" s="193"/>
      <c r="F23" s="194"/>
    </row>
    <row r="24" spans="1:6">
      <c r="A24" s="190"/>
      <c r="B24" s="196"/>
      <c r="D24" s="192"/>
      <c r="E24" s="193"/>
      <c r="F24" s="194"/>
    </row>
    <row r="25" spans="1:6">
      <c r="A25" s="190"/>
      <c r="B25" s="196" t="s">
        <v>424</v>
      </c>
      <c r="D25" s="192"/>
      <c r="E25" s="193"/>
      <c r="F25" s="194"/>
    </row>
    <row r="26" spans="1:6">
      <c r="A26" s="187"/>
      <c r="B26" s="188"/>
      <c r="C26" s="187"/>
      <c r="D26" s="187"/>
      <c r="E26" s="189"/>
      <c r="F26" s="189"/>
    </row>
    <row r="27" spans="1:6" customFormat="1" ht="14.4">
      <c r="A27" s="197">
        <v>1</v>
      </c>
      <c r="B27" s="198" t="s">
        <v>425</v>
      </c>
      <c r="C27" s="190"/>
      <c r="D27" s="192"/>
      <c r="E27" s="192"/>
      <c r="F27" s="199"/>
    </row>
    <row r="28" spans="1:6" customFormat="1" ht="14.4">
      <c r="A28" s="200"/>
      <c r="B28" s="201"/>
      <c r="C28" s="190"/>
      <c r="D28" s="192"/>
      <c r="E28" s="192"/>
      <c r="F28" s="199"/>
    </row>
    <row r="29" spans="1:6" customFormat="1" ht="14.4">
      <c r="A29" s="200" t="s">
        <v>426</v>
      </c>
      <c r="B29" s="201" t="s">
        <v>427</v>
      </c>
      <c r="C29" s="190"/>
      <c r="D29" s="192"/>
      <c r="E29" s="192"/>
      <c r="F29" s="199"/>
    </row>
    <row r="30" spans="1:6" customFormat="1" ht="27.6">
      <c r="A30" s="202"/>
      <c r="B30" s="203" t="s">
        <v>428</v>
      </c>
      <c r="C30" s="190"/>
      <c r="D30" s="192"/>
      <c r="E30" s="192"/>
      <c r="F30" s="199"/>
    </row>
    <row r="31" spans="1:6" customFormat="1" ht="14.4">
      <c r="A31" s="202"/>
      <c r="B31" s="204"/>
      <c r="C31" s="190"/>
      <c r="D31" s="192"/>
      <c r="E31" s="192"/>
      <c r="F31" s="199"/>
    </row>
    <row r="32" spans="1:6" customFormat="1" ht="14.4">
      <c r="A32" s="200" t="s">
        <v>429</v>
      </c>
      <c r="B32" s="205" t="s">
        <v>430</v>
      </c>
      <c r="C32" s="190"/>
      <c r="D32" s="192"/>
      <c r="E32" s="192"/>
      <c r="F32" s="199"/>
    </row>
    <row r="33" spans="1:6" customFormat="1" ht="27.6">
      <c r="A33" s="206" t="s">
        <v>431</v>
      </c>
      <c r="B33" s="204" t="s">
        <v>432</v>
      </c>
      <c r="C33" s="190"/>
      <c r="D33" s="192"/>
      <c r="E33" s="192"/>
      <c r="F33" s="199"/>
    </row>
    <row r="34" spans="1:6" customFormat="1" ht="14.4">
      <c r="A34" s="206" t="s">
        <v>433</v>
      </c>
      <c r="B34" s="204" t="s">
        <v>434</v>
      </c>
      <c r="C34" s="190"/>
      <c r="D34" s="192"/>
      <c r="E34" s="192"/>
      <c r="F34" s="199"/>
    </row>
    <row r="35" spans="1:6" customFormat="1" ht="14.4">
      <c r="A35" s="206" t="s">
        <v>435</v>
      </c>
      <c r="B35" s="204" t="s">
        <v>436</v>
      </c>
      <c r="C35" s="190"/>
      <c r="D35" s="192"/>
      <c r="E35" s="192"/>
      <c r="F35" s="199"/>
    </row>
    <row r="36" spans="1:6" customFormat="1" ht="14.4">
      <c r="A36" s="206" t="s">
        <v>437</v>
      </c>
      <c r="B36" s="204" t="s">
        <v>438</v>
      </c>
      <c r="C36" s="190"/>
      <c r="D36" s="192"/>
      <c r="E36" s="192"/>
      <c r="F36" s="199"/>
    </row>
    <row r="37" spans="1:6" customFormat="1" ht="14.4">
      <c r="A37" s="206"/>
      <c r="B37" s="204"/>
      <c r="C37" s="190"/>
      <c r="D37" s="192"/>
      <c r="E37" s="192"/>
      <c r="F37" s="199"/>
    </row>
    <row r="38" spans="1:6" customFormat="1" ht="14.4">
      <c r="A38" s="200" t="s">
        <v>439</v>
      </c>
      <c r="B38" s="198" t="s">
        <v>440</v>
      </c>
      <c r="C38" s="190"/>
      <c r="D38" s="192"/>
      <c r="E38" s="192"/>
      <c r="F38" s="199"/>
    </row>
    <row r="39" spans="1:6" customFormat="1" ht="55.2">
      <c r="A39" s="202"/>
      <c r="B39" s="204" t="s">
        <v>441</v>
      </c>
      <c r="C39" s="190"/>
      <c r="D39" s="192"/>
      <c r="E39" s="192"/>
      <c r="F39" s="199"/>
    </row>
    <row r="40" spans="1:6" customFormat="1" ht="14.4">
      <c r="A40" s="202"/>
      <c r="B40" s="196"/>
      <c r="C40" s="190"/>
      <c r="D40" s="192"/>
      <c r="E40" s="192"/>
      <c r="F40" s="199"/>
    </row>
    <row r="41" spans="1:6" customFormat="1" ht="14.4">
      <c r="A41" s="200" t="s">
        <v>442</v>
      </c>
      <c r="B41" s="198" t="s">
        <v>443</v>
      </c>
      <c r="C41" s="190"/>
      <c r="D41" s="192"/>
      <c r="E41" s="192"/>
      <c r="F41" s="199"/>
    </row>
    <row r="42" spans="1:6" customFormat="1" ht="14.4">
      <c r="A42" s="206" t="s">
        <v>431</v>
      </c>
      <c r="B42" s="203" t="s">
        <v>444</v>
      </c>
      <c r="C42" s="190"/>
      <c r="D42" s="192"/>
      <c r="E42" s="192"/>
      <c r="F42" s="199"/>
    </row>
    <row r="43" spans="1:6" customFormat="1" ht="14.4">
      <c r="A43" s="206" t="s">
        <v>433</v>
      </c>
      <c r="B43" s="203" t="s">
        <v>445</v>
      </c>
      <c r="C43" s="190"/>
      <c r="D43" s="192"/>
      <c r="E43" s="192"/>
      <c r="F43" s="199"/>
    </row>
    <row r="44" spans="1:6" customFormat="1" ht="14.4">
      <c r="A44" s="206"/>
      <c r="B44" s="203"/>
      <c r="C44" s="190"/>
      <c r="D44" s="192"/>
      <c r="E44" s="192"/>
      <c r="F44" s="199"/>
    </row>
    <row r="45" spans="1:6" customFormat="1" ht="14.4">
      <c r="A45" s="206" t="s">
        <v>435</v>
      </c>
      <c r="B45" s="203" t="s">
        <v>446</v>
      </c>
      <c r="C45" s="190"/>
      <c r="D45" s="192"/>
      <c r="E45" s="192"/>
      <c r="F45" s="199"/>
    </row>
    <row r="46" spans="1:6">
      <c r="A46" s="187"/>
      <c r="B46" s="188"/>
      <c r="C46" s="187"/>
      <c r="D46" s="187"/>
      <c r="E46" s="189"/>
      <c r="F46" s="189"/>
    </row>
    <row r="47" spans="1:6">
      <c r="A47" s="187"/>
      <c r="B47" s="188" t="s">
        <v>447</v>
      </c>
      <c r="C47" s="207">
        <v>1</v>
      </c>
      <c r="D47" s="190" t="s">
        <v>448</v>
      </c>
      <c r="E47" s="208">
        <v>125000</v>
      </c>
      <c r="F47" s="209">
        <f>E47*C47</f>
        <v>125000</v>
      </c>
    </row>
    <row r="48" spans="1:6">
      <c r="A48" s="187"/>
      <c r="B48" s="188"/>
      <c r="C48" s="187"/>
      <c r="D48" s="187"/>
      <c r="E48" s="189"/>
      <c r="F48" s="189"/>
    </row>
    <row r="49" spans="1:6" ht="24.9" customHeight="1">
      <c r="A49" s="210">
        <v>1.1000000000000001</v>
      </c>
      <c r="B49" s="211" t="s">
        <v>449</v>
      </c>
      <c r="C49" s="212"/>
      <c r="D49" s="212"/>
      <c r="E49" s="212"/>
      <c r="F49" s="213"/>
    </row>
    <row r="50" spans="1:6" ht="11.25" customHeight="1">
      <c r="A50" s="189"/>
      <c r="B50" s="211"/>
      <c r="D50" s="214"/>
      <c r="E50" s="215"/>
      <c r="F50" s="216"/>
    </row>
    <row r="51" spans="1:6" ht="124.2">
      <c r="A51" s="217"/>
      <c r="B51" s="191" t="s">
        <v>450</v>
      </c>
      <c r="C51" s="207"/>
      <c r="E51" s="215"/>
      <c r="F51" s="216"/>
    </row>
    <row r="52" spans="1:6" ht="27.6">
      <c r="A52" s="217"/>
      <c r="B52" s="191" t="s">
        <v>451</v>
      </c>
      <c r="C52" s="207"/>
      <c r="E52" s="215"/>
      <c r="F52" s="216"/>
    </row>
    <row r="53" spans="1:6" ht="5.25" customHeight="1">
      <c r="A53" s="217"/>
      <c r="B53" s="191"/>
      <c r="D53" s="207"/>
      <c r="E53" s="208"/>
      <c r="F53" s="208"/>
    </row>
    <row r="54" spans="1:6" s="219" customFormat="1">
      <c r="A54" s="218" t="s">
        <v>452</v>
      </c>
      <c r="B54" s="195" t="s">
        <v>453</v>
      </c>
      <c r="C54" s="207"/>
      <c r="D54" s="190"/>
      <c r="E54" s="208"/>
      <c r="F54" s="209"/>
    </row>
    <row r="55" spans="1:6" s="219" customFormat="1">
      <c r="A55" s="217"/>
      <c r="B55" s="195"/>
      <c r="C55" s="207"/>
      <c r="D55" s="190"/>
      <c r="E55" s="208"/>
      <c r="F55" s="209"/>
    </row>
    <row r="56" spans="1:6" s="219" customFormat="1" ht="55.2">
      <c r="A56" s="217"/>
      <c r="B56" s="191" t="s">
        <v>454</v>
      </c>
      <c r="C56" s="207">
        <v>2</v>
      </c>
      <c r="D56" s="190" t="s">
        <v>448</v>
      </c>
      <c r="E56" s="208">
        <v>32000</v>
      </c>
      <c r="F56" s="209">
        <f>E56*C56</f>
        <v>64000</v>
      </c>
    </row>
    <row r="57" spans="1:6" s="219" customFormat="1">
      <c r="A57" s="217"/>
      <c r="B57" s="191"/>
      <c r="C57" s="207"/>
      <c r="D57" s="190"/>
      <c r="E57" s="208"/>
      <c r="F57" s="209"/>
    </row>
    <row r="58" spans="1:6" s="219" customFormat="1">
      <c r="A58" s="218" t="s">
        <v>455</v>
      </c>
      <c r="B58" s="195" t="s">
        <v>456</v>
      </c>
      <c r="C58" s="207"/>
      <c r="D58" s="190"/>
      <c r="E58" s="208"/>
      <c r="F58" s="209"/>
    </row>
    <row r="59" spans="1:6" s="219" customFormat="1">
      <c r="A59" s="217"/>
      <c r="B59" s="195"/>
      <c r="C59" s="207"/>
      <c r="D59" s="190"/>
      <c r="E59" s="208"/>
      <c r="F59" s="209"/>
    </row>
    <row r="60" spans="1:6" s="219" customFormat="1" ht="41.4">
      <c r="A60" s="217"/>
      <c r="B60" s="191" t="s">
        <v>457</v>
      </c>
      <c r="C60" s="207">
        <v>1</v>
      </c>
      <c r="D60" s="190" t="s">
        <v>448</v>
      </c>
      <c r="E60" s="208">
        <v>29000</v>
      </c>
      <c r="F60" s="209">
        <f>E60*C60</f>
        <v>29000</v>
      </c>
    </row>
    <row r="61" spans="1:6" s="219" customFormat="1">
      <c r="A61" s="217"/>
      <c r="B61" s="191"/>
      <c r="C61" s="207"/>
      <c r="D61" s="190"/>
      <c r="E61" s="208"/>
      <c r="F61" s="209"/>
    </row>
    <row r="62" spans="1:6" s="219" customFormat="1">
      <c r="A62" s="218" t="s">
        <v>455</v>
      </c>
      <c r="B62" s="195" t="s">
        <v>458</v>
      </c>
      <c r="C62" s="207"/>
      <c r="D62" s="190"/>
      <c r="E62" s="208"/>
      <c r="F62" s="209"/>
    </row>
    <row r="63" spans="1:6" s="219" customFormat="1">
      <c r="A63" s="217"/>
      <c r="B63" s="195"/>
      <c r="C63" s="207"/>
      <c r="D63" s="190"/>
      <c r="E63" s="208"/>
      <c r="F63" s="209"/>
    </row>
    <row r="64" spans="1:6" s="219" customFormat="1" ht="41.4">
      <c r="A64" s="217"/>
      <c r="B64" s="191" t="s">
        <v>459</v>
      </c>
      <c r="C64" s="207">
        <v>2</v>
      </c>
      <c r="D64" s="190" t="s">
        <v>448</v>
      </c>
      <c r="E64" s="208">
        <v>25000</v>
      </c>
      <c r="F64" s="209">
        <f>E64*C64</f>
        <v>50000</v>
      </c>
    </row>
    <row r="65" spans="1:6" s="219" customFormat="1">
      <c r="A65" s="217"/>
      <c r="B65" s="191"/>
      <c r="C65" s="207"/>
      <c r="D65" s="190"/>
      <c r="E65" s="208"/>
      <c r="F65" s="209"/>
    </row>
    <row r="66" spans="1:6" s="219" customFormat="1">
      <c r="A66" s="218" t="s">
        <v>460</v>
      </c>
      <c r="B66" s="195" t="s">
        <v>461</v>
      </c>
      <c r="C66" s="207"/>
      <c r="D66" s="190"/>
      <c r="E66" s="208"/>
      <c r="F66" s="209"/>
    </row>
    <row r="67" spans="1:6" s="219" customFormat="1">
      <c r="A67" s="217"/>
      <c r="B67" s="195"/>
      <c r="C67" s="207"/>
      <c r="D67" s="190"/>
      <c r="E67" s="208"/>
      <c r="F67" s="209"/>
    </row>
    <row r="68" spans="1:6" s="219" customFormat="1" ht="41.4">
      <c r="A68" s="217"/>
      <c r="B68" s="191" t="s">
        <v>462</v>
      </c>
      <c r="C68" s="207" t="s">
        <v>293</v>
      </c>
      <c r="D68" s="190" t="s">
        <v>448</v>
      </c>
      <c r="E68" s="208">
        <v>22000</v>
      </c>
      <c r="F68" s="209"/>
    </row>
    <row r="69" spans="1:6" s="219" customFormat="1">
      <c r="A69" s="217"/>
      <c r="B69" s="191"/>
      <c r="C69" s="207"/>
      <c r="D69" s="190"/>
      <c r="E69" s="208"/>
      <c r="F69" s="209"/>
    </row>
    <row r="70" spans="1:6" ht="69">
      <c r="A70" s="217">
        <v>2</v>
      </c>
      <c r="B70" s="191" t="s">
        <v>463</v>
      </c>
      <c r="C70" s="190">
        <v>2</v>
      </c>
      <c r="D70" s="190" t="s">
        <v>29</v>
      </c>
      <c r="E70" s="208">
        <v>65000</v>
      </c>
      <c r="F70" s="209">
        <f>E70*C70</f>
        <v>130000</v>
      </c>
    </row>
    <row r="71" spans="1:6">
      <c r="A71" s="217"/>
      <c r="B71" s="191"/>
      <c r="D71" s="207"/>
      <c r="E71" s="208"/>
      <c r="F71" s="208"/>
    </row>
    <row r="72" spans="1:6" ht="69">
      <c r="A72" s="202">
        <v>3</v>
      </c>
      <c r="B72" s="203" t="s">
        <v>464</v>
      </c>
      <c r="D72" s="192"/>
      <c r="E72" s="192"/>
      <c r="F72" s="199"/>
    </row>
    <row r="73" spans="1:6">
      <c r="A73" s="202"/>
      <c r="B73" s="203"/>
      <c r="D73" s="192"/>
      <c r="E73" s="192"/>
      <c r="F73" s="199"/>
    </row>
    <row r="74" spans="1:6">
      <c r="A74" s="202">
        <v>3.1</v>
      </c>
      <c r="B74" s="203" t="s">
        <v>465</v>
      </c>
      <c r="C74" s="192">
        <v>20</v>
      </c>
      <c r="D74" s="190" t="s">
        <v>466</v>
      </c>
      <c r="E74" s="208">
        <v>680</v>
      </c>
      <c r="F74" s="209">
        <f>E74*C74</f>
        <v>13600</v>
      </c>
    </row>
    <row r="75" spans="1:6">
      <c r="A75" s="202">
        <v>3.2</v>
      </c>
      <c r="B75" s="203" t="s">
        <v>467</v>
      </c>
      <c r="C75" s="278">
        <v>135</v>
      </c>
      <c r="D75" s="190" t="s">
        <v>466</v>
      </c>
      <c r="E75" s="208">
        <v>440</v>
      </c>
      <c r="F75" s="209">
        <f>E75*C75</f>
        <v>59400</v>
      </c>
    </row>
    <row r="76" spans="1:6">
      <c r="A76" s="202">
        <v>3.3</v>
      </c>
      <c r="B76" s="203" t="s">
        <v>468</v>
      </c>
      <c r="C76" s="278">
        <v>50</v>
      </c>
      <c r="D76" s="190" t="s">
        <v>466</v>
      </c>
      <c r="E76" s="208">
        <v>440</v>
      </c>
      <c r="F76" s="209">
        <f>E76*C76</f>
        <v>22000</v>
      </c>
    </row>
    <row r="77" spans="1:6">
      <c r="A77" s="202"/>
      <c r="B77" s="203"/>
      <c r="C77" s="192"/>
      <c r="E77" s="208"/>
      <c r="F77" s="209"/>
    </row>
    <row r="78" spans="1:6" ht="41.4">
      <c r="A78" s="202">
        <v>4</v>
      </c>
      <c r="B78" s="203" t="s">
        <v>469</v>
      </c>
      <c r="D78" s="192"/>
      <c r="E78" s="192"/>
      <c r="F78" s="199"/>
    </row>
    <row r="79" spans="1:6">
      <c r="A79" s="202">
        <v>4.0999999999999996</v>
      </c>
      <c r="B79" s="203" t="s">
        <v>465</v>
      </c>
      <c r="C79" s="192">
        <v>2</v>
      </c>
      <c r="D79" s="190" t="s">
        <v>267</v>
      </c>
      <c r="E79" s="208">
        <v>1500</v>
      </c>
      <c r="F79" s="209">
        <f>E79*C79</f>
        <v>3000</v>
      </c>
    </row>
    <row r="80" spans="1:6">
      <c r="A80" s="202">
        <v>4.2</v>
      </c>
      <c r="B80" s="203" t="s">
        <v>467</v>
      </c>
      <c r="C80" s="192">
        <v>4</v>
      </c>
      <c r="D80" s="190" t="s">
        <v>267</v>
      </c>
      <c r="E80" s="208">
        <v>550</v>
      </c>
      <c r="F80" s="209">
        <f>E80*C80</f>
        <v>2200</v>
      </c>
    </row>
    <row r="81" spans="1:6">
      <c r="A81" s="202">
        <v>4.3</v>
      </c>
      <c r="B81" s="203" t="s">
        <v>468</v>
      </c>
      <c r="C81" s="192">
        <v>4</v>
      </c>
      <c r="D81" s="190" t="s">
        <v>267</v>
      </c>
      <c r="E81" s="208">
        <v>550</v>
      </c>
      <c r="F81" s="209">
        <f>E81*C81</f>
        <v>2200</v>
      </c>
    </row>
    <row r="82" spans="1:6">
      <c r="A82" s="202"/>
      <c r="B82" s="203"/>
      <c r="C82" s="192"/>
      <c r="E82" s="208"/>
      <c r="F82" s="209"/>
    </row>
    <row r="83" spans="1:6" ht="96.6">
      <c r="A83" s="190">
        <v>5</v>
      </c>
      <c r="B83" s="191" t="s">
        <v>470</v>
      </c>
      <c r="E83" s="215"/>
      <c r="F83" s="220"/>
    </row>
    <row r="84" spans="1:6">
      <c r="A84" s="190"/>
      <c r="B84" s="191"/>
      <c r="E84" s="215"/>
      <c r="F84" s="220"/>
    </row>
    <row r="85" spans="1:6" ht="25.5" customHeight="1">
      <c r="A85" s="190">
        <v>5.0999999999999996</v>
      </c>
      <c r="B85" s="191" t="s">
        <v>471</v>
      </c>
      <c r="C85" s="279">
        <v>95</v>
      </c>
      <c r="D85" s="190" t="s">
        <v>466</v>
      </c>
      <c r="E85" s="208">
        <v>1150</v>
      </c>
      <c r="F85" s="209">
        <f>E85*C85</f>
        <v>109250</v>
      </c>
    </row>
    <row r="86" spans="1:6" ht="24.75" customHeight="1">
      <c r="A86" s="190">
        <v>5.2</v>
      </c>
      <c r="B86" s="191" t="s">
        <v>472</v>
      </c>
      <c r="C86" s="279">
        <v>20</v>
      </c>
      <c r="D86" s="190" t="s">
        <v>466</v>
      </c>
      <c r="E86" s="208">
        <v>850</v>
      </c>
      <c r="F86" s="209">
        <f>E86*C86</f>
        <v>17000</v>
      </c>
    </row>
    <row r="87" spans="1:6">
      <c r="A87" s="190"/>
      <c r="B87" s="191"/>
      <c r="E87" s="208"/>
      <c r="F87" s="209"/>
    </row>
    <row r="88" spans="1:6" ht="20.25" customHeight="1">
      <c r="A88" s="190">
        <v>5.3</v>
      </c>
      <c r="B88" s="191" t="s">
        <v>473</v>
      </c>
      <c r="C88" s="279">
        <v>85</v>
      </c>
      <c r="D88" s="190" t="s">
        <v>466</v>
      </c>
      <c r="E88" s="208">
        <v>650</v>
      </c>
      <c r="F88" s="209">
        <f>E88*C88</f>
        <v>55250</v>
      </c>
    </row>
    <row r="89" spans="1:6" ht="20.25" customHeight="1">
      <c r="A89" s="190">
        <v>5.4</v>
      </c>
      <c r="B89" s="191" t="s">
        <v>474</v>
      </c>
      <c r="C89" s="279">
        <v>270</v>
      </c>
      <c r="D89" s="190" t="s">
        <v>466</v>
      </c>
      <c r="E89" s="208">
        <v>450</v>
      </c>
      <c r="F89" s="209">
        <f>E89*C89</f>
        <v>121500</v>
      </c>
    </row>
    <row r="90" spans="1:6" ht="18.75" customHeight="1">
      <c r="A90" s="190"/>
      <c r="B90" s="191"/>
      <c r="E90" s="208"/>
      <c r="F90" s="208"/>
    </row>
    <row r="91" spans="1:6" ht="82.8">
      <c r="A91" s="202">
        <v>6</v>
      </c>
      <c r="B91" s="221" t="s">
        <v>475</v>
      </c>
      <c r="C91" s="206"/>
      <c r="D91" s="212"/>
      <c r="E91" s="208"/>
      <c r="F91" s="208"/>
    </row>
    <row r="92" spans="1:6">
      <c r="A92" s="202"/>
      <c r="B92" s="221"/>
      <c r="C92" s="206"/>
      <c r="D92" s="212"/>
      <c r="E92" s="208"/>
      <c r="F92" s="208"/>
    </row>
    <row r="93" spans="1:6">
      <c r="A93" s="202">
        <v>6.1</v>
      </c>
      <c r="B93" s="221" t="s">
        <v>476</v>
      </c>
      <c r="C93" s="206">
        <v>10</v>
      </c>
      <c r="D93" s="206" t="s">
        <v>466</v>
      </c>
      <c r="E93" s="208">
        <v>550</v>
      </c>
      <c r="F93" s="209">
        <f>E93*C93</f>
        <v>5500</v>
      </c>
    </row>
    <row r="94" spans="1:6">
      <c r="A94" s="202">
        <v>6.2</v>
      </c>
      <c r="B94" s="221" t="s">
        <v>477</v>
      </c>
      <c r="C94" s="206">
        <v>20</v>
      </c>
      <c r="D94" s="206" t="s">
        <v>466</v>
      </c>
      <c r="E94" s="208">
        <v>390</v>
      </c>
      <c r="F94" s="209">
        <f>E94*C94</f>
        <v>7800</v>
      </c>
    </row>
    <row r="95" spans="1:6">
      <c r="A95" s="202"/>
      <c r="B95" s="221"/>
      <c r="C95" s="206"/>
      <c r="D95" s="206"/>
      <c r="E95" s="208"/>
      <c r="F95" s="209"/>
    </row>
    <row r="96" spans="1:6">
      <c r="A96" s="202">
        <v>6.3</v>
      </c>
      <c r="B96" s="221" t="s">
        <v>478</v>
      </c>
      <c r="C96" s="206">
        <v>140</v>
      </c>
      <c r="D96" s="206" t="s">
        <v>466</v>
      </c>
      <c r="E96" s="208">
        <v>280</v>
      </c>
      <c r="F96" s="209">
        <f>E96*C96</f>
        <v>39200</v>
      </c>
    </row>
    <row r="97" spans="1:6" ht="18.75" customHeight="1">
      <c r="A97" s="202">
        <v>6.4</v>
      </c>
      <c r="B97" s="196" t="s">
        <v>479</v>
      </c>
      <c r="C97" s="212">
        <v>70</v>
      </c>
      <c r="D97" s="206" t="s">
        <v>466</v>
      </c>
      <c r="E97" s="208">
        <v>200</v>
      </c>
      <c r="F97" s="209">
        <f>E97*C97</f>
        <v>14000</v>
      </c>
    </row>
    <row r="98" spans="1:6" ht="18.75" customHeight="1">
      <c r="A98" s="202">
        <v>6.5</v>
      </c>
      <c r="B98" s="196" t="s">
        <v>480</v>
      </c>
      <c r="C98" s="212">
        <v>100</v>
      </c>
      <c r="D98" s="206" t="s">
        <v>466</v>
      </c>
      <c r="E98" s="208">
        <v>150</v>
      </c>
      <c r="F98" s="209">
        <f>E98*C98</f>
        <v>15000</v>
      </c>
    </row>
    <row r="99" spans="1:6" ht="18.75" customHeight="1">
      <c r="A99" s="202">
        <v>6.6</v>
      </c>
      <c r="B99" s="196" t="s">
        <v>481</v>
      </c>
      <c r="C99" s="212">
        <v>60</v>
      </c>
      <c r="D99" s="206" t="s">
        <v>466</v>
      </c>
      <c r="E99" s="208">
        <v>180</v>
      </c>
      <c r="F99" s="209">
        <f>E99*C99</f>
        <v>10800</v>
      </c>
    </row>
    <row r="100" spans="1:6" ht="18.75" customHeight="1">
      <c r="A100" s="202"/>
      <c r="B100" s="196"/>
      <c r="C100" s="212"/>
      <c r="D100" s="206"/>
      <c r="E100" s="208"/>
      <c r="F100" s="208"/>
    </row>
    <row r="101" spans="1:6" ht="82.8">
      <c r="A101" s="202">
        <v>7</v>
      </c>
      <c r="B101" s="196" t="s">
        <v>482</v>
      </c>
      <c r="D101" s="192"/>
      <c r="E101" s="192"/>
      <c r="F101" s="199"/>
    </row>
    <row r="102" spans="1:6">
      <c r="A102" s="202"/>
      <c r="B102" s="203"/>
      <c r="D102" s="192"/>
      <c r="E102" s="192"/>
      <c r="F102" s="199"/>
    </row>
    <row r="103" spans="1:6" ht="27.75" customHeight="1">
      <c r="A103" s="202">
        <v>7.1</v>
      </c>
      <c r="B103" s="203" t="s">
        <v>483</v>
      </c>
      <c r="C103" s="279">
        <v>75</v>
      </c>
      <c r="D103" s="192" t="s">
        <v>466</v>
      </c>
      <c r="E103" s="208">
        <v>350</v>
      </c>
      <c r="F103" s="209">
        <f>E103*C103</f>
        <v>26250</v>
      </c>
    </row>
    <row r="104" spans="1:6" ht="27.75" customHeight="1">
      <c r="A104" s="202">
        <v>7.2</v>
      </c>
      <c r="B104" s="203" t="s">
        <v>484</v>
      </c>
      <c r="C104" s="279">
        <v>35</v>
      </c>
      <c r="D104" s="192" t="s">
        <v>466</v>
      </c>
      <c r="E104" s="208">
        <v>510</v>
      </c>
      <c r="F104" s="209">
        <f>E104*C104</f>
        <v>17850</v>
      </c>
    </row>
    <row r="105" spans="1:6" ht="9" customHeight="1">
      <c r="A105" s="190"/>
      <c r="B105" s="191"/>
      <c r="E105" s="208"/>
      <c r="F105" s="208"/>
    </row>
    <row r="106" spans="1:6" ht="138">
      <c r="A106" s="207">
        <v>8</v>
      </c>
      <c r="B106" s="203" t="s">
        <v>485</v>
      </c>
      <c r="C106" s="207">
        <v>9</v>
      </c>
      <c r="D106" s="190" t="s">
        <v>486</v>
      </c>
      <c r="E106" s="208">
        <v>1950</v>
      </c>
      <c r="F106" s="209">
        <f>E106*C106</f>
        <v>17550</v>
      </c>
    </row>
    <row r="107" spans="1:6">
      <c r="A107" s="207"/>
      <c r="B107" s="222"/>
      <c r="C107" s="207"/>
      <c r="E107" s="208"/>
      <c r="F107" s="208"/>
    </row>
    <row r="108" spans="1:6" ht="124.2">
      <c r="A108" s="207">
        <v>9</v>
      </c>
      <c r="B108" s="203" t="s">
        <v>487</v>
      </c>
      <c r="C108" s="207">
        <v>14</v>
      </c>
      <c r="D108" s="190" t="s">
        <v>486</v>
      </c>
      <c r="E108" s="208">
        <v>1150</v>
      </c>
      <c r="F108" s="209">
        <f>E108*C108</f>
        <v>16100</v>
      </c>
    </row>
    <row r="109" spans="1:6">
      <c r="A109" s="207"/>
      <c r="B109" s="222"/>
      <c r="C109" s="207"/>
      <c r="E109" s="208"/>
      <c r="F109" s="208"/>
    </row>
    <row r="110" spans="1:6" ht="138">
      <c r="A110" s="207">
        <v>10</v>
      </c>
      <c r="B110" s="203" t="s">
        <v>488</v>
      </c>
      <c r="C110" s="207">
        <v>1</v>
      </c>
      <c r="D110" s="190" t="s">
        <v>486</v>
      </c>
      <c r="E110" s="208">
        <v>1950</v>
      </c>
      <c r="F110" s="209">
        <f>E110*C110</f>
        <v>1950</v>
      </c>
    </row>
    <row r="111" spans="1:6">
      <c r="A111" s="207"/>
      <c r="B111" s="222"/>
      <c r="C111" s="207"/>
      <c r="E111" s="208"/>
      <c r="F111" s="208"/>
    </row>
    <row r="112" spans="1:6" ht="124.2">
      <c r="A112" s="207">
        <v>11</v>
      </c>
      <c r="B112" s="203" t="s">
        <v>489</v>
      </c>
      <c r="C112" s="207">
        <v>5</v>
      </c>
      <c r="D112" s="190" t="s">
        <v>486</v>
      </c>
      <c r="E112" s="208">
        <v>1150</v>
      </c>
      <c r="F112" s="209">
        <f>E112*C112</f>
        <v>5750</v>
      </c>
    </row>
    <row r="113" spans="1:6">
      <c r="A113" s="207"/>
      <c r="B113" s="222"/>
      <c r="C113" s="207"/>
      <c r="E113" s="208"/>
      <c r="F113" s="208"/>
    </row>
    <row r="114" spans="1:6" ht="193.2">
      <c r="A114" s="223">
        <v>12</v>
      </c>
      <c r="B114" s="222" t="s">
        <v>490</v>
      </c>
      <c r="C114" s="207">
        <v>3</v>
      </c>
      <c r="D114" s="190" t="s">
        <v>491</v>
      </c>
      <c r="E114" s="224">
        <v>1950</v>
      </c>
      <c r="F114" s="225">
        <f>E114*C114</f>
        <v>5850</v>
      </c>
    </row>
    <row r="115" spans="1:6">
      <c r="A115" s="207"/>
      <c r="B115" s="203"/>
      <c r="C115" s="207"/>
      <c r="E115" s="208"/>
      <c r="F115" s="209"/>
    </row>
    <row r="116" spans="1:6" ht="124.2">
      <c r="A116" s="223">
        <v>13</v>
      </c>
      <c r="B116" s="222" t="s">
        <v>492</v>
      </c>
      <c r="C116" s="207">
        <v>1</v>
      </c>
      <c r="D116" s="190" t="s">
        <v>491</v>
      </c>
      <c r="E116" s="224">
        <v>1150</v>
      </c>
      <c r="F116" s="225">
        <f>E116*C116</f>
        <v>1150</v>
      </c>
    </row>
    <row r="117" spans="1:6">
      <c r="A117" s="207"/>
      <c r="B117" s="203"/>
      <c r="C117" s="207"/>
      <c r="E117" s="208"/>
      <c r="F117" s="209"/>
    </row>
    <row r="118" spans="1:6" ht="220.8">
      <c r="A118" s="207">
        <v>14</v>
      </c>
      <c r="B118" s="222" t="s">
        <v>493</v>
      </c>
      <c r="C118" s="207">
        <v>9</v>
      </c>
      <c r="D118" s="190" t="s">
        <v>491</v>
      </c>
      <c r="E118" s="208">
        <v>2900</v>
      </c>
      <c r="F118" s="209">
        <f>E118*C118</f>
        <v>26100</v>
      </c>
    </row>
    <row r="119" spans="1:6">
      <c r="A119" s="207"/>
      <c r="B119" s="222"/>
      <c r="C119" s="207"/>
      <c r="E119" s="208"/>
      <c r="F119" s="208"/>
    </row>
    <row r="120" spans="1:6" ht="110.4">
      <c r="A120" s="207">
        <v>15</v>
      </c>
      <c r="B120" s="222" t="s">
        <v>494</v>
      </c>
      <c r="C120" s="207">
        <v>16</v>
      </c>
      <c r="D120" s="190" t="s">
        <v>491</v>
      </c>
      <c r="E120" s="208">
        <v>1700</v>
      </c>
      <c r="F120" s="209">
        <f>E120*C120</f>
        <v>27200</v>
      </c>
    </row>
    <row r="121" spans="1:6">
      <c r="A121" s="207"/>
      <c r="B121" s="222"/>
      <c r="C121" s="207"/>
      <c r="E121" s="208"/>
      <c r="F121" s="208"/>
    </row>
    <row r="122" spans="1:6" ht="41.4">
      <c r="A122" s="207">
        <v>15</v>
      </c>
      <c r="B122" s="191" t="s">
        <v>495</v>
      </c>
      <c r="C122" s="207" t="s">
        <v>293</v>
      </c>
      <c r="D122" s="190" t="s">
        <v>491</v>
      </c>
      <c r="E122" s="208">
        <v>1700</v>
      </c>
      <c r="F122" s="208"/>
    </row>
    <row r="123" spans="1:6">
      <c r="A123" s="207"/>
      <c r="B123" s="191"/>
      <c r="C123" s="207"/>
      <c r="E123" s="208"/>
      <c r="F123" s="209"/>
    </row>
    <row r="124" spans="1:6" ht="207">
      <c r="A124" s="226">
        <v>17</v>
      </c>
      <c r="B124" s="203" t="s">
        <v>496</v>
      </c>
      <c r="C124" s="207">
        <v>7</v>
      </c>
      <c r="D124" s="190" t="s">
        <v>491</v>
      </c>
      <c r="E124" s="208">
        <v>2900</v>
      </c>
      <c r="F124" s="209">
        <f>E124*C124</f>
        <v>20300</v>
      </c>
    </row>
    <row r="125" spans="1:6">
      <c r="A125" s="226"/>
      <c r="B125" s="191"/>
      <c r="C125" s="207"/>
      <c r="E125" s="208"/>
      <c r="F125" s="208"/>
    </row>
    <row r="126" spans="1:6" ht="207">
      <c r="A126" s="207">
        <v>18</v>
      </c>
      <c r="B126" s="203" t="s">
        <v>497</v>
      </c>
      <c r="C126" s="207">
        <v>5</v>
      </c>
      <c r="D126" s="190" t="s">
        <v>491</v>
      </c>
      <c r="E126" s="208">
        <v>2450</v>
      </c>
      <c r="F126" s="209">
        <f>E126*C126</f>
        <v>12250</v>
      </c>
    </row>
    <row r="127" spans="1:6">
      <c r="A127" s="207"/>
      <c r="B127" s="191"/>
      <c r="C127" s="207"/>
      <c r="E127" s="208"/>
      <c r="F127" s="208"/>
    </row>
    <row r="128" spans="1:6" ht="193.2">
      <c r="A128" s="207">
        <v>19</v>
      </c>
      <c r="B128" s="203" t="s">
        <v>498</v>
      </c>
      <c r="C128" s="207">
        <v>3</v>
      </c>
      <c r="D128" s="190" t="s">
        <v>491</v>
      </c>
      <c r="E128" s="208">
        <v>2450</v>
      </c>
      <c r="F128" s="209">
        <f>E128*C128</f>
        <v>7350</v>
      </c>
    </row>
    <row r="129" spans="1:6">
      <c r="A129" s="207"/>
      <c r="B129" s="191" t="s">
        <v>217</v>
      </c>
      <c r="C129" s="207"/>
      <c r="E129" s="208"/>
      <c r="F129" s="208"/>
    </row>
    <row r="130" spans="1:6" ht="207">
      <c r="A130" s="226" t="s">
        <v>499</v>
      </c>
      <c r="B130" s="203" t="s">
        <v>500</v>
      </c>
      <c r="C130" s="207">
        <v>4</v>
      </c>
      <c r="D130" s="190" t="s">
        <v>491</v>
      </c>
      <c r="E130" s="208">
        <v>2900</v>
      </c>
      <c r="F130" s="209">
        <f>E130*C130</f>
        <v>11600</v>
      </c>
    </row>
    <row r="131" spans="1:6">
      <c r="A131" s="207"/>
      <c r="B131" s="203"/>
      <c r="C131" s="207"/>
      <c r="E131" s="208"/>
      <c r="F131" s="209"/>
    </row>
    <row r="132" spans="1:6" ht="207">
      <c r="A132" s="226" t="s">
        <v>501</v>
      </c>
      <c r="B132" s="203" t="s">
        <v>502</v>
      </c>
      <c r="C132" s="207">
        <v>1</v>
      </c>
      <c r="D132" s="190" t="s">
        <v>491</v>
      </c>
      <c r="E132" s="208">
        <v>1700</v>
      </c>
      <c r="F132" s="209">
        <f>E132*C132</f>
        <v>1700</v>
      </c>
    </row>
    <row r="133" spans="1:6">
      <c r="A133" s="207"/>
      <c r="B133" s="191"/>
      <c r="C133" s="207"/>
      <c r="E133" s="208"/>
      <c r="F133" s="208"/>
    </row>
    <row r="134" spans="1:6" ht="55.2">
      <c r="A134" s="207">
        <v>21</v>
      </c>
      <c r="B134" s="191" t="s">
        <v>503</v>
      </c>
      <c r="C134" s="207">
        <v>17</v>
      </c>
      <c r="D134" s="190" t="s">
        <v>267</v>
      </c>
      <c r="E134" s="208">
        <v>2950</v>
      </c>
      <c r="F134" s="209">
        <f>E134*C134</f>
        <v>50150</v>
      </c>
    </row>
    <row r="135" spans="1:6">
      <c r="A135" s="207"/>
      <c r="B135" s="191"/>
      <c r="C135" s="207"/>
      <c r="E135" s="208"/>
      <c r="F135" s="208"/>
    </row>
    <row r="136" spans="1:6" ht="55.2">
      <c r="A136" s="207">
        <v>22</v>
      </c>
      <c r="B136" s="191" t="s">
        <v>504</v>
      </c>
      <c r="C136" s="207">
        <v>7</v>
      </c>
      <c r="D136" s="190" t="s">
        <v>267</v>
      </c>
      <c r="E136" s="208">
        <v>3500</v>
      </c>
      <c r="F136" s="209">
        <f>E136*C136</f>
        <v>24500</v>
      </c>
    </row>
    <row r="137" spans="1:6">
      <c r="A137" s="207"/>
      <c r="B137" s="191"/>
      <c r="C137" s="207"/>
      <c r="E137" s="208"/>
      <c r="F137" s="209"/>
    </row>
    <row r="138" spans="1:6" ht="55.2">
      <c r="A138" s="207">
        <v>23</v>
      </c>
      <c r="B138" s="191" t="s">
        <v>505</v>
      </c>
      <c r="C138" s="207" t="s">
        <v>293</v>
      </c>
      <c r="D138" s="190" t="s">
        <v>267</v>
      </c>
      <c r="E138" s="208">
        <v>3500</v>
      </c>
      <c r="F138" s="209"/>
    </row>
    <row r="139" spans="1:6">
      <c r="A139" s="207"/>
      <c r="B139" s="191"/>
      <c r="C139" s="207"/>
      <c r="E139" s="208"/>
      <c r="F139" s="208"/>
    </row>
    <row r="140" spans="1:6" ht="55.2">
      <c r="A140" s="207">
        <v>24</v>
      </c>
      <c r="B140" s="191" t="s">
        <v>683</v>
      </c>
      <c r="C140" s="207">
        <v>1</v>
      </c>
      <c r="D140" s="190" t="s">
        <v>267</v>
      </c>
      <c r="E140" s="208">
        <v>4500</v>
      </c>
      <c r="F140" s="209">
        <f>E140*C140</f>
        <v>4500</v>
      </c>
    </row>
    <row r="141" spans="1:6">
      <c r="A141" s="207"/>
      <c r="B141" s="191"/>
      <c r="C141" s="207"/>
      <c r="E141" s="208"/>
      <c r="F141" s="209"/>
    </row>
    <row r="142" spans="1:6" ht="55.2">
      <c r="A142" s="207">
        <v>25</v>
      </c>
      <c r="B142" s="191" t="s">
        <v>684</v>
      </c>
      <c r="C142" s="207">
        <v>3</v>
      </c>
      <c r="D142" s="190" t="s">
        <v>267</v>
      </c>
      <c r="E142" s="208">
        <v>4500</v>
      </c>
      <c r="F142" s="209">
        <f>E142*C142</f>
        <v>13500</v>
      </c>
    </row>
    <row r="143" spans="1:6" ht="17.25" customHeight="1">
      <c r="A143" s="190"/>
      <c r="B143" s="191"/>
      <c r="E143" s="215"/>
      <c r="F143" s="220"/>
    </row>
    <row r="144" spans="1:6" ht="27.6">
      <c r="A144" s="190">
        <v>26.1</v>
      </c>
      <c r="B144" s="191" t="s">
        <v>506</v>
      </c>
      <c r="E144" s="215"/>
      <c r="F144" s="220"/>
    </row>
    <row r="145" spans="1:6" ht="17.25" customHeight="1">
      <c r="A145" s="190"/>
      <c r="B145" s="191"/>
      <c r="E145" s="215"/>
      <c r="F145" s="220"/>
    </row>
    <row r="146" spans="1:6" ht="17.25" customHeight="1">
      <c r="A146" s="214" t="s">
        <v>452</v>
      </c>
      <c r="B146" s="191" t="s">
        <v>507</v>
      </c>
      <c r="C146" s="190">
        <v>5</v>
      </c>
      <c r="D146" s="190" t="s">
        <v>20</v>
      </c>
      <c r="E146" s="215">
        <v>4000</v>
      </c>
      <c r="F146" s="209">
        <f>E146*C146</f>
        <v>20000</v>
      </c>
    </row>
    <row r="147" spans="1:6" ht="17.25" customHeight="1">
      <c r="A147" s="214"/>
      <c r="B147" s="191"/>
      <c r="E147" s="215"/>
      <c r="F147" s="209"/>
    </row>
    <row r="148" spans="1:6" ht="27" customHeight="1">
      <c r="A148" s="190">
        <v>26.2</v>
      </c>
      <c r="B148" s="191" t="s">
        <v>508</v>
      </c>
      <c r="E148" s="215"/>
      <c r="F148" s="220"/>
    </row>
    <row r="149" spans="1:6" ht="17.25" customHeight="1">
      <c r="A149" s="190"/>
      <c r="B149" s="191"/>
      <c r="E149" s="215"/>
      <c r="F149" s="220"/>
    </row>
    <row r="150" spans="1:6" ht="17.25" customHeight="1">
      <c r="A150" s="214" t="s">
        <v>452</v>
      </c>
      <c r="B150" s="191" t="s">
        <v>509</v>
      </c>
      <c r="C150" s="190">
        <v>2</v>
      </c>
      <c r="D150" s="190" t="s">
        <v>20</v>
      </c>
      <c r="E150" s="215">
        <v>4500</v>
      </c>
      <c r="F150" s="209">
        <f>E150*C150</f>
        <v>9000</v>
      </c>
    </row>
    <row r="151" spans="1:6" ht="17.25" customHeight="1">
      <c r="A151" s="214"/>
      <c r="B151" s="191"/>
      <c r="E151" s="215"/>
      <c r="F151" s="209"/>
    </row>
    <row r="152" spans="1:6" ht="96.6">
      <c r="A152" s="190">
        <v>27</v>
      </c>
      <c r="B152" s="191" t="s">
        <v>510</v>
      </c>
      <c r="E152" s="208"/>
      <c r="F152" s="208"/>
    </row>
    <row r="153" spans="1:6">
      <c r="A153" s="190"/>
      <c r="B153" s="191"/>
      <c r="E153" s="208"/>
      <c r="F153" s="208"/>
    </row>
    <row r="154" spans="1:6" ht="27.6">
      <c r="A154" s="227" t="s">
        <v>452</v>
      </c>
      <c r="B154" s="191" t="s">
        <v>511</v>
      </c>
      <c r="C154" s="190">
        <v>14</v>
      </c>
      <c r="D154" s="190" t="s">
        <v>267</v>
      </c>
      <c r="E154" s="208">
        <v>750</v>
      </c>
      <c r="F154" s="209">
        <f>E154*C154</f>
        <v>10500</v>
      </c>
    </row>
    <row r="155" spans="1:6" ht="27.6">
      <c r="A155" s="227" t="s">
        <v>455</v>
      </c>
      <c r="B155" s="191" t="s">
        <v>512</v>
      </c>
      <c r="C155" s="190">
        <v>4</v>
      </c>
      <c r="D155" s="190" t="s">
        <v>267</v>
      </c>
      <c r="E155" s="208">
        <v>750</v>
      </c>
      <c r="F155" s="209">
        <f>E155*C155</f>
        <v>3000</v>
      </c>
    </row>
    <row r="156" spans="1:6">
      <c r="A156" s="217"/>
      <c r="B156" s="228"/>
      <c r="E156" s="208"/>
      <c r="F156" s="208"/>
    </row>
    <row r="157" spans="1:6" ht="82.8">
      <c r="A157" s="190">
        <v>28</v>
      </c>
      <c r="B157" s="222" t="s">
        <v>513</v>
      </c>
      <c r="C157" s="279">
        <v>225</v>
      </c>
      <c r="D157" s="190" t="s">
        <v>466</v>
      </c>
      <c r="E157" s="208">
        <v>290</v>
      </c>
      <c r="F157" s="209">
        <f>E157*C157</f>
        <v>65250</v>
      </c>
    </row>
    <row r="158" spans="1:6">
      <c r="A158" s="227"/>
      <c r="B158" s="228"/>
      <c r="E158" s="208"/>
      <c r="F158" s="208"/>
    </row>
    <row r="159" spans="1:6" ht="27.6">
      <c r="A159" s="190">
        <v>29</v>
      </c>
      <c r="B159" s="228" t="s">
        <v>514</v>
      </c>
      <c r="C159" s="190">
        <v>22</v>
      </c>
      <c r="D159" s="190" t="s">
        <v>20</v>
      </c>
      <c r="E159" s="229">
        <v>110</v>
      </c>
      <c r="F159" s="209">
        <f>E159*C159</f>
        <v>2420</v>
      </c>
    </row>
    <row r="160" spans="1:6" ht="16.5" customHeight="1">
      <c r="A160" s="227"/>
      <c r="B160" s="228"/>
      <c r="E160" s="187"/>
      <c r="F160" s="189"/>
    </row>
    <row r="161" spans="1:6" s="219" customFormat="1" ht="27.6">
      <c r="A161" s="190">
        <v>30</v>
      </c>
      <c r="B161" s="228" t="s">
        <v>515</v>
      </c>
      <c r="C161" s="190">
        <v>22</v>
      </c>
      <c r="D161" s="190" t="s">
        <v>20</v>
      </c>
      <c r="E161" s="229">
        <v>110</v>
      </c>
      <c r="F161" s="209">
        <f>E161*C161</f>
        <v>2420</v>
      </c>
    </row>
    <row r="162" spans="1:6" s="219" customFormat="1">
      <c r="A162" s="190"/>
      <c r="B162" s="228"/>
      <c r="C162" s="190"/>
      <c r="D162" s="190"/>
      <c r="E162" s="229"/>
      <c r="F162" s="209"/>
    </row>
    <row r="163" spans="1:6" ht="55.2">
      <c r="A163" s="190">
        <v>31</v>
      </c>
      <c r="B163" s="191" t="s">
        <v>516</v>
      </c>
      <c r="E163" s="215"/>
      <c r="F163" s="208"/>
    </row>
    <row r="164" spans="1:6" ht="17.25" customHeight="1">
      <c r="A164" s="190"/>
      <c r="B164" s="191"/>
      <c r="E164" s="215"/>
      <c r="F164" s="208"/>
    </row>
    <row r="165" spans="1:6" ht="17.25" customHeight="1">
      <c r="A165" s="190" t="s">
        <v>452</v>
      </c>
      <c r="B165" s="191" t="s">
        <v>517</v>
      </c>
      <c r="C165" s="279">
        <v>60</v>
      </c>
      <c r="D165" s="190" t="s">
        <v>466</v>
      </c>
      <c r="E165" s="215">
        <v>110</v>
      </c>
      <c r="F165" s="209">
        <f>E165*C165</f>
        <v>6600</v>
      </c>
    </row>
    <row r="166" spans="1:6" ht="17.25" customHeight="1">
      <c r="A166" s="190" t="s">
        <v>455</v>
      </c>
      <c r="B166" s="191" t="s">
        <v>518</v>
      </c>
      <c r="C166" s="279">
        <v>105</v>
      </c>
      <c r="D166" s="190" t="s">
        <v>466</v>
      </c>
      <c r="E166" s="215">
        <v>90</v>
      </c>
      <c r="F166" s="209">
        <f>E166*C166</f>
        <v>9450</v>
      </c>
    </row>
    <row r="167" spans="1:6" s="219" customFormat="1">
      <c r="A167" s="190"/>
      <c r="B167" s="191"/>
      <c r="C167" s="190"/>
      <c r="D167" s="190"/>
      <c r="E167" s="215"/>
      <c r="F167" s="209"/>
    </row>
    <row r="168" spans="1:6" s="219" customFormat="1" ht="27.6">
      <c r="A168" s="190">
        <v>32</v>
      </c>
      <c r="B168" s="230" t="s">
        <v>519</v>
      </c>
      <c r="C168" s="190"/>
      <c r="D168" s="190"/>
      <c r="E168" s="229"/>
      <c r="F168" s="209"/>
    </row>
    <row r="169" spans="1:6" s="219" customFormat="1">
      <c r="A169" s="218"/>
      <c r="B169" s="228"/>
      <c r="C169" s="190"/>
      <c r="D169" s="190"/>
      <c r="E169" s="229"/>
      <c r="F169" s="229"/>
    </row>
    <row r="170" spans="1:6" s="219" customFormat="1">
      <c r="A170" s="218" t="s">
        <v>452</v>
      </c>
      <c r="B170" s="228" t="s">
        <v>520</v>
      </c>
      <c r="C170" s="279">
        <v>65</v>
      </c>
      <c r="D170" s="190" t="s">
        <v>29</v>
      </c>
      <c r="E170" s="229">
        <v>350</v>
      </c>
      <c r="F170" s="209">
        <f>E170*C170</f>
        <v>22750</v>
      </c>
    </row>
    <row r="171" spans="1:6" s="219" customFormat="1">
      <c r="A171" s="218" t="s">
        <v>455</v>
      </c>
      <c r="B171" s="230" t="s">
        <v>521</v>
      </c>
      <c r="C171" s="190">
        <v>5</v>
      </c>
      <c r="D171" s="190" t="s">
        <v>29</v>
      </c>
      <c r="E171" s="229">
        <v>2900</v>
      </c>
      <c r="F171" s="209">
        <f>E171*C171</f>
        <v>14500</v>
      </c>
    </row>
    <row r="172" spans="1:6" s="219" customFormat="1">
      <c r="A172" s="218" t="s">
        <v>522</v>
      </c>
      <c r="B172" s="230" t="s">
        <v>523</v>
      </c>
      <c r="C172" s="279"/>
      <c r="D172" s="190" t="s">
        <v>29</v>
      </c>
      <c r="E172" s="229">
        <v>650</v>
      </c>
      <c r="F172" s="209">
        <f>E172*C172</f>
        <v>0</v>
      </c>
    </row>
    <row r="173" spans="1:6" s="219" customFormat="1">
      <c r="A173" s="218"/>
      <c r="B173" s="230"/>
      <c r="C173" s="190"/>
      <c r="D173" s="190"/>
      <c r="E173" s="229"/>
      <c r="F173" s="209"/>
    </row>
    <row r="174" spans="1:6" s="219" customFormat="1">
      <c r="A174" s="218" t="s">
        <v>460</v>
      </c>
      <c r="B174" s="230" t="s">
        <v>524</v>
      </c>
      <c r="C174" s="190">
        <v>3</v>
      </c>
      <c r="D174" s="190" t="s">
        <v>29</v>
      </c>
      <c r="E174" s="229">
        <v>350</v>
      </c>
      <c r="F174" s="209">
        <f>E174*C174</f>
        <v>1050</v>
      </c>
    </row>
    <row r="175" spans="1:6" s="219" customFormat="1">
      <c r="A175" s="218" t="s">
        <v>525</v>
      </c>
      <c r="B175" s="230" t="s">
        <v>526</v>
      </c>
      <c r="C175" s="190">
        <v>6</v>
      </c>
      <c r="D175" s="190" t="s">
        <v>466</v>
      </c>
      <c r="E175" s="229">
        <v>160</v>
      </c>
      <c r="F175" s="209">
        <f>E175*C175</f>
        <v>960</v>
      </c>
    </row>
    <row r="176" spans="1:6" s="219" customFormat="1" ht="14.4" thickBot="1">
      <c r="A176" s="218" t="s">
        <v>217</v>
      </c>
      <c r="B176" s="230"/>
      <c r="C176" s="190"/>
      <c r="D176" s="190"/>
      <c r="E176" s="229"/>
      <c r="F176" s="209"/>
    </row>
    <row r="177" spans="1:6" s="219" customFormat="1" ht="24.9" customHeight="1" thickBot="1">
      <c r="A177" s="392" t="s">
        <v>527</v>
      </c>
      <c r="B177" s="393"/>
      <c r="C177" s="393"/>
      <c r="D177" s="393"/>
      <c r="E177" s="393"/>
      <c r="F177" s="231">
        <f>SUM(F43:F176)</f>
        <v>1355200</v>
      </c>
    </row>
    <row r="178" spans="1:6" ht="16.5" customHeight="1">
      <c r="A178" s="232"/>
      <c r="B178" s="233" t="s">
        <v>528</v>
      </c>
      <c r="C178" s="187"/>
      <c r="D178" s="187"/>
      <c r="E178" s="234"/>
      <c r="F178" s="234"/>
    </row>
    <row r="179" spans="1:6" ht="30.75" customHeight="1">
      <c r="A179" s="190">
        <v>1</v>
      </c>
      <c r="B179" s="381" t="s">
        <v>529</v>
      </c>
      <c r="C179" s="382"/>
      <c r="D179" s="382"/>
      <c r="E179" s="382"/>
      <c r="F179" s="382"/>
    </row>
    <row r="180" spans="1:6" ht="24" customHeight="1">
      <c r="A180" s="190">
        <v>2</v>
      </c>
      <c r="B180" s="381" t="s">
        <v>530</v>
      </c>
      <c r="C180" s="381"/>
      <c r="D180" s="381"/>
      <c r="E180" s="381"/>
      <c r="F180" s="381"/>
    </row>
    <row r="181" spans="1:6" ht="24" customHeight="1">
      <c r="A181" s="190">
        <v>3</v>
      </c>
      <c r="B181" s="381" t="s">
        <v>531</v>
      </c>
      <c r="C181" s="382"/>
      <c r="D181" s="382"/>
      <c r="E181" s="382"/>
      <c r="F181" s="382"/>
    </row>
  </sheetData>
  <mergeCells count="7">
    <mergeCell ref="B181:F181"/>
    <mergeCell ref="A1:F1"/>
    <mergeCell ref="A2:F2"/>
    <mergeCell ref="A3:F3"/>
    <mergeCell ref="A177:E177"/>
    <mergeCell ref="B179:F179"/>
    <mergeCell ref="B180:F1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8" workbookViewId="0">
      <selection activeCell="F18" sqref="F18"/>
    </sheetView>
  </sheetViews>
  <sheetFormatPr defaultRowHeight="13.2"/>
  <cols>
    <col min="1" max="1" width="5.33203125" style="236" customWidth="1"/>
    <col min="2" max="2" width="28" style="236" bestFit="1" customWidth="1"/>
    <col min="3" max="3" width="24.5546875" style="236" customWidth="1"/>
    <col min="4" max="4" width="11" style="236" customWidth="1"/>
    <col min="5" max="5" width="18.88671875" style="236" bestFit="1" customWidth="1"/>
    <col min="6" max="6" width="17" style="236" customWidth="1"/>
    <col min="7" max="7" width="12" style="236" customWidth="1"/>
    <col min="8" max="8" width="10.6640625" style="236" bestFit="1" customWidth="1"/>
    <col min="9" max="9" width="8.88671875" style="236"/>
    <col min="10" max="10" width="12.109375" style="236" customWidth="1"/>
    <col min="11" max="11" width="10.33203125" style="236" customWidth="1"/>
    <col min="12" max="12" width="13.44140625" style="236" customWidth="1"/>
    <col min="13" max="13" width="11.88671875" style="236" customWidth="1"/>
    <col min="14" max="248" width="8.88671875" style="236"/>
    <col min="249" max="249" width="6.109375" style="236" customWidth="1"/>
    <col min="250" max="250" width="24.109375" style="236" bestFit="1" customWidth="1"/>
    <col min="251" max="251" width="30.44140625" style="236" customWidth="1"/>
    <col min="252" max="252" width="13.44140625" style="236" customWidth="1"/>
    <col min="253" max="253" width="15.5546875" style="236" bestFit="1" customWidth="1"/>
    <col min="254" max="254" width="14.88671875" style="236" bestFit="1" customWidth="1"/>
    <col min="255" max="504" width="8.88671875" style="236"/>
    <col min="505" max="505" width="6.109375" style="236" customWidth="1"/>
    <col min="506" max="506" width="24.109375" style="236" bestFit="1" customWidth="1"/>
    <col min="507" max="507" width="30.44140625" style="236" customWidth="1"/>
    <col min="508" max="508" width="13.44140625" style="236" customWidth="1"/>
    <col min="509" max="509" width="15.5546875" style="236" bestFit="1" customWidth="1"/>
    <col min="510" max="510" width="14.88671875" style="236" bestFit="1" customWidth="1"/>
    <col min="511" max="760" width="8.88671875" style="236"/>
    <col min="761" max="761" width="6.109375" style="236" customWidth="1"/>
    <col min="762" max="762" width="24.109375" style="236" bestFit="1" customWidth="1"/>
    <col min="763" max="763" width="30.44140625" style="236" customWidth="1"/>
    <col min="764" max="764" width="13.44140625" style="236" customWidth="1"/>
    <col min="765" max="765" width="15.5546875" style="236" bestFit="1" customWidth="1"/>
    <col min="766" max="766" width="14.88671875" style="236" bestFit="1" customWidth="1"/>
    <col min="767" max="1016" width="8.88671875" style="236"/>
    <col min="1017" max="1017" width="6.109375" style="236" customWidth="1"/>
    <col min="1018" max="1018" width="24.109375" style="236" bestFit="1" customWidth="1"/>
    <col min="1019" max="1019" width="30.44140625" style="236" customWidth="1"/>
    <col min="1020" max="1020" width="13.44140625" style="236" customWidth="1"/>
    <col min="1021" max="1021" width="15.5546875" style="236" bestFit="1" customWidth="1"/>
    <col min="1022" max="1022" width="14.88671875" style="236" bestFit="1" customWidth="1"/>
    <col min="1023" max="1272" width="8.88671875" style="236"/>
    <col min="1273" max="1273" width="6.109375" style="236" customWidth="1"/>
    <col min="1274" max="1274" width="24.109375" style="236" bestFit="1" customWidth="1"/>
    <col min="1275" max="1275" width="30.44140625" style="236" customWidth="1"/>
    <col min="1276" max="1276" width="13.44140625" style="236" customWidth="1"/>
    <col min="1277" max="1277" width="15.5546875" style="236" bestFit="1" customWidth="1"/>
    <col min="1278" max="1278" width="14.88671875" style="236" bestFit="1" customWidth="1"/>
    <col min="1279" max="1528" width="8.88671875" style="236"/>
    <col min="1529" max="1529" width="6.109375" style="236" customWidth="1"/>
    <col min="1530" max="1530" width="24.109375" style="236" bestFit="1" customWidth="1"/>
    <col min="1531" max="1531" width="30.44140625" style="236" customWidth="1"/>
    <col min="1532" max="1532" width="13.44140625" style="236" customWidth="1"/>
    <col min="1533" max="1533" width="15.5546875" style="236" bestFit="1" customWidth="1"/>
    <col min="1534" max="1534" width="14.88671875" style="236" bestFit="1" customWidth="1"/>
    <col min="1535" max="1784" width="8.88671875" style="236"/>
    <col min="1785" max="1785" width="6.109375" style="236" customWidth="1"/>
    <col min="1786" max="1786" width="24.109375" style="236" bestFit="1" customWidth="1"/>
    <col min="1787" max="1787" width="30.44140625" style="236" customWidth="1"/>
    <col min="1788" max="1788" width="13.44140625" style="236" customWidth="1"/>
    <col min="1789" max="1789" width="15.5546875" style="236" bestFit="1" customWidth="1"/>
    <col min="1790" max="1790" width="14.88671875" style="236" bestFit="1" customWidth="1"/>
    <col min="1791" max="2040" width="8.88671875" style="236"/>
    <col min="2041" max="2041" width="6.109375" style="236" customWidth="1"/>
    <col min="2042" max="2042" width="24.109375" style="236" bestFit="1" customWidth="1"/>
    <col min="2043" max="2043" width="30.44140625" style="236" customWidth="1"/>
    <col min="2044" max="2044" width="13.44140625" style="236" customWidth="1"/>
    <col min="2045" max="2045" width="15.5546875" style="236" bestFit="1" customWidth="1"/>
    <col min="2046" max="2046" width="14.88671875" style="236" bestFit="1" customWidth="1"/>
    <col min="2047" max="2296" width="8.88671875" style="236"/>
    <col min="2297" max="2297" width="6.109375" style="236" customWidth="1"/>
    <col min="2298" max="2298" width="24.109375" style="236" bestFit="1" customWidth="1"/>
    <col min="2299" max="2299" width="30.44140625" style="236" customWidth="1"/>
    <col min="2300" max="2300" width="13.44140625" style="236" customWidth="1"/>
    <col min="2301" max="2301" width="15.5546875" style="236" bestFit="1" customWidth="1"/>
    <col min="2302" max="2302" width="14.88671875" style="236" bestFit="1" customWidth="1"/>
    <col min="2303" max="2552" width="8.88671875" style="236"/>
    <col min="2553" max="2553" width="6.109375" style="236" customWidth="1"/>
    <col min="2554" max="2554" width="24.109375" style="236" bestFit="1" customWidth="1"/>
    <col min="2555" max="2555" width="30.44140625" style="236" customWidth="1"/>
    <col min="2556" max="2556" width="13.44140625" style="236" customWidth="1"/>
    <col min="2557" max="2557" width="15.5546875" style="236" bestFit="1" customWidth="1"/>
    <col min="2558" max="2558" width="14.88671875" style="236" bestFit="1" customWidth="1"/>
    <col min="2559" max="2808" width="8.88671875" style="236"/>
    <col min="2809" max="2809" width="6.109375" style="236" customWidth="1"/>
    <col min="2810" max="2810" width="24.109375" style="236" bestFit="1" customWidth="1"/>
    <col min="2811" max="2811" width="30.44140625" style="236" customWidth="1"/>
    <col min="2812" max="2812" width="13.44140625" style="236" customWidth="1"/>
    <col min="2813" max="2813" width="15.5546875" style="236" bestFit="1" customWidth="1"/>
    <col min="2814" max="2814" width="14.88671875" style="236" bestFit="1" customWidth="1"/>
    <col min="2815" max="3064" width="8.88671875" style="236"/>
    <col min="3065" max="3065" width="6.109375" style="236" customWidth="1"/>
    <col min="3066" max="3066" width="24.109375" style="236" bestFit="1" customWidth="1"/>
    <col min="3067" max="3067" width="30.44140625" style="236" customWidth="1"/>
    <col min="3068" max="3068" width="13.44140625" style="236" customWidth="1"/>
    <col min="3069" max="3069" width="15.5546875" style="236" bestFit="1" customWidth="1"/>
    <col min="3070" max="3070" width="14.88671875" style="236" bestFit="1" customWidth="1"/>
    <col min="3071" max="3320" width="8.88671875" style="236"/>
    <col min="3321" max="3321" width="6.109375" style="236" customWidth="1"/>
    <col min="3322" max="3322" width="24.109375" style="236" bestFit="1" customWidth="1"/>
    <col min="3323" max="3323" width="30.44140625" style="236" customWidth="1"/>
    <col min="3324" max="3324" width="13.44140625" style="236" customWidth="1"/>
    <col min="3325" max="3325" width="15.5546875" style="236" bestFit="1" customWidth="1"/>
    <col min="3326" max="3326" width="14.88671875" style="236" bestFit="1" customWidth="1"/>
    <col min="3327" max="3576" width="8.88671875" style="236"/>
    <col min="3577" max="3577" width="6.109375" style="236" customWidth="1"/>
    <col min="3578" max="3578" width="24.109375" style="236" bestFit="1" customWidth="1"/>
    <col min="3579" max="3579" width="30.44140625" style="236" customWidth="1"/>
    <col min="3580" max="3580" width="13.44140625" style="236" customWidth="1"/>
    <col min="3581" max="3581" width="15.5546875" style="236" bestFit="1" customWidth="1"/>
    <col min="3582" max="3582" width="14.88671875" style="236" bestFit="1" customWidth="1"/>
    <col min="3583" max="3832" width="8.88671875" style="236"/>
    <col min="3833" max="3833" width="6.109375" style="236" customWidth="1"/>
    <col min="3834" max="3834" width="24.109375" style="236" bestFit="1" customWidth="1"/>
    <col min="3835" max="3835" width="30.44140625" style="236" customWidth="1"/>
    <col min="3836" max="3836" width="13.44140625" style="236" customWidth="1"/>
    <col min="3837" max="3837" width="15.5546875" style="236" bestFit="1" customWidth="1"/>
    <col min="3838" max="3838" width="14.88671875" style="236" bestFit="1" customWidth="1"/>
    <col min="3839" max="4088" width="8.88671875" style="236"/>
    <col min="4089" max="4089" width="6.109375" style="236" customWidth="1"/>
    <col min="4090" max="4090" width="24.109375" style="236" bestFit="1" customWidth="1"/>
    <col min="4091" max="4091" width="30.44140625" style="236" customWidth="1"/>
    <col min="4092" max="4092" width="13.44140625" style="236" customWidth="1"/>
    <col min="4093" max="4093" width="15.5546875" style="236" bestFit="1" customWidth="1"/>
    <col min="4094" max="4094" width="14.88671875" style="236" bestFit="1" customWidth="1"/>
    <col min="4095" max="4344" width="8.88671875" style="236"/>
    <col min="4345" max="4345" width="6.109375" style="236" customWidth="1"/>
    <col min="4346" max="4346" width="24.109375" style="236" bestFit="1" customWidth="1"/>
    <col min="4347" max="4347" width="30.44140625" style="236" customWidth="1"/>
    <col min="4348" max="4348" width="13.44140625" style="236" customWidth="1"/>
    <col min="4349" max="4349" width="15.5546875" style="236" bestFit="1" customWidth="1"/>
    <col min="4350" max="4350" width="14.88671875" style="236" bestFit="1" customWidth="1"/>
    <col min="4351" max="4600" width="8.88671875" style="236"/>
    <col min="4601" max="4601" width="6.109375" style="236" customWidth="1"/>
    <col min="4602" max="4602" width="24.109375" style="236" bestFit="1" customWidth="1"/>
    <col min="4603" max="4603" width="30.44140625" style="236" customWidth="1"/>
    <col min="4604" max="4604" width="13.44140625" style="236" customWidth="1"/>
    <col min="4605" max="4605" width="15.5546875" style="236" bestFit="1" customWidth="1"/>
    <col min="4606" max="4606" width="14.88671875" style="236" bestFit="1" customWidth="1"/>
    <col min="4607" max="4856" width="8.88671875" style="236"/>
    <col min="4857" max="4857" width="6.109375" style="236" customWidth="1"/>
    <col min="4858" max="4858" width="24.109375" style="236" bestFit="1" customWidth="1"/>
    <col min="4859" max="4859" width="30.44140625" style="236" customWidth="1"/>
    <col min="4860" max="4860" width="13.44140625" style="236" customWidth="1"/>
    <col min="4861" max="4861" width="15.5546875" style="236" bestFit="1" customWidth="1"/>
    <col min="4862" max="4862" width="14.88671875" style="236" bestFit="1" customWidth="1"/>
    <col min="4863" max="5112" width="8.88671875" style="236"/>
    <col min="5113" max="5113" width="6.109375" style="236" customWidth="1"/>
    <col min="5114" max="5114" width="24.109375" style="236" bestFit="1" customWidth="1"/>
    <col min="5115" max="5115" width="30.44140625" style="236" customWidth="1"/>
    <col min="5116" max="5116" width="13.44140625" style="236" customWidth="1"/>
    <col min="5117" max="5117" width="15.5546875" style="236" bestFit="1" customWidth="1"/>
    <col min="5118" max="5118" width="14.88671875" style="236" bestFit="1" customWidth="1"/>
    <col min="5119" max="5368" width="8.88671875" style="236"/>
    <col min="5369" max="5369" width="6.109375" style="236" customWidth="1"/>
    <col min="5370" max="5370" width="24.109375" style="236" bestFit="1" customWidth="1"/>
    <col min="5371" max="5371" width="30.44140625" style="236" customWidth="1"/>
    <col min="5372" max="5372" width="13.44140625" style="236" customWidth="1"/>
    <col min="5373" max="5373" width="15.5546875" style="236" bestFit="1" customWidth="1"/>
    <col min="5374" max="5374" width="14.88671875" style="236" bestFit="1" customWidth="1"/>
    <col min="5375" max="5624" width="8.88671875" style="236"/>
    <col min="5625" max="5625" width="6.109375" style="236" customWidth="1"/>
    <col min="5626" max="5626" width="24.109375" style="236" bestFit="1" customWidth="1"/>
    <col min="5627" max="5627" width="30.44140625" style="236" customWidth="1"/>
    <col min="5628" max="5628" width="13.44140625" style="236" customWidth="1"/>
    <col min="5629" max="5629" width="15.5546875" style="236" bestFit="1" customWidth="1"/>
    <col min="5630" max="5630" width="14.88671875" style="236" bestFit="1" customWidth="1"/>
    <col min="5631" max="5880" width="8.88671875" style="236"/>
    <col min="5881" max="5881" width="6.109375" style="236" customWidth="1"/>
    <col min="5882" max="5882" width="24.109375" style="236" bestFit="1" customWidth="1"/>
    <col min="5883" max="5883" width="30.44140625" style="236" customWidth="1"/>
    <col min="5884" max="5884" width="13.44140625" style="236" customWidth="1"/>
    <col min="5885" max="5885" width="15.5546875" style="236" bestFit="1" customWidth="1"/>
    <col min="5886" max="5886" width="14.88671875" style="236" bestFit="1" customWidth="1"/>
    <col min="5887" max="6136" width="8.88671875" style="236"/>
    <col min="6137" max="6137" width="6.109375" style="236" customWidth="1"/>
    <col min="6138" max="6138" width="24.109375" style="236" bestFit="1" customWidth="1"/>
    <col min="6139" max="6139" width="30.44140625" style="236" customWidth="1"/>
    <col min="6140" max="6140" width="13.44140625" style="236" customWidth="1"/>
    <col min="6141" max="6141" width="15.5546875" style="236" bestFit="1" customWidth="1"/>
    <col min="6142" max="6142" width="14.88671875" style="236" bestFit="1" customWidth="1"/>
    <col min="6143" max="6392" width="8.88671875" style="236"/>
    <col min="6393" max="6393" width="6.109375" style="236" customWidth="1"/>
    <col min="6394" max="6394" width="24.109375" style="236" bestFit="1" customWidth="1"/>
    <col min="6395" max="6395" width="30.44140625" style="236" customWidth="1"/>
    <col min="6396" max="6396" width="13.44140625" style="236" customWidth="1"/>
    <col min="6397" max="6397" width="15.5546875" style="236" bestFit="1" customWidth="1"/>
    <col min="6398" max="6398" width="14.88671875" style="236" bestFit="1" customWidth="1"/>
    <col min="6399" max="6648" width="8.88671875" style="236"/>
    <col min="6649" max="6649" width="6.109375" style="236" customWidth="1"/>
    <col min="6650" max="6650" width="24.109375" style="236" bestFit="1" customWidth="1"/>
    <col min="6651" max="6651" width="30.44140625" style="236" customWidth="1"/>
    <col min="6652" max="6652" width="13.44140625" style="236" customWidth="1"/>
    <col min="6653" max="6653" width="15.5546875" style="236" bestFit="1" customWidth="1"/>
    <col min="6654" max="6654" width="14.88671875" style="236" bestFit="1" customWidth="1"/>
    <col min="6655" max="6904" width="8.88671875" style="236"/>
    <col min="6905" max="6905" width="6.109375" style="236" customWidth="1"/>
    <col min="6906" max="6906" width="24.109375" style="236" bestFit="1" customWidth="1"/>
    <col min="6907" max="6907" width="30.44140625" style="236" customWidth="1"/>
    <col min="6908" max="6908" width="13.44140625" style="236" customWidth="1"/>
    <col min="6909" max="6909" width="15.5546875" style="236" bestFit="1" customWidth="1"/>
    <col min="6910" max="6910" width="14.88671875" style="236" bestFit="1" customWidth="1"/>
    <col min="6911" max="7160" width="8.88671875" style="236"/>
    <col min="7161" max="7161" width="6.109375" style="236" customWidth="1"/>
    <col min="7162" max="7162" width="24.109375" style="236" bestFit="1" customWidth="1"/>
    <col min="7163" max="7163" width="30.44140625" style="236" customWidth="1"/>
    <col min="7164" max="7164" width="13.44140625" style="236" customWidth="1"/>
    <col min="7165" max="7165" width="15.5546875" style="236" bestFit="1" customWidth="1"/>
    <col min="7166" max="7166" width="14.88671875" style="236" bestFit="1" customWidth="1"/>
    <col min="7167" max="7416" width="8.88671875" style="236"/>
    <col min="7417" max="7417" width="6.109375" style="236" customWidth="1"/>
    <col min="7418" max="7418" width="24.109375" style="236" bestFit="1" customWidth="1"/>
    <col min="7419" max="7419" width="30.44140625" style="236" customWidth="1"/>
    <col min="7420" max="7420" width="13.44140625" style="236" customWidth="1"/>
    <col min="7421" max="7421" width="15.5546875" style="236" bestFit="1" customWidth="1"/>
    <col min="7422" max="7422" width="14.88671875" style="236" bestFit="1" customWidth="1"/>
    <col min="7423" max="7672" width="8.88671875" style="236"/>
    <col min="7673" max="7673" width="6.109375" style="236" customWidth="1"/>
    <col min="7674" max="7674" width="24.109375" style="236" bestFit="1" customWidth="1"/>
    <col min="7675" max="7675" width="30.44140625" style="236" customWidth="1"/>
    <col min="7676" max="7676" width="13.44140625" style="236" customWidth="1"/>
    <col min="7677" max="7677" width="15.5546875" style="236" bestFit="1" customWidth="1"/>
    <col min="7678" max="7678" width="14.88671875" style="236" bestFit="1" customWidth="1"/>
    <col min="7679" max="7928" width="8.88671875" style="236"/>
    <col min="7929" max="7929" width="6.109375" style="236" customWidth="1"/>
    <col min="7930" max="7930" width="24.109375" style="236" bestFit="1" customWidth="1"/>
    <col min="7931" max="7931" width="30.44140625" style="236" customWidth="1"/>
    <col min="7932" max="7932" width="13.44140625" style="236" customWidth="1"/>
    <col min="7933" max="7933" width="15.5546875" style="236" bestFit="1" customWidth="1"/>
    <col min="7934" max="7934" width="14.88671875" style="236" bestFit="1" customWidth="1"/>
    <col min="7935" max="8184" width="8.88671875" style="236"/>
    <col min="8185" max="8185" width="6.109375" style="236" customWidth="1"/>
    <col min="8186" max="8186" width="24.109375" style="236" bestFit="1" customWidth="1"/>
    <col min="8187" max="8187" width="30.44140625" style="236" customWidth="1"/>
    <col min="8188" max="8188" width="13.44140625" style="236" customWidth="1"/>
    <col min="8189" max="8189" width="15.5546875" style="236" bestFit="1" customWidth="1"/>
    <col min="8190" max="8190" width="14.88671875" style="236" bestFit="1" customWidth="1"/>
    <col min="8191" max="8440" width="8.88671875" style="236"/>
    <col min="8441" max="8441" width="6.109375" style="236" customWidth="1"/>
    <col min="8442" max="8442" width="24.109375" style="236" bestFit="1" customWidth="1"/>
    <col min="8443" max="8443" width="30.44140625" style="236" customWidth="1"/>
    <col min="8444" max="8444" width="13.44140625" style="236" customWidth="1"/>
    <col min="8445" max="8445" width="15.5546875" style="236" bestFit="1" customWidth="1"/>
    <col min="8446" max="8446" width="14.88671875" style="236" bestFit="1" customWidth="1"/>
    <col min="8447" max="8696" width="8.88671875" style="236"/>
    <col min="8697" max="8697" width="6.109375" style="236" customWidth="1"/>
    <col min="8698" max="8698" width="24.109375" style="236" bestFit="1" customWidth="1"/>
    <col min="8699" max="8699" width="30.44140625" style="236" customWidth="1"/>
    <col min="8700" max="8700" width="13.44140625" style="236" customWidth="1"/>
    <col min="8701" max="8701" width="15.5546875" style="236" bestFit="1" customWidth="1"/>
    <col min="8702" max="8702" width="14.88671875" style="236" bestFit="1" customWidth="1"/>
    <col min="8703" max="8952" width="8.88671875" style="236"/>
    <col min="8953" max="8953" width="6.109375" style="236" customWidth="1"/>
    <col min="8954" max="8954" width="24.109375" style="236" bestFit="1" customWidth="1"/>
    <col min="8955" max="8955" width="30.44140625" style="236" customWidth="1"/>
    <col min="8956" max="8956" width="13.44140625" style="236" customWidth="1"/>
    <col min="8957" max="8957" width="15.5546875" style="236" bestFit="1" customWidth="1"/>
    <col min="8958" max="8958" width="14.88671875" style="236" bestFit="1" customWidth="1"/>
    <col min="8959" max="9208" width="8.88671875" style="236"/>
    <col min="9209" max="9209" width="6.109375" style="236" customWidth="1"/>
    <col min="9210" max="9210" width="24.109375" style="236" bestFit="1" customWidth="1"/>
    <col min="9211" max="9211" width="30.44140625" style="236" customWidth="1"/>
    <col min="9212" max="9212" width="13.44140625" style="236" customWidth="1"/>
    <col min="9213" max="9213" width="15.5546875" style="236" bestFit="1" customWidth="1"/>
    <col min="9214" max="9214" width="14.88671875" style="236" bestFit="1" customWidth="1"/>
    <col min="9215" max="9464" width="8.88671875" style="236"/>
    <col min="9465" max="9465" width="6.109375" style="236" customWidth="1"/>
    <col min="9466" max="9466" width="24.109375" style="236" bestFit="1" customWidth="1"/>
    <col min="9467" max="9467" width="30.44140625" style="236" customWidth="1"/>
    <col min="9468" max="9468" width="13.44140625" style="236" customWidth="1"/>
    <col min="9469" max="9469" width="15.5546875" style="236" bestFit="1" customWidth="1"/>
    <col min="9470" max="9470" width="14.88671875" style="236" bestFit="1" customWidth="1"/>
    <col min="9471" max="9720" width="8.88671875" style="236"/>
    <col min="9721" max="9721" width="6.109375" style="236" customWidth="1"/>
    <col min="9722" max="9722" width="24.109375" style="236" bestFit="1" customWidth="1"/>
    <col min="9723" max="9723" width="30.44140625" style="236" customWidth="1"/>
    <col min="9724" max="9724" width="13.44140625" style="236" customWidth="1"/>
    <col min="9725" max="9725" width="15.5546875" style="236" bestFit="1" customWidth="1"/>
    <col min="9726" max="9726" width="14.88671875" style="236" bestFit="1" customWidth="1"/>
    <col min="9727" max="9976" width="8.88671875" style="236"/>
    <col min="9977" max="9977" width="6.109375" style="236" customWidth="1"/>
    <col min="9978" max="9978" width="24.109375" style="236" bestFit="1" customWidth="1"/>
    <col min="9979" max="9979" width="30.44140625" style="236" customWidth="1"/>
    <col min="9980" max="9980" width="13.44140625" style="236" customWidth="1"/>
    <col min="9981" max="9981" width="15.5546875" style="236" bestFit="1" customWidth="1"/>
    <col min="9982" max="9982" width="14.88671875" style="236" bestFit="1" customWidth="1"/>
    <col min="9983" max="10232" width="8.88671875" style="236"/>
    <col min="10233" max="10233" width="6.109375" style="236" customWidth="1"/>
    <col min="10234" max="10234" width="24.109375" style="236" bestFit="1" customWidth="1"/>
    <col min="10235" max="10235" width="30.44140625" style="236" customWidth="1"/>
    <col min="10236" max="10236" width="13.44140625" style="236" customWidth="1"/>
    <col min="10237" max="10237" width="15.5546875" style="236" bestFit="1" customWidth="1"/>
    <col min="10238" max="10238" width="14.88671875" style="236" bestFit="1" customWidth="1"/>
    <col min="10239" max="10488" width="8.88671875" style="236"/>
    <col min="10489" max="10489" width="6.109375" style="236" customWidth="1"/>
    <col min="10490" max="10490" width="24.109375" style="236" bestFit="1" customWidth="1"/>
    <col min="10491" max="10491" width="30.44140625" style="236" customWidth="1"/>
    <col min="10492" max="10492" width="13.44140625" style="236" customWidth="1"/>
    <col min="10493" max="10493" width="15.5546875" style="236" bestFit="1" customWidth="1"/>
    <col min="10494" max="10494" width="14.88671875" style="236" bestFit="1" customWidth="1"/>
    <col min="10495" max="10744" width="8.88671875" style="236"/>
    <col min="10745" max="10745" width="6.109375" style="236" customWidth="1"/>
    <col min="10746" max="10746" width="24.109375" style="236" bestFit="1" customWidth="1"/>
    <col min="10747" max="10747" width="30.44140625" style="236" customWidth="1"/>
    <col min="10748" max="10748" width="13.44140625" style="236" customWidth="1"/>
    <col min="10749" max="10749" width="15.5546875" style="236" bestFit="1" customWidth="1"/>
    <col min="10750" max="10750" width="14.88671875" style="236" bestFit="1" customWidth="1"/>
    <col min="10751" max="11000" width="8.88671875" style="236"/>
    <col min="11001" max="11001" width="6.109375" style="236" customWidth="1"/>
    <col min="11002" max="11002" width="24.109375" style="236" bestFit="1" customWidth="1"/>
    <col min="11003" max="11003" width="30.44140625" style="236" customWidth="1"/>
    <col min="11004" max="11004" width="13.44140625" style="236" customWidth="1"/>
    <col min="11005" max="11005" width="15.5546875" style="236" bestFit="1" customWidth="1"/>
    <col min="11006" max="11006" width="14.88671875" style="236" bestFit="1" customWidth="1"/>
    <col min="11007" max="11256" width="8.88671875" style="236"/>
    <col min="11257" max="11257" width="6.109375" style="236" customWidth="1"/>
    <col min="11258" max="11258" width="24.109375" style="236" bestFit="1" customWidth="1"/>
    <col min="11259" max="11259" width="30.44140625" style="236" customWidth="1"/>
    <col min="11260" max="11260" width="13.44140625" style="236" customWidth="1"/>
    <col min="11261" max="11261" width="15.5546875" style="236" bestFit="1" customWidth="1"/>
    <col min="11262" max="11262" width="14.88671875" style="236" bestFit="1" customWidth="1"/>
    <col min="11263" max="11512" width="8.88671875" style="236"/>
    <col min="11513" max="11513" width="6.109375" style="236" customWidth="1"/>
    <col min="11514" max="11514" width="24.109375" style="236" bestFit="1" customWidth="1"/>
    <col min="11515" max="11515" width="30.44140625" style="236" customWidth="1"/>
    <col min="11516" max="11516" width="13.44140625" style="236" customWidth="1"/>
    <col min="11517" max="11517" width="15.5546875" style="236" bestFit="1" customWidth="1"/>
    <col min="11518" max="11518" width="14.88671875" style="236" bestFit="1" customWidth="1"/>
    <col min="11519" max="11768" width="8.88671875" style="236"/>
    <col min="11769" max="11769" width="6.109375" style="236" customWidth="1"/>
    <col min="11770" max="11770" width="24.109375" style="236" bestFit="1" customWidth="1"/>
    <col min="11771" max="11771" width="30.44140625" style="236" customWidth="1"/>
    <col min="11772" max="11772" width="13.44140625" style="236" customWidth="1"/>
    <col min="11773" max="11773" width="15.5546875" style="236" bestFit="1" customWidth="1"/>
    <col min="11774" max="11774" width="14.88671875" style="236" bestFit="1" customWidth="1"/>
    <col min="11775" max="12024" width="8.88671875" style="236"/>
    <col min="12025" max="12025" width="6.109375" style="236" customWidth="1"/>
    <col min="12026" max="12026" width="24.109375" style="236" bestFit="1" customWidth="1"/>
    <col min="12027" max="12027" width="30.44140625" style="236" customWidth="1"/>
    <col min="12028" max="12028" width="13.44140625" style="236" customWidth="1"/>
    <col min="12029" max="12029" width="15.5546875" style="236" bestFit="1" customWidth="1"/>
    <col min="12030" max="12030" width="14.88671875" style="236" bestFit="1" customWidth="1"/>
    <col min="12031" max="12280" width="8.88671875" style="236"/>
    <col min="12281" max="12281" width="6.109375" style="236" customWidth="1"/>
    <col min="12282" max="12282" width="24.109375" style="236" bestFit="1" customWidth="1"/>
    <col min="12283" max="12283" width="30.44140625" style="236" customWidth="1"/>
    <col min="12284" max="12284" width="13.44140625" style="236" customWidth="1"/>
    <col min="12285" max="12285" width="15.5546875" style="236" bestFit="1" customWidth="1"/>
    <col min="12286" max="12286" width="14.88671875" style="236" bestFit="1" customWidth="1"/>
    <col min="12287" max="12536" width="8.88671875" style="236"/>
    <col min="12537" max="12537" width="6.109375" style="236" customWidth="1"/>
    <col min="12538" max="12538" width="24.109375" style="236" bestFit="1" customWidth="1"/>
    <col min="12539" max="12539" width="30.44140625" style="236" customWidth="1"/>
    <col min="12540" max="12540" width="13.44140625" style="236" customWidth="1"/>
    <col min="12541" max="12541" width="15.5546875" style="236" bestFit="1" customWidth="1"/>
    <col min="12542" max="12542" width="14.88671875" style="236" bestFit="1" customWidth="1"/>
    <col min="12543" max="12792" width="8.88671875" style="236"/>
    <col min="12793" max="12793" width="6.109375" style="236" customWidth="1"/>
    <col min="12794" max="12794" width="24.109375" style="236" bestFit="1" customWidth="1"/>
    <col min="12795" max="12795" width="30.44140625" style="236" customWidth="1"/>
    <col min="12796" max="12796" width="13.44140625" style="236" customWidth="1"/>
    <col min="12797" max="12797" width="15.5546875" style="236" bestFit="1" customWidth="1"/>
    <col min="12798" max="12798" width="14.88671875" style="236" bestFit="1" customWidth="1"/>
    <col min="12799" max="13048" width="8.88671875" style="236"/>
    <col min="13049" max="13049" width="6.109375" style="236" customWidth="1"/>
    <col min="13050" max="13050" width="24.109375" style="236" bestFit="1" customWidth="1"/>
    <col min="13051" max="13051" width="30.44140625" style="236" customWidth="1"/>
    <col min="13052" max="13052" width="13.44140625" style="236" customWidth="1"/>
    <col min="13053" max="13053" width="15.5546875" style="236" bestFit="1" customWidth="1"/>
    <col min="13054" max="13054" width="14.88671875" style="236" bestFit="1" customWidth="1"/>
    <col min="13055" max="13304" width="8.88671875" style="236"/>
    <col min="13305" max="13305" width="6.109375" style="236" customWidth="1"/>
    <col min="13306" max="13306" width="24.109375" style="236" bestFit="1" customWidth="1"/>
    <col min="13307" max="13307" width="30.44140625" style="236" customWidth="1"/>
    <col min="13308" max="13308" width="13.44140625" style="236" customWidth="1"/>
    <col min="13309" max="13309" width="15.5546875" style="236" bestFit="1" customWidth="1"/>
    <col min="13310" max="13310" width="14.88671875" style="236" bestFit="1" customWidth="1"/>
    <col min="13311" max="13560" width="8.88671875" style="236"/>
    <col min="13561" max="13561" width="6.109375" style="236" customWidth="1"/>
    <col min="13562" max="13562" width="24.109375" style="236" bestFit="1" customWidth="1"/>
    <col min="13563" max="13563" width="30.44140625" style="236" customWidth="1"/>
    <col min="13564" max="13564" width="13.44140625" style="236" customWidth="1"/>
    <col min="13565" max="13565" width="15.5546875" style="236" bestFit="1" customWidth="1"/>
    <col min="13566" max="13566" width="14.88671875" style="236" bestFit="1" customWidth="1"/>
    <col min="13567" max="13816" width="8.88671875" style="236"/>
    <col min="13817" max="13817" width="6.109375" style="236" customWidth="1"/>
    <col min="13818" max="13818" width="24.109375" style="236" bestFit="1" customWidth="1"/>
    <col min="13819" max="13819" width="30.44140625" style="236" customWidth="1"/>
    <col min="13820" max="13820" width="13.44140625" style="236" customWidth="1"/>
    <col min="13821" max="13821" width="15.5546875" style="236" bestFit="1" customWidth="1"/>
    <col min="13822" max="13822" width="14.88671875" style="236" bestFit="1" customWidth="1"/>
    <col min="13823" max="14072" width="8.88671875" style="236"/>
    <col min="14073" max="14073" width="6.109375" style="236" customWidth="1"/>
    <col min="14074" max="14074" width="24.109375" style="236" bestFit="1" customWidth="1"/>
    <col min="14075" max="14075" width="30.44140625" style="236" customWidth="1"/>
    <col min="14076" max="14076" width="13.44140625" style="236" customWidth="1"/>
    <col min="14077" max="14077" width="15.5546875" style="236" bestFit="1" customWidth="1"/>
    <col min="14078" max="14078" width="14.88671875" style="236" bestFit="1" customWidth="1"/>
    <col min="14079" max="14328" width="8.88671875" style="236"/>
    <col min="14329" max="14329" width="6.109375" style="236" customWidth="1"/>
    <col min="14330" max="14330" width="24.109375" style="236" bestFit="1" customWidth="1"/>
    <col min="14331" max="14331" width="30.44140625" style="236" customWidth="1"/>
    <col min="14332" max="14332" width="13.44140625" style="236" customWidth="1"/>
    <col min="14333" max="14333" width="15.5546875" style="236" bestFit="1" customWidth="1"/>
    <col min="14334" max="14334" width="14.88671875" style="236" bestFit="1" customWidth="1"/>
    <col min="14335" max="14584" width="8.88671875" style="236"/>
    <col min="14585" max="14585" width="6.109375" style="236" customWidth="1"/>
    <col min="14586" max="14586" width="24.109375" style="236" bestFit="1" customWidth="1"/>
    <col min="14587" max="14587" width="30.44140625" style="236" customWidth="1"/>
    <col min="14588" max="14588" width="13.44140625" style="236" customWidth="1"/>
    <col min="14589" max="14589" width="15.5546875" style="236" bestFit="1" customWidth="1"/>
    <col min="14590" max="14590" width="14.88671875" style="236" bestFit="1" customWidth="1"/>
    <col min="14591" max="14840" width="8.88671875" style="236"/>
    <col min="14841" max="14841" width="6.109375" style="236" customWidth="1"/>
    <col min="14842" max="14842" width="24.109375" style="236" bestFit="1" customWidth="1"/>
    <col min="14843" max="14843" width="30.44140625" style="236" customWidth="1"/>
    <col min="14844" max="14844" width="13.44140625" style="236" customWidth="1"/>
    <col min="14845" max="14845" width="15.5546875" style="236" bestFit="1" customWidth="1"/>
    <col min="14846" max="14846" width="14.88671875" style="236" bestFit="1" customWidth="1"/>
    <col min="14847" max="15096" width="8.88671875" style="236"/>
    <col min="15097" max="15097" width="6.109375" style="236" customWidth="1"/>
    <col min="15098" max="15098" width="24.109375" style="236" bestFit="1" customWidth="1"/>
    <col min="15099" max="15099" width="30.44140625" style="236" customWidth="1"/>
    <col min="15100" max="15100" width="13.44140625" style="236" customWidth="1"/>
    <col min="15101" max="15101" width="15.5546875" style="236" bestFit="1" customWidth="1"/>
    <col min="15102" max="15102" width="14.88671875" style="236" bestFit="1" customWidth="1"/>
    <col min="15103" max="15352" width="8.88671875" style="236"/>
    <col min="15353" max="15353" width="6.109375" style="236" customWidth="1"/>
    <col min="15354" max="15354" width="24.109375" style="236" bestFit="1" customWidth="1"/>
    <col min="15355" max="15355" width="30.44140625" style="236" customWidth="1"/>
    <col min="15356" max="15356" width="13.44140625" style="236" customWidth="1"/>
    <col min="15357" max="15357" width="15.5546875" style="236" bestFit="1" customWidth="1"/>
    <col min="15358" max="15358" width="14.88671875" style="236" bestFit="1" customWidth="1"/>
    <col min="15359" max="15608" width="8.88671875" style="236"/>
    <col min="15609" max="15609" width="6.109375" style="236" customWidth="1"/>
    <col min="15610" max="15610" width="24.109375" style="236" bestFit="1" customWidth="1"/>
    <col min="15611" max="15611" width="30.44140625" style="236" customWidth="1"/>
    <col min="15612" max="15612" width="13.44140625" style="236" customWidth="1"/>
    <col min="15613" max="15613" width="15.5546875" style="236" bestFit="1" customWidth="1"/>
    <col min="15614" max="15614" width="14.88671875" style="236" bestFit="1" customWidth="1"/>
    <col min="15615" max="15864" width="8.88671875" style="236"/>
    <col min="15865" max="15865" width="6.109375" style="236" customWidth="1"/>
    <col min="15866" max="15866" width="24.109375" style="236" bestFit="1" customWidth="1"/>
    <col min="15867" max="15867" width="30.44140625" style="236" customWidth="1"/>
    <col min="15868" max="15868" width="13.44140625" style="236" customWidth="1"/>
    <col min="15869" max="15869" width="15.5546875" style="236" bestFit="1" customWidth="1"/>
    <col min="15870" max="15870" width="14.88671875" style="236" bestFit="1" customWidth="1"/>
    <col min="15871" max="16120" width="8.88671875" style="236"/>
    <col min="16121" max="16121" width="6.109375" style="236" customWidth="1"/>
    <col min="16122" max="16122" width="24.109375" style="236" bestFit="1" customWidth="1"/>
    <col min="16123" max="16123" width="30.44140625" style="236" customWidth="1"/>
    <col min="16124" max="16124" width="13.44140625" style="236" customWidth="1"/>
    <col min="16125" max="16125" width="15.5546875" style="236" bestFit="1" customWidth="1"/>
    <col min="16126" max="16126" width="14.88671875" style="236" bestFit="1" customWidth="1"/>
    <col min="16127" max="16384" width="8.88671875" style="236"/>
  </cols>
  <sheetData>
    <row r="1" spans="1:9" ht="20.399999999999999">
      <c r="A1" s="394" t="s">
        <v>675</v>
      </c>
      <c r="B1" s="395"/>
      <c r="C1" s="395"/>
      <c r="D1" s="395"/>
      <c r="E1" s="395"/>
      <c r="F1" s="395"/>
      <c r="G1" s="395"/>
      <c r="H1" s="396"/>
    </row>
    <row r="2" spans="1:9" ht="15.6">
      <c r="A2" s="280" t="s">
        <v>532</v>
      </c>
      <c r="B2" s="281" t="s">
        <v>533</v>
      </c>
      <c r="C2" s="281" t="s">
        <v>534</v>
      </c>
      <c r="D2" s="280" t="s">
        <v>535</v>
      </c>
      <c r="E2" s="280" t="s">
        <v>536</v>
      </c>
      <c r="F2" s="280" t="s">
        <v>537</v>
      </c>
      <c r="G2" s="281" t="s">
        <v>38</v>
      </c>
      <c r="H2" s="281" t="s">
        <v>538</v>
      </c>
    </row>
    <row r="3" spans="1:9" ht="45.6">
      <c r="A3" s="282">
        <v>1</v>
      </c>
      <c r="B3" s="282" t="s">
        <v>539</v>
      </c>
      <c r="C3" s="283" t="s">
        <v>540</v>
      </c>
      <c r="D3" s="284" t="s">
        <v>541</v>
      </c>
      <c r="E3" s="282" t="s">
        <v>542</v>
      </c>
      <c r="F3" s="282">
        <v>7</v>
      </c>
      <c r="G3" s="285">
        <v>4500</v>
      </c>
      <c r="H3" s="286">
        <f t="shared" ref="H3:H27" si="0">F3*G3</f>
        <v>31500</v>
      </c>
      <c r="I3" s="237"/>
    </row>
    <row r="4" spans="1:9" ht="34.200000000000003">
      <c r="A4" s="282">
        <v>2</v>
      </c>
      <c r="B4" s="282" t="s">
        <v>543</v>
      </c>
      <c r="C4" s="283" t="s">
        <v>544</v>
      </c>
      <c r="D4" s="283" t="s">
        <v>545</v>
      </c>
      <c r="E4" s="282" t="s">
        <v>542</v>
      </c>
      <c r="F4" s="282">
        <v>0</v>
      </c>
      <c r="G4" s="285">
        <v>5500</v>
      </c>
      <c r="H4" s="286">
        <f t="shared" si="0"/>
        <v>0</v>
      </c>
      <c r="I4" s="237"/>
    </row>
    <row r="5" spans="1:9" ht="105">
      <c r="A5" s="282">
        <v>3</v>
      </c>
      <c r="B5" s="282" t="s">
        <v>546</v>
      </c>
      <c r="C5" s="283" t="s">
        <v>547</v>
      </c>
      <c r="D5" s="284" t="s">
        <v>548</v>
      </c>
      <c r="E5" s="282" t="s">
        <v>542</v>
      </c>
      <c r="F5" s="282">
        <v>0</v>
      </c>
      <c r="G5" s="285">
        <v>7500</v>
      </c>
      <c r="H5" s="286">
        <f t="shared" si="0"/>
        <v>0</v>
      </c>
      <c r="I5" s="237"/>
    </row>
    <row r="6" spans="1:9" ht="105">
      <c r="A6" s="282">
        <v>4</v>
      </c>
      <c r="B6" s="282" t="s">
        <v>546</v>
      </c>
      <c r="C6" s="283" t="s">
        <v>549</v>
      </c>
      <c r="D6" s="284" t="s">
        <v>550</v>
      </c>
      <c r="E6" s="282" t="s">
        <v>542</v>
      </c>
      <c r="F6" s="282">
        <v>0</v>
      </c>
      <c r="G6" s="285">
        <v>7500</v>
      </c>
      <c r="H6" s="286">
        <f t="shared" si="0"/>
        <v>0</v>
      </c>
      <c r="I6" s="237"/>
    </row>
    <row r="7" spans="1:9" ht="105">
      <c r="A7" s="282">
        <v>5</v>
      </c>
      <c r="B7" s="282" t="s">
        <v>546</v>
      </c>
      <c r="C7" s="283" t="s">
        <v>551</v>
      </c>
      <c r="D7" s="284" t="s">
        <v>552</v>
      </c>
      <c r="E7" s="282" t="s">
        <v>542</v>
      </c>
      <c r="F7" s="282">
        <v>0</v>
      </c>
      <c r="G7" s="285">
        <v>7500</v>
      </c>
      <c r="H7" s="286">
        <f t="shared" si="0"/>
        <v>0</v>
      </c>
      <c r="I7" s="237"/>
    </row>
    <row r="8" spans="1:9" ht="105">
      <c r="A8" s="282">
        <v>6</v>
      </c>
      <c r="B8" s="282" t="s">
        <v>546</v>
      </c>
      <c r="C8" s="283" t="s">
        <v>553</v>
      </c>
      <c r="D8" s="284" t="s">
        <v>554</v>
      </c>
      <c r="E8" s="282" t="s">
        <v>542</v>
      </c>
      <c r="F8" s="282">
        <v>0</v>
      </c>
      <c r="G8" s="285">
        <v>7500</v>
      </c>
      <c r="H8" s="286">
        <f t="shared" si="0"/>
        <v>0</v>
      </c>
      <c r="I8" s="237"/>
    </row>
    <row r="9" spans="1:9" ht="68.400000000000006">
      <c r="A9" s="282">
        <f t="shared" ref="A9:A27" si="1">A8+1</f>
        <v>7</v>
      </c>
      <c r="B9" s="284" t="s">
        <v>555</v>
      </c>
      <c r="C9" s="283" t="s">
        <v>556</v>
      </c>
      <c r="D9" s="284" t="s">
        <v>213</v>
      </c>
      <c r="E9" s="282"/>
      <c r="F9" s="282">
        <v>0</v>
      </c>
      <c r="G9" s="285">
        <v>450</v>
      </c>
      <c r="H9" s="286">
        <f t="shared" si="0"/>
        <v>0</v>
      </c>
      <c r="I9" s="237"/>
    </row>
    <row r="10" spans="1:9">
      <c r="A10" s="282">
        <f t="shared" si="1"/>
        <v>8</v>
      </c>
      <c r="B10" s="287" t="s">
        <v>557</v>
      </c>
      <c r="C10" s="283" t="s">
        <v>558</v>
      </c>
      <c r="D10" s="283" t="s">
        <v>559</v>
      </c>
      <c r="E10" s="288" t="s">
        <v>560</v>
      </c>
      <c r="F10" s="288">
        <v>1</v>
      </c>
      <c r="G10" s="285">
        <v>14500</v>
      </c>
      <c r="H10" s="286">
        <f t="shared" si="0"/>
        <v>14500</v>
      </c>
      <c r="I10" s="237"/>
    </row>
    <row r="11" spans="1:9">
      <c r="A11" s="282">
        <f t="shared" si="1"/>
        <v>9</v>
      </c>
      <c r="B11" s="287" t="s">
        <v>557</v>
      </c>
      <c r="C11" s="283" t="s">
        <v>561</v>
      </c>
      <c r="D11" s="283" t="s">
        <v>559</v>
      </c>
      <c r="E11" s="288" t="s">
        <v>560</v>
      </c>
      <c r="F11" s="282">
        <v>0</v>
      </c>
      <c r="G11" s="285">
        <v>7500</v>
      </c>
      <c r="H11" s="286">
        <f t="shared" si="0"/>
        <v>0</v>
      </c>
      <c r="I11" s="237"/>
    </row>
    <row r="12" spans="1:9" ht="24">
      <c r="A12" s="282">
        <f t="shared" si="1"/>
        <v>10</v>
      </c>
      <c r="B12" s="288" t="s">
        <v>562</v>
      </c>
      <c r="C12" s="283"/>
      <c r="D12" s="283"/>
      <c r="E12" s="288" t="s">
        <v>563</v>
      </c>
      <c r="F12" s="293">
        <v>110</v>
      </c>
      <c r="G12" s="285">
        <v>550</v>
      </c>
      <c r="H12" s="286">
        <f t="shared" si="0"/>
        <v>60500</v>
      </c>
      <c r="I12" s="237"/>
    </row>
    <row r="13" spans="1:9">
      <c r="A13" s="282">
        <f t="shared" si="1"/>
        <v>11</v>
      </c>
      <c r="B13" s="289" t="s">
        <v>564</v>
      </c>
      <c r="C13" s="283" t="s">
        <v>565</v>
      </c>
      <c r="D13" s="288" t="s">
        <v>566</v>
      </c>
      <c r="E13" s="283" t="s">
        <v>567</v>
      </c>
      <c r="F13" s="282"/>
      <c r="G13" s="285">
        <v>19500</v>
      </c>
      <c r="H13" s="286">
        <f t="shared" si="0"/>
        <v>0</v>
      </c>
      <c r="I13" s="237"/>
    </row>
    <row r="14" spans="1:9">
      <c r="A14" s="282">
        <f t="shared" si="1"/>
        <v>12</v>
      </c>
      <c r="B14" s="289" t="s">
        <v>568</v>
      </c>
      <c r="C14" s="283"/>
      <c r="D14" s="288"/>
      <c r="E14" s="283"/>
      <c r="F14" s="282"/>
      <c r="G14" s="285"/>
      <c r="H14" s="286">
        <f t="shared" si="0"/>
        <v>0</v>
      </c>
      <c r="I14" s="237"/>
    </row>
    <row r="15" spans="1:9">
      <c r="A15" s="282">
        <f t="shared" si="1"/>
        <v>13</v>
      </c>
      <c r="B15" s="289" t="s">
        <v>569</v>
      </c>
      <c r="C15" s="283"/>
      <c r="D15" s="288"/>
      <c r="E15" s="283"/>
      <c r="F15" s="282"/>
      <c r="G15" s="285"/>
      <c r="H15" s="286">
        <f t="shared" si="0"/>
        <v>0</v>
      </c>
      <c r="I15" s="237"/>
    </row>
    <row r="16" spans="1:9">
      <c r="A16" s="282">
        <f t="shared" si="1"/>
        <v>14</v>
      </c>
      <c r="B16" s="289" t="s">
        <v>570</v>
      </c>
      <c r="C16" s="283"/>
      <c r="D16" s="288"/>
      <c r="E16" s="283"/>
      <c r="F16" s="282"/>
      <c r="G16" s="285"/>
      <c r="H16" s="286">
        <f t="shared" si="0"/>
        <v>0</v>
      </c>
      <c r="I16" s="237"/>
    </row>
    <row r="17" spans="1:9">
      <c r="A17" s="282">
        <f t="shared" si="1"/>
        <v>15</v>
      </c>
      <c r="B17" s="289" t="s">
        <v>571</v>
      </c>
      <c r="C17" s="283"/>
      <c r="D17" s="288"/>
      <c r="E17" s="283"/>
      <c r="F17" s="282">
        <v>1</v>
      </c>
      <c r="G17" s="285">
        <v>550</v>
      </c>
      <c r="H17" s="286">
        <f t="shared" si="0"/>
        <v>550</v>
      </c>
      <c r="I17" s="237"/>
    </row>
    <row r="18" spans="1:9">
      <c r="A18" s="282">
        <f t="shared" si="1"/>
        <v>16</v>
      </c>
      <c r="B18" s="289" t="s">
        <v>572</v>
      </c>
      <c r="C18" s="284"/>
      <c r="D18" s="283"/>
      <c r="E18" s="283"/>
      <c r="F18" s="284">
        <v>14</v>
      </c>
      <c r="G18" s="285">
        <v>450</v>
      </c>
      <c r="H18" s="286">
        <f t="shared" si="0"/>
        <v>6300</v>
      </c>
      <c r="I18" s="237"/>
    </row>
    <row r="19" spans="1:9">
      <c r="A19" s="282">
        <f t="shared" si="1"/>
        <v>17</v>
      </c>
      <c r="B19" s="289" t="s">
        <v>573</v>
      </c>
      <c r="C19" s="284"/>
      <c r="D19" s="283"/>
      <c r="E19" s="283"/>
      <c r="F19" s="284">
        <v>7</v>
      </c>
      <c r="G19" s="285">
        <v>450</v>
      </c>
      <c r="H19" s="286">
        <f t="shared" si="0"/>
        <v>3150</v>
      </c>
      <c r="I19" s="237"/>
    </row>
    <row r="20" spans="1:9">
      <c r="A20" s="282">
        <f t="shared" si="1"/>
        <v>18</v>
      </c>
      <c r="B20" s="282" t="s">
        <v>574</v>
      </c>
      <c r="C20" s="284" t="s">
        <v>575</v>
      </c>
      <c r="D20" s="288"/>
      <c r="E20" s="283" t="s">
        <v>576</v>
      </c>
      <c r="F20" s="284">
        <v>1</v>
      </c>
      <c r="G20" s="285">
        <v>20000</v>
      </c>
      <c r="H20" s="286">
        <f t="shared" si="0"/>
        <v>20000</v>
      </c>
      <c r="I20" s="237"/>
    </row>
    <row r="21" spans="1:9">
      <c r="A21" s="282">
        <f t="shared" si="1"/>
        <v>19</v>
      </c>
      <c r="B21" s="282" t="s">
        <v>574</v>
      </c>
      <c r="C21" s="284" t="s">
        <v>577</v>
      </c>
      <c r="D21" s="288"/>
      <c r="E21" s="283" t="s">
        <v>576</v>
      </c>
      <c r="F21" s="284">
        <v>0</v>
      </c>
      <c r="G21" s="285">
        <v>20000</v>
      </c>
      <c r="H21" s="286">
        <f t="shared" si="0"/>
        <v>0</v>
      </c>
      <c r="I21" s="237"/>
    </row>
    <row r="22" spans="1:9">
      <c r="A22" s="282">
        <f t="shared" si="1"/>
        <v>20</v>
      </c>
      <c r="B22" s="289" t="s">
        <v>578</v>
      </c>
      <c r="C22" s="284" t="s">
        <v>579</v>
      </c>
      <c r="D22" s="283"/>
      <c r="E22" s="283" t="s">
        <v>580</v>
      </c>
      <c r="F22" s="284">
        <v>1</v>
      </c>
      <c r="G22" s="285">
        <v>2250</v>
      </c>
      <c r="H22" s="286">
        <f t="shared" si="0"/>
        <v>2250</v>
      </c>
      <c r="I22" s="237"/>
    </row>
    <row r="23" spans="1:9">
      <c r="A23" s="282">
        <f t="shared" si="1"/>
        <v>21</v>
      </c>
      <c r="B23" s="290" t="s">
        <v>581</v>
      </c>
      <c r="C23" s="291" t="s">
        <v>582</v>
      </c>
      <c r="D23" s="291"/>
      <c r="E23" s="290" t="s">
        <v>542</v>
      </c>
      <c r="F23" s="292">
        <v>1</v>
      </c>
      <c r="G23" s="285">
        <v>12000</v>
      </c>
      <c r="H23" s="286">
        <f t="shared" si="0"/>
        <v>12000</v>
      </c>
      <c r="I23" s="237"/>
    </row>
    <row r="24" spans="1:9">
      <c r="A24" s="282">
        <f t="shared" si="1"/>
        <v>22</v>
      </c>
      <c r="B24" s="290" t="s">
        <v>583</v>
      </c>
      <c r="C24" s="291" t="s">
        <v>584</v>
      </c>
      <c r="D24" s="291" t="s">
        <v>585</v>
      </c>
      <c r="E24" s="291" t="s">
        <v>586</v>
      </c>
      <c r="F24" s="291">
        <v>0</v>
      </c>
      <c r="G24" s="285">
        <v>12500</v>
      </c>
      <c r="H24" s="286">
        <f t="shared" si="0"/>
        <v>0</v>
      </c>
      <c r="I24" s="237"/>
    </row>
    <row r="25" spans="1:9">
      <c r="A25" s="282">
        <f t="shared" si="1"/>
        <v>23</v>
      </c>
      <c r="B25" s="290" t="s">
        <v>583</v>
      </c>
      <c r="C25" s="291" t="s">
        <v>587</v>
      </c>
      <c r="D25" s="291" t="s">
        <v>588</v>
      </c>
      <c r="E25" s="291" t="s">
        <v>586</v>
      </c>
      <c r="F25" s="291">
        <v>0</v>
      </c>
      <c r="G25" s="285">
        <v>35000</v>
      </c>
      <c r="H25" s="286">
        <f t="shared" si="0"/>
        <v>0</v>
      </c>
      <c r="I25" s="237"/>
    </row>
    <row r="26" spans="1:9">
      <c r="A26" s="282">
        <f t="shared" si="1"/>
        <v>24</v>
      </c>
      <c r="B26" s="290" t="s">
        <v>583</v>
      </c>
      <c r="C26" s="291" t="s">
        <v>587</v>
      </c>
      <c r="D26" s="291" t="s">
        <v>589</v>
      </c>
      <c r="E26" s="291" t="s">
        <v>586</v>
      </c>
      <c r="F26" s="291">
        <v>0</v>
      </c>
      <c r="G26" s="285">
        <v>35000</v>
      </c>
      <c r="H26" s="286">
        <f t="shared" si="0"/>
        <v>0</v>
      </c>
      <c r="I26" s="237"/>
    </row>
    <row r="27" spans="1:9">
      <c r="A27" s="282">
        <f t="shared" si="1"/>
        <v>25</v>
      </c>
      <c r="B27" s="290" t="s">
        <v>590</v>
      </c>
      <c r="C27" s="291" t="s">
        <v>582</v>
      </c>
      <c r="D27" s="291"/>
      <c r="E27" s="291" t="s">
        <v>586</v>
      </c>
      <c r="F27" s="291">
        <v>0</v>
      </c>
      <c r="G27" s="285">
        <v>24500</v>
      </c>
      <c r="H27" s="286">
        <f t="shared" si="0"/>
        <v>0</v>
      </c>
      <c r="I27" s="237"/>
    </row>
    <row r="28" spans="1:9" ht="13.8" thickBot="1">
      <c r="A28" s="365"/>
      <c r="B28" s="366"/>
      <c r="C28" s="367"/>
      <c r="D28" s="367"/>
      <c r="E28" s="367"/>
      <c r="F28" s="367"/>
      <c r="G28" s="368"/>
      <c r="H28" s="369"/>
      <c r="I28" s="237"/>
    </row>
    <row r="29" spans="1:9" ht="14.4" thickBot="1">
      <c r="A29" s="397" t="s">
        <v>0</v>
      </c>
      <c r="B29" s="398"/>
      <c r="C29" s="398"/>
      <c r="D29" s="398"/>
      <c r="E29" s="398"/>
      <c r="F29" s="370"/>
      <c r="G29" s="371"/>
      <c r="H29" s="372">
        <f>SUM(H3:H27)</f>
        <v>150750</v>
      </c>
      <c r="I29" s="237"/>
    </row>
    <row r="31" spans="1:9" ht="15">
      <c r="A31" s="238"/>
      <c r="B31" s="239" t="s">
        <v>591</v>
      </c>
      <c r="C31" s="238"/>
      <c r="D31" s="238"/>
      <c r="E31" s="238"/>
      <c r="F31" s="238"/>
      <c r="G31" s="238"/>
      <c r="H31" s="238"/>
      <c r="I31" s="238"/>
    </row>
    <row r="32" spans="1:9" ht="13.8">
      <c r="A32" s="238"/>
      <c r="B32" s="238"/>
      <c r="C32" s="238"/>
      <c r="D32" s="238"/>
      <c r="E32" s="238"/>
      <c r="F32" s="238"/>
      <c r="G32" s="238"/>
      <c r="H32" s="238"/>
      <c r="I32" s="238"/>
    </row>
    <row r="33" spans="1:9" ht="15">
      <c r="A33" s="238"/>
      <c r="B33" s="240" t="s">
        <v>592</v>
      </c>
      <c r="C33" s="238"/>
      <c r="D33" s="238"/>
      <c r="E33" s="238"/>
      <c r="F33" s="238"/>
      <c r="G33" s="238"/>
      <c r="H33" s="238"/>
      <c r="I33" s="238"/>
    </row>
    <row r="34" spans="1:9" ht="15">
      <c r="A34" s="238"/>
      <c r="B34" s="241" t="s">
        <v>593</v>
      </c>
      <c r="C34" s="238"/>
      <c r="D34" s="238"/>
      <c r="E34" s="238"/>
      <c r="F34" s="238"/>
      <c r="G34" s="238"/>
      <c r="H34" s="238"/>
      <c r="I34" s="238"/>
    </row>
    <row r="35" spans="1:9" ht="15">
      <c r="A35" s="238"/>
      <c r="B35" s="240" t="s">
        <v>594</v>
      </c>
      <c r="C35" s="238"/>
      <c r="D35" s="238"/>
      <c r="E35" s="238"/>
      <c r="F35" s="238"/>
      <c r="G35" s="238"/>
      <c r="H35" s="238"/>
      <c r="I35" s="238"/>
    </row>
    <row r="36" spans="1:9" ht="15">
      <c r="A36" s="238"/>
      <c r="B36" s="240" t="s">
        <v>595</v>
      </c>
      <c r="C36" s="238"/>
      <c r="D36" s="238"/>
      <c r="E36" s="238"/>
      <c r="F36" s="238"/>
      <c r="G36" s="238"/>
      <c r="H36" s="238"/>
      <c r="I36" s="238"/>
    </row>
    <row r="37" spans="1:9" ht="15">
      <c r="A37" s="238"/>
      <c r="B37" s="240" t="s">
        <v>596</v>
      </c>
      <c r="C37" s="238"/>
      <c r="D37" s="238"/>
      <c r="E37" s="238"/>
      <c r="F37" s="238"/>
      <c r="G37" s="238"/>
      <c r="H37" s="238"/>
      <c r="I37" s="238"/>
    </row>
    <row r="38" spans="1:9" ht="15">
      <c r="A38" s="238"/>
      <c r="B38" s="240" t="s">
        <v>597</v>
      </c>
      <c r="C38" s="238"/>
      <c r="D38" s="238"/>
      <c r="E38" s="238"/>
      <c r="F38" s="238"/>
      <c r="G38" s="238"/>
      <c r="H38" s="238"/>
      <c r="I38" s="238"/>
    </row>
    <row r="39" spans="1:9" ht="15">
      <c r="A39" s="238"/>
      <c r="B39" s="240" t="s">
        <v>598</v>
      </c>
      <c r="C39" s="238"/>
      <c r="D39" s="238"/>
      <c r="E39" s="238"/>
      <c r="F39" s="238"/>
      <c r="G39" s="238"/>
      <c r="H39" s="238"/>
      <c r="I39" s="238"/>
    </row>
    <row r="40" spans="1:9" ht="15.6">
      <c r="A40"/>
      <c r="B40" s="242"/>
      <c r="C40"/>
      <c r="D40"/>
      <c r="E40"/>
      <c r="F40"/>
      <c r="G40"/>
      <c r="H40"/>
      <c r="I40"/>
    </row>
  </sheetData>
  <mergeCells count="2">
    <mergeCell ref="A1:H1"/>
    <mergeCell ref="A29:E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5" workbookViewId="0">
      <selection activeCell="F13" sqref="F13"/>
    </sheetView>
  </sheetViews>
  <sheetFormatPr defaultRowHeight="15.6"/>
  <cols>
    <col min="1" max="1" width="9" style="245" customWidth="1"/>
    <col min="2" max="2" width="63.44140625" style="245" customWidth="1"/>
    <col min="3" max="3" width="11.109375" style="245" customWidth="1"/>
    <col min="4" max="4" width="7.109375" style="245" customWidth="1"/>
    <col min="5" max="5" width="10.44140625" style="246" customWidth="1"/>
    <col min="6" max="6" width="14.6640625" style="247" customWidth="1"/>
    <col min="7" max="7" width="24.88671875" style="247" customWidth="1"/>
    <col min="8" max="8" width="21.44140625" style="245" customWidth="1"/>
    <col min="9" max="9" width="13.109375" style="245" customWidth="1"/>
    <col min="10" max="257" width="8.88671875" style="245"/>
    <col min="258" max="258" width="8" style="245" customWidth="1"/>
    <col min="259" max="259" width="63.109375" style="245" customWidth="1"/>
    <col min="260" max="260" width="10.6640625" style="245" customWidth="1"/>
    <col min="261" max="261" width="9.33203125" style="245" customWidth="1"/>
    <col min="262" max="262" width="22" style="245" customWidth="1"/>
    <col min="263" max="263" width="14.33203125" style="245" customWidth="1"/>
    <col min="264" max="264" width="8.88671875" style="245"/>
    <col min="265" max="265" width="13.109375" style="245" customWidth="1"/>
    <col min="266" max="513" width="8.88671875" style="245"/>
    <col min="514" max="514" width="8" style="245" customWidth="1"/>
    <col min="515" max="515" width="63.109375" style="245" customWidth="1"/>
    <col min="516" max="516" width="10.6640625" style="245" customWidth="1"/>
    <col min="517" max="517" width="9.33203125" style="245" customWidth="1"/>
    <col min="518" max="518" width="22" style="245" customWidth="1"/>
    <col min="519" max="519" width="14.33203125" style="245" customWidth="1"/>
    <col min="520" max="520" width="8.88671875" style="245"/>
    <col min="521" max="521" width="13.109375" style="245" customWidth="1"/>
    <col min="522" max="769" width="8.88671875" style="245"/>
    <col min="770" max="770" width="8" style="245" customWidth="1"/>
    <col min="771" max="771" width="63.109375" style="245" customWidth="1"/>
    <col min="772" max="772" width="10.6640625" style="245" customWidth="1"/>
    <col min="773" max="773" width="9.33203125" style="245" customWidth="1"/>
    <col min="774" max="774" width="22" style="245" customWidth="1"/>
    <col min="775" max="775" width="14.33203125" style="245" customWidth="1"/>
    <col min="776" max="776" width="8.88671875" style="245"/>
    <col min="777" max="777" width="13.109375" style="245" customWidth="1"/>
    <col min="778" max="1025" width="8.88671875" style="245"/>
    <col min="1026" max="1026" width="8" style="245" customWidth="1"/>
    <col min="1027" max="1027" width="63.109375" style="245" customWidth="1"/>
    <col min="1028" max="1028" width="10.6640625" style="245" customWidth="1"/>
    <col min="1029" max="1029" width="9.33203125" style="245" customWidth="1"/>
    <col min="1030" max="1030" width="22" style="245" customWidth="1"/>
    <col min="1031" max="1031" width="14.33203125" style="245" customWidth="1"/>
    <col min="1032" max="1032" width="8.88671875" style="245"/>
    <col min="1033" max="1033" width="13.109375" style="245" customWidth="1"/>
    <col min="1034" max="1281" width="8.88671875" style="245"/>
    <col min="1282" max="1282" width="8" style="245" customWidth="1"/>
    <col min="1283" max="1283" width="63.109375" style="245" customWidth="1"/>
    <col min="1284" max="1284" width="10.6640625" style="245" customWidth="1"/>
    <col min="1285" max="1285" width="9.33203125" style="245" customWidth="1"/>
    <col min="1286" max="1286" width="22" style="245" customWidth="1"/>
    <col min="1287" max="1287" width="14.33203125" style="245" customWidth="1"/>
    <col min="1288" max="1288" width="8.88671875" style="245"/>
    <col min="1289" max="1289" width="13.109375" style="245" customWidth="1"/>
    <col min="1290" max="1537" width="8.88671875" style="245"/>
    <col min="1538" max="1538" width="8" style="245" customWidth="1"/>
    <col min="1539" max="1539" width="63.109375" style="245" customWidth="1"/>
    <col min="1540" max="1540" width="10.6640625" style="245" customWidth="1"/>
    <col min="1541" max="1541" width="9.33203125" style="245" customWidth="1"/>
    <col min="1542" max="1542" width="22" style="245" customWidth="1"/>
    <col min="1543" max="1543" width="14.33203125" style="245" customWidth="1"/>
    <col min="1544" max="1544" width="8.88671875" style="245"/>
    <col min="1545" max="1545" width="13.109375" style="245" customWidth="1"/>
    <col min="1546" max="1793" width="8.88671875" style="245"/>
    <col min="1794" max="1794" width="8" style="245" customWidth="1"/>
    <col min="1795" max="1795" width="63.109375" style="245" customWidth="1"/>
    <col min="1796" max="1796" width="10.6640625" style="245" customWidth="1"/>
    <col min="1797" max="1797" width="9.33203125" style="245" customWidth="1"/>
    <col min="1798" max="1798" width="22" style="245" customWidth="1"/>
    <col min="1799" max="1799" width="14.33203125" style="245" customWidth="1"/>
    <col min="1800" max="1800" width="8.88671875" style="245"/>
    <col min="1801" max="1801" width="13.109375" style="245" customWidth="1"/>
    <col min="1802" max="2049" width="8.88671875" style="245"/>
    <col min="2050" max="2050" width="8" style="245" customWidth="1"/>
    <col min="2051" max="2051" width="63.109375" style="245" customWidth="1"/>
    <col min="2052" max="2052" width="10.6640625" style="245" customWidth="1"/>
    <col min="2053" max="2053" width="9.33203125" style="245" customWidth="1"/>
    <col min="2054" max="2054" width="22" style="245" customWidth="1"/>
    <col min="2055" max="2055" width="14.33203125" style="245" customWidth="1"/>
    <col min="2056" max="2056" width="8.88671875" style="245"/>
    <col min="2057" max="2057" width="13.109375" style="245" customWidth="1"/>
    <col min="2058" max="2305" width="8.88671875" style="245"/>
    <col min="2306" max="2306" width="8" style="245" customWidth="1"/>
    <col min="2307" max="2307" width="63.109375" style="245" customWidth="1"/>
    <col min="2308" max="2308" width="10.6640625" style="245" customWidth="1"/>
    <col min="2309" max="2309" width="9.33203125" style="245" customWidth="1"/>
    <col min="2310" max="2310" width="22" style="245" customWidth="1"/>
    <col min="2311" max="2311" width="14.33203125" style="245" customWidth="1"/>
    <col min="2312" max="2312" width="8.88671875" style="245"/>
    <col min="2313" max="2313" width="13.109375" style="245" customWidth="1"/>
    <col min="2314" max="2561" width="8.88671875" style="245"/>
    <col min="2562" max="2562" width="8" style="245" customWidth="1"/>
    <col min="2563" max="2563" width="63.109375" style="245" customWidth="1"/>
    <col min="2564" max="2564" width="10.6640625" style="245" customWidth="1"/>
    <col min="2565" max="2565" width="9.33203125" style="245" customWidth="1"/>
    <col min="2566" max="2566" width="22" style="245" customWidth="1"/>
    <col min="2567" max="2567" width="14.33203125" style="245" customWidth="1"/>
    <col min="2568" max="2568" width="8.88671875" style="245"/>
    <col min="2569" max="2569" width="13.109375" style="245" customWidth="1"/>
    <col min="2570" max="2817" width="8.88671875" style="245"/>
    <col min="2818" max="2818" width="8" style="245" customWidth="1"/>
    <col min="2819" max="2819" width="63.109375" style="245" customWidth="1"/>
    <col min="2820" max="2820" width="10.6640625" style="245" customWidth="1"/>
    <col min="2821" max="2821" width="9.33203125" style="245" customWidth="1"/>
    <col min="2822" max="2822" width="22" style="245" customWidth="1"/>
    <col min="2823" max="2823" width="14.33203125" style="245" customWidth="1"/>
    <col min="2824" max="2824" width="8.88671875" style="245"/>
    <col min="2825" max="2825" width="13.109375" style="245" customWidth="1"/>
    <col min="2826" max="3073" width="8.88671875" style="245"/>
    <col min="3074" max="3074" width="8" style="245" customWidth="1"/>
    <col min="3075" max="3075" width="63.109375" style="245" customWidth="1"/>
    <col min="3076" max="3076" width="10.6640625" style="245" customWidth="1"/>
    <col min="3077" max="3077" width="9.33203125" style="245" customWidth="1"/>
    <col min="3078" max="3078" width="22" style="245" customWidth="1"/>
    <col min="3079" max="3079" width="14.33203125" style="245" customWidth="1"/>
    <col min="3080" max="3080" width="8.88671875" style="245"/>
    <col min="3081" max="3081" width="13.109375" style="245" customWidth="1"/>
    <col min="3082" max="3329" width="8.88671875" style="245"/>
    <col min="3330" max="3330" width="8" style="245" customWidth="1"/>
    <col min="3331" max="3331" width="63.109375" style="245" customWidth="1"/>
    <col min="3332" max="3332" width="10.6640625" style="245" customWidth="1"/>
    <col min="3333" max="3333" width="9.33203125" style="245" customWidth="1"/>
    <col min="3334" max="3334" width="22" style="245" customWidth="1"/>
    <col min="3335" max="3335" width="14.33203125" style="245" customWidth="1"/>
    <col min="3336" max="3336" width="8.88671875" style="245"/>
    <col min="3337" max="3337" width="13.109375" style="245" customWidth="1"/>
    <col min="3338" max="3585" width="8.88671875" style="245"/>
    <col min="3586" max="3586" width="8" style="245" customWidth="1"/>
    <col min="3587" max="3587" width="63.109375" style="245" customWidth="1"/>
    <col min="3588" max="3588" width="10.6640625" style="245" customWidth="1"/>
    <col min="3589" max="3589" width="9.33203125" style="245" customWidth="1"/>
    <col min="3590" max="3590" width="22" style="245" customWidth="1"/>
    <col min="3591" max="3591" width="14.33203125" style="245" customWidth="1"/>
    <col min="3592" max="3592" width="8.88671875" style="245"/>
    <col min="3593" max="3593" width="13.109375" style="245" customWidth="1"/>
    <col min="3594" max="3841" width="8.88671875" style="245"/>
    <col min="3842" max="3842" width="8" style="245" customWidth="1"/>
    <col min="3843" max="3843" width="63.109375" style="245" customWidth="1"/>
    <col min="3844" max="3844" width="10.6640625" style="245" customWidth="1"/>
    <col min="3845" max="3845" width="9.33203125" style="245" customWidth="1"/>
    <col min="3846" max="3846" width="22" style="245" customWidth="1"/>
    <col min="3847" max="3847" width="14.33203125" style="245" customWidth="1"/>
    <col min="3848" max="3848" width="8.88671875" style="245"/>
    <col min="3849" max="3849" width="13.109375" style="245" customWidth="1"/>
    <col min="3850" max="4097" width="8.88671875" style="245"/>
    <col min="4098" max="4098" width="8" style="245" customWidth="1"/>
    <col min="4099" max="4099" width="63.109375" style="245" customWidth="1"/>
    <col min="4100" max="4100" width="10.6640625" style="245" customWidth="1"/>
    <col min="4101" max="4101" width="9.33203125" style="245" customWidth="1"/>
    <col min="4102" max="4102" width="22" style="245" customWidth="1"/>
    <col min="4103" max="4103" width="14.33203125" style="245" customWidth="1"/>
    <col min="4104" max="4104" width="8.88671875" style="245"/>
    <col min="4105" max="4105" width="13.109375" style="245" customWidth="1"/>
    <col min="4106" max="4353" width="8.88671875" style="245"/>
    <col min="4354" max="4354" width="8" style="245" customWidth="1"/>
    <col min="4355" max="4355" width="63.109375" style="245" customWidth="1"/>
    <col min="4356" max="4356" width="10.6640625" style="245" customWidth="1"/>
    <col min="4357" max="4357" width="9.33203125" style="245" customWidth="1"/>
    <col min="4358" max="4358" width="22" style="245" customWidth="1"/>
    <col min="4359" max="4359" width="14.33203125" style="245" customWidth="1"/>
    <col min="4360" max="4360" width="8.88671875" style="245"/>
    <col min="4361" max="4361" width="13.109375" style="245" customWidth="1"/>
    <col min="4362" max="4609" width="8.88671875" style="245"/>
    <col min="4610" max="4610" width="8" style="245" customWidth="1"/>
    <col min="4611" max="4611" width="63.109375" style="245" customWidth="1"/>
    <col min="4612" max="4612" width="10.6640625" style="245" customWidth="1"/>
    <col min="4613" max="4613" width="9.33203125" style="245" customWidth="1"/>
    <col min="4614" max="4614" width="22" style="245" customWidth="1"/>
    <col min="4615" max="4615" width="14.33203125" style="245" customWidth="1"/>
    <col min="4616" max="4616" width="8.88671875" style="245"/>
    <col min="4617" max="4617" width="13.109375" style="245" customWidth="1"/>
    <col min="4618" max="4865" width="8.88671875" style="245"/>
    <col min="4866" max="4866" width="8" style="245" customWidth="1"/>
    <col min="4867" max="4867" width="63.109375" style="245" customWidth="1"/>
    <col min="4868" max="4868" width="10.6640625" style="245" customWidth="1"/>
    <col min="4869" max="4869" width="9.33203125" style="245" customWidth="1"/>
    <col min="4870" max="4870" width="22" style="245" customWidth="1"/>
    <col min="4871" max="4871" width="14.33203125" style="245" customWidth="1"/>
    <col min="4872" max="4872" width="8.88671875" style="245"/>
    <col min="4873" max="4873" width="13.109375" style="245" customWidth="1"/>
    <col min="4874" max="5121" width="8.88671875" style="245"/>
    <col min="5122" max="5122" width="8" style="245" customWidth="1"/>
    <col min="5123" max="5123" width="63.109375" style="245" customWidth="1"/>
    <col min="5124" max="5124" width="10.6640625" style="245" customWidth="1"/>
    <col min="5125" max="5125" width="9.33203125" style="245" customWidth="1"/>
    <col min="5126" max="5126" width="22" style="245" customWidth="1"/>
    <col min="5127" max="5127" width="14.33203125" style="245" customWidth="1"/>
    <col min="5128" max="5128" width="8.88671875" style="245"/>
    <col min="5129" max="5129" width="13.109375" style="245" customWidth="1"/>
    <col min="5130" max="5377" width="8.88671875" style="245"/>
    <col min="5378" max="5378" width="8" style="245" customWidth="1"/>
    <col min="5379" max="5379" width="63.109375" style="245" customWidth="1"/>
    <col min="5380" max="5380" width="10.6640625" style="245" customWidth="1"/>
    <col min="5381" max="5381" width="9.33203125" style="245" customWidth="1"/>
    <col min="5382" max="5382" width="22" style="245" customWidth="1"/>
    <col min="5383" max="5383" width="14.33203125" style="245" customWidth="1"/>
    <col min="5384" max="5384" width="8.88671875" style="245"/>
    <col min="5385" max="5385" width="13.109375" style="245" customWidth="1"/>
    <col min="5386" max="5633" width="8.88671875" style="245"/>
    <col min="5634" max="5634" width="8" style="245" customWidth="1"/>
    <col min="5635" max="5635" width="63.109375" style="245" customWidth="1"/>
    <col min="5636" max="5636" width="10.6640625" style="245" customWidth="1"/>
    <col min="5637" max="5637" width="9.33203125" style="245" customWidth="1"/>
    <col min="5638" max="5638" width="22" style="245" customWidth="1"/>
    <col min="5639" max="5639" width="14.33203125" style="245" customWidth="1"/>
    <col min="5640" max="5640" width="8.88671875" style="245"/>
    <col min="5641" max="5641" width="13.109375" style="245" customWidth="1"/>
    <col min="5642" max="5889" width="8.88671875" style="245"/>
    <col min="5890" max="5890" width="8" style="245" customWidth="1"/>
    <col min="5891" max="5891" width="63.109375" style="245" customWidth="1"/>
    <col min="5892" max="5892" width="10.6640625" style="245" customWidth="1"/>
    <col min="5893" max="5893" width="9.33203125" style="245" customWidth="1"/>
    <col min="5894" max="5894" width="22" style="245" customWidth="1"/>
    <col min="5895" max="5895" width="14.33203125" style="245" customWidth="1"/>
    <col min="5896" max="5896" width="8.88671875" style="245"/>
    <col min="5897" max="5897" width="13.109375" style="245" customWidth="1"/>
    <col min="5898" max="6145" width="8.88671875" style="245"/>
    <col min="6146" max="6146" width="8" style="245" customWidth="1"/>
    <col min="6147" max="6147" width="63.109375" style="245" customWidth="1"/>
    <col min="6148" max="6148" width="10.6640625" style="245" customWidth="1"/>
    <col min="6149" max="6149" width="9.33203125" style="245" customWidth="1"/>
    <col min="6150" max="6150" width="22" style="245" customWidth="1"/>
    <col min="6151" max="6151" width="14.33203125" style="245" customWidth="1"/>
    <col min="6152" max="6152" width="8.88671875" style="245"/>
    <col min="6153" max="6153" width="13.109375" style="245" customWidth="1"/>
    <col min="6154" max="6401" width="8.88671875" style="245"/>
    <col min="6402" max="6402" width="8" style="245" customWidth="1"/>
    <col min="6403" max="6403" width="63.109375" style="245" customWidth="1"/>
    <col min="6404" max="6404" width="10.6640625" style="245" customWidth="1"/>
    <col min="6405" max="6405" width="9.33203125" style="245" customWidth="1"/>
    <col min="6406" max="6406" width="22" style="245" customWidth="1"/>
    <col min="6407" max="6407" width="14.33203125" style="245" customWidth="1"/>
    <col min="6408" max="6408" width="8.88671875" style="245"/>
    <col min="6409" max="6409" width="13.109375" style="245" customWidth="1"/>
    <col min="6410" max="6657" width="8.88671875" style="245"/>
    <col min="6658" max="6658" width="8" style="245" customWidth="1"/>
    <col min="6659" max="6659" width="63.109375" style="245" customWidth="1"/>
    <col min="6660" max="6660" width="10.6640625" style="245" customWidth="1"/>
    <col min="6661" max="6661" width="9.33203125" style="245" customWidth="1"/>
    <col min="6662" max="6662" width="22" style="245" customWidth="1"/>
    <col min="6663" max="6663" width="14.33203125" style="245" customWidth="1"/>
    <col min="6664" max="6664" width="8.88671875" style="245"/>
    <col min="6665" max="6665" width="13.109375" style="245" customWidth="1"/>
    <col min="6666" max="6913" width="8.88671875" style="245"/>
    <col min="6914" max="6914" width="8" style="245" customWidth="1"/>
    <col min="6915" max="6915" width="63.109375" style="245" customWidth="1"/>
    <col min="6916" max="6916" width="10.6640625" style="245" customWidth="1"/>
    <col min="6917" max="6917" width="9.33203125" style="245" customWidth="1"/>
    <col min="6918" max="6918" width="22" style="245" customWidth="1"/>
    <col min="6919" max="6919" width="14.33203125" style="245" customWidth="1"/>
    <col min="6920" max="6920" width="8.88671875" style="245"/>
    <col min="6921" max="6921" width="13.109375" style="245" customWidth="1"/>
    <col min="6922" max="7169" width="8.88671875" style="245"/>
    <col min="7170" max="7170" width="8" style="245" customWidth="1"/>
    <col min="7171" max="7171" width="63.109375" style="245" customWidth="1"/>
    <col min="7172" max="7172" width="10.6640625" style="245" customWidth="1"/>
    <col min="7173" max="7173" width="9.33203125" style="245" customWidth="1"/>
    <col min="7174" max="7174" width="22" style="245" customWidth="1"/>
    <col min="7175" max="7175" width="14.33203125" style="245" customWidth="1"/>
    <col min="7176" max="7176" width="8.88671875" style="245"/>
    <col min="7177" max="7177" width="13.109375" style="245" customWidth="1"/>
    <col min="7178" max="7425" width="8.88671875" style="245"/>
    <col min="7426" max="7426" width="8" style="245" customWidth="1"/>
    <col min="7427" max="7427" width="63.109375" style="245" customWidth="1"/>
    <col min="7428" max="7428" width="10.6640625" style="245" customWidth="1"/>
    <col min="7429" max="7429" width="9.33203125" style="245" customWidth="1"/>
    <col min="7430" max="7430" width="22" style="245" customWidth="1"/>
    <col min="7431" max="7431" width="14.33203125" style="245" customWidth="1"/>
    <col min="7432" max="7432" width="8.88671875" style="245"/>
    <col min="7433" max="7433" width="13.109375" style="245" customWidth="1"/>
    <col min="7434" max="7681" width="8.88671875" style="245"/>
    <col min="7682" max="7682" width="8" style="245" customWidth="1"/>
    <col min="7683" max="7683" width="63.109375" style="245" customWidth="1"/>
    <col min="7684" max="7684" width="10.6640625" style="245" customWidth="1"/>
    <col min="7685" max="7685" width="9.33203125" style="245" customWidth="1"/>
    <col min="7686" max="7686" width="22" style="245" customWidth="1"/>
    <col min="7687" max="7687" width="14.33203125" style="245" customWidth="1"/>
    <col min="7688" max="7688" width="8.88671875" style="245"/>
    <col min="7689" max="7689" width="13.109375" style="245" customWidth="1"/>
    <col min="7690" max="7937" width="8.88671875" style="245"/>
    <col min="7938" max="7938" width="8" style="245" customWidth="1"/>
    <col min="7939" max="7939" width="63.109375" style="245" customWidth="1"/>
    <col min="7940" max="7940" width="10.6640625" style="245" customWidth="1"/>
    <col min="7941" max="7941" width="9.33203125" style="245" customWidth="1"/>
    <col min="7942" max="7942" width="22" style="245" customWidth="1"/>
    <col min="7943" max="7943" width="14.33203125" style="245" customWidth="1"/>
    <col min="7944" max="7944" width="8.88671875" style="245"/>
    <col min="7945" max="7945" width="13.109375" style="245" customWidth="1"/>
    <col min="7946" max="8193" width="8.88671875" style="245"/>
    <col min="8194" max="8194" width="8" style="245" customWidth="1"/>
    <col min="8195" max="8195" width="63.109375" style="245" customWidth="1"/>
    <col min="8196" max="8196" width="10.6640625" style="245" customWidth="1"/>
    <col min="8197" max="8197" width="9.33203125" style="245" customWidth="1"/>
    <col min="8198" max="8198" width="22" style="245" customWidth="1"/>
    <col min="8199" max="8199" width="14.33203125" style="245" customWidth="1"/>
    <col min="8200" max="8200" width="8.88671875" style="245"/>
    <col min="8201" max="8201" width="13.109375" style="245" customWidth="1"/>
    <col min="8202" max="8449" width="8.88671875" style="245"/>
    <col min="8450" max="8450" width="8" style="245" customWidth="1"/>
    <col min="8451" max="8451" width="63.109375" style="245" customWidth="1"/>
    <col min="8452" max="8452" width="10.6640625" style="245" customWidth="1"/>
    <col min="8453" max="8453" width="9.33203125" style="245" customWidth="1"/>
    <col min="8454" max="8454" width="22" style="245" customWidth="1"/>
    <col min="8455" max="8455" width="14.33203125" style="245" customWidth="1"/>
    <col min="8456" max="8456" width="8.88671875" style="245"/>
    <col min="8457" max="8457" width="13.109375" style="245" customWidth="1"/>
    <col min="8458" max="8705" width="8.88671875" style="245"/>
    <col min="8706" max="8706" width="8" style="245" customWidth="1"/>
    <col min="8707" max="8707" width="63.109375" style="245" customWidth="1"/>
    <col min="8708" max="8708" width="10.6640625" style="245" customWidth="1"/>
    <col min="8709" max="8709" width="9.33203125" style="245" customWidth="1"/>
    <col min="8710" max="8710" width="22" style="245" customWidth="1"/>
    <col min="8711" max="8711" width="14.33203125" style="245" customWidth="1"/>
    <col min="8712" max="8712" width="8.88671875" style="245"/>
    <col min="8713" max="8713" width="13.109375" style="245" customWidth="1"/>
    <col min="8714" max="8961" width="8.88671875" style="245"/>
    <col min="8962" max="8962" width="8" style="245" customWidth="1"/>
    <col min="8963" max="8963" width="63.109375" style="245" customWidth="1"/>
    <col min="8964" max="8964" width="10.6640625" style="245" customWidth="1"/>
    <col min="8965" max="8965" width="9.33203125" style="245" customWidth="1"/>
    <col min="8966" max="8966" width="22" style="245" customWidth="1"/>
    <col min="8967" max="8967" width="14.33203125" style="245" customWidth="1"/>
    <col min="8968" max="8968" width="8.88671875" style="245"/>
    <col min="8969" max="8969" width="13.109375" style="245" customWidth="1"/>
    <col min="8970" max="9217" width="8.88671875" style="245"/>
    <col min="9218" max="9218" width="8" style="245" customWidth="1"/>
    <col min="9219" max="9219" width="63.109375" style="245" customWidth="1"/>
    <col min="9220" max="9220" width="10.6640625" style="245" customWidth="1"/>
    <col min="9221" max="9221" width="9.33203125" style="245" customWidth="1"/>
    <col min="9222" max="9222" width="22" style="245" customWidth="1"/>
    <col min="9223" max="9223" width="14.33203125" style="245" customWidth="1"/>
    <col min="9224" max="9224" width="8.88671875" style="245"/>
    <col min="9225" max="9225" width="13.109375" style="245" customWidth="1"/>
    <col min="9226" max="9473" width="8.88671875" style="245"/>
    <col min="9474" max="9474" width="8" style="245" customWidth="1"/>
    <col min="9475" max="9475" width="63.109375" style="245" customWidth="1"/>
    <col min="9476" max="9476" width="10.6640625" style="245" customWidth="1"/>
    <col min="9477" max="9477" width="9.33203125" style="245" customWidth="1"/>
    <col min="9478" max="9478" width="22" style="245" customWidth="1"/>
    <col min="9479" max="9479" width="14.33203125" style="245" customWidth="1"/>
    <col min="9480" max="9480" width="8.88671875" style="245"/>
    <col min="9481" max="9481" width="13.109375" style="245" customWidth="1"/>
    <col min="9482" max="9729" width="8.88671875" style="245"/>
    <col min="9730" max="9730" width="8" style="245" customWidth="1"/>
    <col min="9731" max="9731" width="63.109375" style="245" customWidth="1"/>
    <col min="9732" max="9732" width="10.6640625" style="245" customWidth="1"/>
    <col min="9733" max="9733" width="9.33203125" style="245" customWidth="1"/>
    <col min="9734" max="9734" width="22" style="245" customWidth="1"/>
    <col min="9735" max="9735" width="14.33203125" style="245" customWidth="1"/>
    <col min="9736" max="9736" width="8.88671875" style="245"/>
    <col min="9737" max="9737" width="13.109375" style="245" customWidth="1"/>
    <col min="9738" max="9985" width="8.88671875" style="245"/>
    <col min="9986" max="9986" width="8" style="245" customWidth="1"/>
    <col min="9987" max="9987" width="63.109375" style="245" customWidth="1"/>
    <col min="9988" max="9988" width="10.6640625" style="245" customWidth="1"/>
    <col min="9989" max="9989" width="9.33203125" style="245" customWidth="1"/>
    <col min="9990" max="9990" width="22" style="245" customWidth="1"/>
    <col min="9991" max="9991" width="14.33203125" style="245" customWidth="1"/>
    <col min="9992" max="9992" width="8.88671875" style="245"/>
    <col min="9993" max="9993" width="13.109375" style="245" customWidth="1"/>
    <col min="9994" max="10241" width="8.88671875" style="245"/>
    <col min="10242" max="10242" width="8" style="245" customWidth="1"/>
    <col min="10243" max="10243" width="63.109375" style="245" customWidth="1"/>
    <col min="10244" max="10244" width="10.6640625" style="245" customWidth="1"/>
    <col min="10245" max="10245" width="9.33203125" style="245" customWidth="1"/>
    <col min="10246" max="10246" width="22" style="245" customWidth="1"/>
    <col min="10247" max="10247" width="14.33203125" style="245" customWidth="1"/>
    <col min="10248" max="10248" width="8.88671875" style="245"/>
    <col min="10249" max="10249" width="13.109375" style="245" customWidth="1"/>
    <col min="10250" max="10497" width="8.88671875" style="245"/>
    <col min="10498" max="10498" width="8" style="245" customWidth="1"/>
    <col min="10499" max="10499" width="63.109375" style="245" customWidth="1"/>
    <col min="10500" max="10500" width="10.6640625" style="245" customWidth="1"/>
    <col min="10501" max="10501" width="9.33203125" style="245" customWidth="1"/>
    <col min="10502" max="10502" width="22" style="245" customWidth="1"/>
    <col min="10503" max="10503" width="14.33203125" style="245" customWidth="1"/>
    <col min="10504" max="10504" width="8.88671875" style="245"/>
    <col min="10505" max="10505" width="13.109375" style="245" customWidth="1"/>
    <col min="10506" max="10753" width="8.88671875" style="245"/>
    <col min="10754" max="10754" width="8" style="245" customWidth="1"/>
    <col min="10755" max="10755" width="63.109375" style="245" customWidth="1"/>
    <col min="10756" max="10756" width="10.6640625" style="245" customWidth="1"/>
    <col min="10757" max="10757" width="9.33203125" style="245" customWidth="1"/>
    <col min="10758" max="10758" width="22" style="245" customWidth="1"/>
    <col min="10759" max="10759" width="14.33203125" style="245" customWidth="1"/>
    <col min="10760" max="10760" width="8.88671875" style="245"/>
    <col min="10761" max="10761" width="13.109375" style="245" customWidth="1"/>
    <col min="10762" max="11009" width="8.88671875" style="245"/>
    <col min="11010" max="11010" width="8" style="245" customWidth="1"/>
    <col min="11011" max="11011" width="63.109375" style="245" customWidth="1"/>
    <col min="11012" max="11012" width="10.6640625" style="245" customWidth="1"/>
    <col min="11013" max="11013" width="9.33203125" style="245" customWidth="1"/>
    <col min="11014" max="11014" width="22" style="245" customWidth="1"/>
    <col min="11015" max="11015" width="14.33203125" style="245" customWidth="1"/>
    <col min="11016" max="11016" width="8.88671875" style="245"/>
    <col min="11017" max="11017" width="13.109375" style="245" customWidth="1"/>
    <col min="11018" max="11265" width="8.88671875" style="245"/>
    <col min="11266" max="11266" width="8" style="245" customWidth="1"/>
    <col min="11267" max="11267" width="63.109375" style="245" customWidth="1"/>
    <col min="11268" max="11268" width="10.6640625" style="245" customWidth="1"/>
    <col min="11269" max="11269" width="9.33203125" style="245" customWidth="1"/>
    <col min="11270" max="11270" width="22" style="245" customWidth="1"/>
    <col min="11271" max="11271" width="14.33203125" style="245" customWidth="1"/>
    <col min="11272" max="11272" width="8.88671875" style="245"/>
    <col min="11273" max="11273" width="13.109375" style="245" customWidth="1"/>
    <col min="11274" max="11521" width="8.88671875" style="245"/>
    <col min="11522" max="11522" width="8" style="245" customWidth="1"/>
    <col min="11523" max="11523" width="63.109375" style="245" customWidth="1"/>
    <col min="11524" max="11524" width="10.6640625" style="245" customWidth="1"/>
    <col min="11525" max="11525" width="9.33203125" style="245" customWidth="1"/>
    <col min="11526" max="11526" width="22" style="245" customWidth="1"/>
    <col min="11527" max="11527" width="14.33203125" style="245" customWidth="1"/>
    <col min="11528" max="11528" width="8.88671875" style="245"/>
    <col min="11529" max="11529" width="13.109375" style="245" customWidth="1"/>
    <col min="11530" max="11777" width="8.88671875" style="245"/>
    <col min="11778" max="11778" width="8" style="245" customWidth="1"/>
    <col min="11779" max="11779" width="63.109375" style="245" customWidth="1"/>
    <col min="11780" max="11780" width="10.6640625" style="245" customWidth="1"/>
    <col min="11781" max="11781" width="9.33203125" style="245" customWidth="1"/>
    <col min="11782" max="11782" width="22" style="245" customWidth="1"/>
    <col min="11783" max="11783" width="14.33203125" style="245" customWidth="1"/>
    <col min="11784" max="11784" width="8.88671875" style="245"/>
    <col min="11785" max="11785" width="13.109375" style="245" customWidth="1"/>
    <col min="11786" max="12033" width="8.88671875" style="245"/>
    <col min="12034" max="12034" width="8" style="245" customWidth="1"/>
    <col min="12035" max="12035" width="63.109375" style="245" customWidth="1"/>
    <col min="12036" max="12036" width="10.6640625" style="245" customWidth="1"/>
    <col min="12037" max="12037" width="9.33203125" style="245" customWidth="1"/>
    <col min="12038" max="12038" width="22" style="245" customWidth="1"/>
    <col min="12039" max="12039" width="14.33203125" style="245" customWidth="1"/>
    <col min="12040" max="12040" width="8.88671875" style="245"/>
    <col min="12041" max="12041" width="13.109375" style="245" customWidth="1"/>
    <col min="12042" max="12289" width="8.88671875" style="245"/>
    <col min="12290" max="12290" width="8" style="245" customWidth="1"/>
    <col min="12291" max="12291" width="63.109375" style="245" customWidth="1"/>
    <col min="12292" max="12292" width="10.6640625" style="245" customWidth="1"/>
    <col min="12293" max="12293" width="9.33203125" style="245" customWidth="1"/>
    <col min="12294" max="12294" width="22" style="245" customWidth="1"/>
    <col min="12295" max="12295" width="14.33203125" style="245" customWidth="1"/>
    <col min="12296" max="12296" width="8.88671875" style="245"/>
    <col min="12297" max="12297" width="13.109375" style="245" customWidth="1"/>
    <col min="12298" max="12545" width="8.88671875" style="245"/>
    <col min="12546" max="12546" width="8" style="245" customWidth="1"/>
    <col min="12547" max="12547" width="63.109375" style="245" customWidth="1"/>
    <col min="12548" max="12548" width="10.6640625" style="245" customWidth="1"/>
    <col min="12549" max="12549" width="9.33203125" style="245" customWidth="1"/>
    <col min="12550" max="12550" width="22" style="245" customWidth="1"/>
    <col min="12551" max="12551" width="14.33203125" style="245" customWidth="1"/>
    <col min="12552" max="12552" width="8.88671875" style="245"/>
    <col min="12553" max="12553" width="13.109375" style="245" customWidth="1"/>
    <col min="12554" max="12801" width="8.88671875" style="245"/>
    <col min="12802" max="12802" width="8" style="245" customWidth="1"/>
    <col min="12803" max="12803" width="63.109375" style="245" customWidth="1"/>
    <col min="12804" max="12804" width="10.6640625" style="245" customWidth="1"/>
    <col min="12805" max="12805" width="9.33203125" style="245" customWidth="1"/>
    <col min="12806" max="12806" width="22" style="245" customWidth="1"/>
    <col min="12807" max="12807" width="14.33203125" style="245" customWidth="1"/>
    <col min="12808" max="12808" width="8.88671875" style="245"/>
    <col min="12809" max="12809" width="13.109375" style="245" customWidth="1"/>
    <col min="12810" max="13057" width="8.88671875" style="245"/>
    <col min="13058" max="13058" width="8" style="245" customWidth="1"/>
    <col min="13059" max="13059" width="63.109375" style="245" customWidth="1"/>
    <col min="13060" max="13060" width="10.6640625" style="245" customWidth="1"/>
    <col min="13061" max="13061" width="9.33203125" style="245" customWidth="1"/>
    <col min="13062" max="13062" width="22" style="245" customWidth="1"/>
    <col min="13063" max="13063" width="14.33203125" style="245" customWidth="1"/>
    <col min="13064" max="13064" width="8.88671875" style="245"/>
    <col min="13065" max="13065" width="13.109375" style="245" customWidth="1"/>
    <col min="13066" max="13313" width="8.88671875" style="245"/>
    <col min="13314" max="13314" width="8" style="245" customWidth="1"/>
    <col min="13315" max="13315" width="63.109375" style="245" customWidth="1"/>
    <col min="13316" max="13316" width="10.6640625" style="245" customWidth="1"/>
    <col min="13317" max="13317" width="9.33203125" style="245" customWidth="1"/>
    <col min="13318" max="13318" width="22" style="245" customWidth="1"/>
    <col min="13319" max="13319" width="14.33203125" style="245" customWidth="1"/>
    <col min="13320" max="13320" width="8.88671875" style="245"/>
    <col min="13321" max="13321" width="13.109375" style="245" customWidth="1"/>
    <col min="13322" max="13569" width="8.88671875" style="245"/>
    <col min="13570" max="13570" width="8" style="245" customWidth="1"/>
    <col min="13571" max="13571" width="63.109375" style="245" customWidth="1"/>
    <col min="13572" max="13572" width="10.6640625" style="245" customWidth="1"/>
    <col min="13573" max="13573" width="9.33203125" style="245" customWidth="1"/>
    <col min="13574" max="13574" width="22" style="245" customWidth="1"/>
    <col min="13575" max="13575" width="14.33203125" style="245" customWidth="1"/>
    <col min="13576" max="13576" width="8.88671875" style="245"/>
    <col min="13577" max="13577" width="13.109375" style="245" customWidth="1"/>
    <col min="13578" max="13825" width="8.88671875" style="245"/>
    <col min="13826" max="13826" width="8" style="245" customWidth="1"/>
    <col min="13827" max="13827" width="63.109375" style="245" customWidth="1"/>
    <col min="13828" max="13828" width="10.6640625" style="245" customWidth="1"/>
    <col min="13829" max="13829" width="9.33203125" style="245" customWidth="1"/>
    <col min="13830" max="13830" width="22" style="245" customWidth="1"/>
    <col min="13831" max="13831" width="14.33203125" style="245" customWidth="1"/>
    <col min="13832" max="13832" width="8.88671875" style="245"/>
    <col min="13833" max="13833" width="13.109375" style="245" customWidth="1"/>
    <col min="13834" max="14081" width="8.88671875" style="245"/>
    <col min="14082" max="14082" width="8" style="245" customWidth="1"/>
    <col min="14083" max="14083" width="63.109375" style="245" customWidth="1"/>
    <col min="14084" max="14084" width="10.6640625" style="245" customWidth="1"/>
    <col min="14085" max="14085" width="9.33203125" style="245" customWidth="1"/>
    <col min="14086" max="14086" width="22" style="245" customWidth="1"/>
    <col min="14087" max="14087" width="14.33203125" style="245" customWidth="1"/>
    <col min="14088" max="14088" width="8.88671875" style="245"/>
    <col min="14089" max="14089" width="13.109375" style="245" customWidth="1"/>
    <col min="14090" max="14337" width="8.88671875" style="245"/>
    <col min="14338" max="14338" width="8" style="245" customWidth="1"/>
    <col min="14339" max="14339" width="63.109375" style="245" customWidth="1"/>
    <col min="14340" max="14340" width="10.6640625" style="245" customWidth="1"/>
    <col min="14341" max="14341" width="9.33203125" style="245" customWidth="1"/>
    <col min="14342" max="14342" width="22" style="245" customWidth="1"/>
    <col min="14343" max="14343" width="14.33203125" style="245" customWidth="1"/>
    <col min="14344" max="14344" width="8.88671875" style="245"/>
    <col min="14345" max="14345" width="13.109375" style="245" customWidth="1"/>
    <col min="14346" max="14593" width="8.88671875" style="245"/>
    <col min="14594" max="14594" width="8" style="245" customWidth="1"/>
    <col min="14595" max="14595" width="63.109375" style="245" customWidth="1"/>
    <col min="14596" max="14596" width="10.6640625" style="245" customWidth="1"/>
    <col min="14597" max="14597" width="9.33203125" style="245" customWidth="1"/>
    <col min="14598" max="14598" width="22" style="245" customWidth="1"/>
    <col min="14599" max="14599" width="14.33203125" style="245" customWidth="1"/>
    <col min="14600" max="14600" width="8.88671875" style="245"/>
    <col min="14601" max="14601" width="13.109375" style="245" customWidth="1"/>
    <col min="14602" max="14849" width="8.88671875" style="245"/>
    <col min="14850" max="14850" width="8" style="245" customWidth="1"/>
    <col min="14851" max="14851" width="63.109375" style="245" customWidth="1"/>
    <col min="14852" max="14852" width="10.6640625" style="245" customWidth="1"/>
    <col min="14853" max="14853" width="9.33203125" style="245" customWidth="1"/>
    <col min="14854" max="14854" width="22" style="245" customWidth="1"/>
    <col min="14855" max="14855" width="14.33203125" style="245" customWidth="1"/>
    <col min="14856" max="14856" width="8.88671875" style="245"/>
    <col min="14857" max="14857" width="13.109375" style="245" customWidth="1"/>
    <col min="14858" max="15105" width="8.88671875" style="245"/>
    <col min="15106" max="15106" width="8" style="245" customWidth="1"/>
    <col min="15107" max="15107" width="63.109375" style="245" customWidth="1"/>
    <col min="15108" max="15108" width="10.6640625" style="245" customWidth="1"/>
    <col min="15109" max="15109" width="9.33203125" style="245" customWidth="1"/>
    <col min="15110" max="15110" width="22" style="245" customWidth="1"/>
    <col min="15111" max="15111" width="14.33203125" style="245" customWidth="1"/>
    <col min="15112" max="15112" width="8.88671875" style="245"/>
    <col min="15113" max="15113" width="13.109375" style="245" customWidth="1"/>
    <col min="15114" max="15361" width="8.88671875" style="245"/>
    <col min="15362" max="15362" width="8" style="245" customWidth="1"/>
    <col min="15363" max="15363" width="63.109375" style="245" customWidth="1"/>
    <col min="15364" max="15364" width="10.6640625" style="245" customWidth="1"/>
    <col min="15365" max="15365" width="9.33203125" style="245" customWidth="1"/>
    <col min="15366" max="15366" width="22" style="245" customWidth="1"/>
    <col min="15367" max="15367" width="14.33203125" style="245" customWidth="1"/>
    <col min="15368" max="15368" width="8.88671875" style="245"/>
    <col min="15369" max="15369" width="13.109375" style="245" customWidth="1"/>
    <col min="15370" max="15617" width="8.88671875" style="245"/>
    <col min="15618" max="15618" width="8" style="245" customWidth="1"/>
    <col min="15619" max="15619" width="63.109375" style="245" customWidth="1"/>
    <col min="15620" max="15620" width="10.6640625" style="245" customWidth="1"/>
    <col min="15621" max="15621" width="9.33203125" style="245" customWidth="1"/>
    <col min="15622" max="15622" width="22" style="245" customWidth="1"/>
    <col min="15623" max="15623" width="14.33203125" style="245" customWidth="1"/>
    <col min="15624" max="15624" width="8.88671875" style="245"/>
    <col min="15625" max="15625" width="13.109375" style="245" customWidth="1"/>
    <col min="15626" max="15873" width="8.88671875" style="245"/>
    <col min="15874" max="15874" width="8" style="245" customWidth="1"/>
    <col min="15875" max="15875" width="63.109375" style="245" customWidth="1"/>
    <col min="15876" max="15876" width="10.6640625" style="245" customWidth="1"/>
    <col min="15877" max="15877" width="9.33203125" style="245" customWidth="1"/>
    <col min="15878" max="15878" width="22" style="245" customWidth="1"/>
    <col min="15879" max="15879" width="14.33203125" style="245" customWidth="1"/>
    <col min="15880" max="15880" width="8.88671875" style="245"/>
    <col min="15881" max="15881" width="13.109375" style="245" customWidth="1"/>
    <col min="15882" max="16129" width="8.88671875" style="245"/>
    <col min="16130" max="16130" width="8" style="245" customWidth="1"/>
    <col min="16131" max="16131" width="63.109375" style="245" customWidth="1"/>
    <col min="16132" max="16132" width="10.6640625" style="245" customWidth="1"/>
    <col min="16133" max="16133" width="9.33203125" style="245" customWidth="1"/>
    <col min="16134" max="16134" width="22" style="245" customWidth="1"/>
    <col min="16135" max="16135" width="14.33203125" style="245" customWidth="1"/>
    <col min="16136" max="16136" width="8.88671875" style="245"/>
    <col min="16137" max="16137" width="13.109375" style="245" customWidth="1"/>
    <col min="16138" max="16384" width="8.88671875" style="245"/>
  </cols>
  <sheetData>
    <row r="1" spans="1:8" s="243" customFormat="1" ht="21">
      <c r="A1" s="399" t="s">
        <v>676</v>
      </c>
      <c r="B1" s="400"/>
      <c r="C1" s="400"/>
      <c r="D1" s="400"/>
      <c r="E1" s="400"/>
      <c r="F1" s="400"/>
      <c r="G1" s="400"/>
      <c r="H1" s="400"/>
    </row>
    <row r="2" spans="1:8" s="244" customFormat="1">
      <c r="A2" s="294" t="s">
        <v>341</v>
      </c>
      <c r="B2" s="295" t="s">
        <v>2</v>
      </c>
      <c r="C2" s="295" t="s">
        <v>3</v>
      </c>
      <c r="D2" s="295" t="s">
        <v>263</v>
      </c>
      <c r="E2" s="295" t="s">
        <v>264</v>
      </c>
      <c r="F2" s="295" t="s">
        <v>266</v>
      </c>
      <c r="G2" s="296" t="s">
        <v>599</v>
      </c>
      <c r="H2" s="296" t="s">
        <v>600</v>
      </c>
    </row>
    <row r="3" spans="1:8" s="244" customFormat="1" ht="93.6" customHeight="1">
      <c r="A3" s="297">
        <v>1</v>
      </c>
      <c r="B3" s="298" t="s">
        <v>601</v>
      </c>
      <c r="C3" s="299" t="s">
        <v>602</v>
      </c>
      <c r="D3" s="298">
        <v>0</v>
      </c>
      <c r="E3" s="300">
        <v>750</v>
      </c>
      <c r="F3" s="301"/>
      <c r="G3" s="302"/>
      <c r="H3" s="302"/>
    </row>
    <row r="4" spans="1:8" s="244" customFormat="1" ht="85.8" customHeight="1">
      <c r="A4" s="297">
        <v>2</v>
      </c>
      <c r="B4" s="303" t="s">
        <v>603</v>
      </c>
      <c r="C4" s="299" t="s">
        <v>602</v>
      </c>
      <c r="D4" s="304"/>
      <c r="E4" s="305">
        <v>2750</v>
      </c>
      <c r="F4" s="305"/>
      <c r="G4" s="306"/>
      <c r="H4" s="306"/>
    </row>
    <row r="5" spans="1:8" ht="58.8" customHeight="1">
      <c r="A5" s="297">
        <v>3</v>
      </c>
      <c r="B5" s="299" t="s">
        <v>677</v>
      </c>
      <c r="C5" s="299" t="s">
        <v>602</v>
      </c>
      <c r="D5" s="307">
        <v>21</v>
      </c>
      <c r="E5" s="308">
        <v>750</v>
      </c>
      <c r="F5" s="308">
        <f>E5*D5</f>
        <v>15750</v>
      </c>
      <c r="G5" s="309"/>
      <c r="H5"/>
    </row>
    <row r="6" spans="1:8" ht="71.400000000000006" customHeight="1">
      <c r="A6" s="297">
        <v>4</v>
      </c>
      <c r="B6" s="310" t="s">
        <v>678</v>
      </c>
      <c r="C6" s="299" t="s">
        <v>602</v>
      </c>
      <c r="D6" s="307">
        <v>32</v>
      </c>
      <c r="E6" s="308">
        <v>1450</v>
      </c>
      <c r="F6" s="308">
        <f>E6*D6</f>
        <v>46400</v>
      </c>
      <c r="G6" s="309"/>
      <c r="H6" s="309"/>
    </row>
    <row r="7" spans="1:8" ht="66.599999999999994" customHeight="1">
      <c r="A7" s="297">
        <v>5</v>
      </c>
      <c r="B7" s="299" t="s">
        <v>604</v>
      </c>
      <c r="C7" s="299" t="s">
        <v>605</v>
      </c>
      <c r="D7" s="307">
        <v>52</v>
      </c>
      <c r="E7" s="309">
        <v>270</v>
      </c>
      <c r="F7" s="309">
        <f t="shared" ref="F7:F9" si="0">D7*E7</f>
        <v>14040</v>
      </c>
      <c r="G7" s="309"/>
      <c r="H7" s="309"/>
    </row>
    <row r="8" spans="1:8" ht="78.599999999999994" customHeight="1">
      <c r="A8" s="297">
        <v>6</v>
      </c>
      <c r="B8" s="299" t="s">
        <v>679</v>
      </c>
      <c r="C8" s="299" t="s">
        <v>602</v>
      </c>
      <c r="D8" s="357">
        <v>16</v>
      </c>
      <c r="E8" s="309">
        <v>650</v>
      </c>
      <c r="F8" s="309">
        <f t="shared" si="0"/>
        <v>10400</v>
      </c>
      <c r="G8" s="309"/>
      <c r="H8" s="314"/>
    </row>
    <row r="9" spans="1:8" ht="67.8" customHeight="1">
      <c r="A9" s="297">
        <v>7</v>
      </c>
      <c r="B9" s="299" t="s">
        <v>606</v>
      </c>
      <c r="C9" s="299" t="s">
        <v>602</v>
      </c>
      <c r="D9" s="307">
        <v>2</v>
      </c>
      <c r="E9" s="309">
        <v>3500</v>
      </c>
      <c r="F9" s="309">
        <f t="shared" si="0"/>
        <v>7000</v>
      </c>
      <c r="G9" s="309"/>
      <c r="H9" s="309"/>
    </row>
    <row r="10" spans="1:8">
      <c r="A10" s="311"/>
      <c r="B10" s="401" t="s">
        <v>266</v>
      </c>
      <c r="C10" s="401"/>
      <c r="D10" s="401"/>
      <c r="E10" s="401"/>
      <c r="F10" s="313">
        <f>SUM(F5:F9)</f>
        <v>93590</v>
      </c>
      <c r="G10" s="312"/>
      <c r="H10" s="312"/>
    </row>
  </sheetData>
  <mergeCells count="2">
    <mergeCell ref="A1:H1"/>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1" workbookViewId="0">
      <selection activeCell="F4" sqref="F4:F20"/>
    </sheetView>
  </sheetViews>
  <sheetFormatPr defaultRowHeight="15.6"/>
  <cols>
    <col min="1" max="1" width="8" style="252" customWidth="1"/>
    <col min="2" max="2" width="63.109375" style="253" customWidth="1"/>
    <col min="3" max="3" width="21.5546875" style="254" customWidth="1"/>
    <col min="4" max="4" width="6.5546875" style="255" bestFit="1" customWidth="1"/>
    <col min="5" max="5" width="6.33203125" style="252" bestFit="1" customWidth="1"/>
    <col min="6" max="6" width="7.88671875" style="254" bestFit="1" customWidth="1"/>
    <col min="7" max="7" width="14.6640625" style="256" customWidth="1"/>
    <col min="8" max="8" width="17.44140625" style="256" customWidth="1"/>
    <col min="9" max="9" width="9.109375" style="249" customWidth="1"/>
    <col min="10" max="10" width="0.109375" style="249" customWidth="1"/>
    <col min="11" max="159" width="8.88671875" style="249"/>
    <col min="160" max="160" width="8" style="249" customWidth="1"/>
    <col min="161" max="161" width="63.109375" style="249" customWidth="1"/>
    <col min="162" max="162" width="10.6640625" style="249" customWidth="1"/>
    <col min="163" max="163" width="9.33203125" style="249" customWidth="1"/>
    <col min="164" max="164" width="22" style="249" customWidth="1"/>
    <col min="165" max="165" width="14.33203125" style="249" customWidth="1"/>
    <col min="166" max="166" width="8.88671875" style="249"/>
    <col min="167" max="167" width="13.109375" style="249" customWidth="1"/>
    <col min="168" max="415" width="8.88671875" style="249"/>
    <col min="416" max="416" width="8" style="249" customWidth="1"/>
    <col min="417" max="417" width="63.109375" style="249" customWidth="1"/>
    <col min="418" max="418" width="10.6640625" style="249" customWidth="1"/>
    <col min="419" max="419" width="9.33203125" style="249" customWidth="1"/>
    <col min="420" max="420" width="22" style="249" customWidth="1"/>
    <col min="421" max="421" width="14.33203125" style="249" customWidth="1"/>
    <col min="422" max="422" width="8.88671875" style="249"/>
    <col min="423" max="423" width="13.109375" style="249" customWidth="1"/>
    <col min="424" max="671" width="8.88671875" style="249"/>
    <col min="672" max="672" width="8" style="249" customWidth="1"/>
    <col min="673" max="673" width="63.109375" style="249" customWidth="1"/>
    <col min="674" max="674" width="10.6640625" style="249" customWidth="1"/>
    <col min="675" max="675" width="9.33203125" style="249" customWidth="1"/>
    <col min="676" max="676" width="22" style="249" customWidth="1"/>
    <col min="677" max="677" width="14.33203125" style="249" customWidth="1"/>
    <col min="678" max="678" width="8.88671875" style="249"/>
    <col min="679" max="679" width="13.109375" style="249" customWidth="1"/>
    <col min="680" max="927" width="8.88671875" style="249"/>
    <col min="928" max="928" width="8" style="249" customWidth="1"/>
    <col min="929" max="929" width="63.109375" style="249" customWidth="1"/>
    <col min="930" max="930" width="10.6640625" style="249" customWidth="1"/>
    <col min="931" max="931" width="9.33203125" style="249" customWidth="1"/>
    <col min="932" max="932" width="22" style="249" customWidth="1"/>
    <col min="933" max="933" width="14.33203125" style="249" customWidth="1"/>
    <col min="934" max="934" width="8.88671875" style="249"/>
    <col min="935" max="935" width="13.109375" style="249" customWidth="1"/>
    <col min="936" max="1183" width="8.88671875" style="249"/>
    <col min="1184" max="1184" width="8" style="249" customWidth="1"/>
    <col min="1185" max="1185" width="63.109375" style="249" customWidth="1"/>
    <col min="1186" max="1186" width="10.6640625" style="249" customWidth="1"/>
    <col min="1187" max="1187" width="9.33203125" style="249" customWidth="1"/>
    <col min="1188" max="1188" width="22" style="249" customWidth="1"/>
    <col min="1189" max="1189" width="14.33203125" style="249" customWidth="1"/>
    <col min="1190" max="1190" width="8.88671875" style="249"/>
    <col min="1191" max="1191" width="13.109375" style="249" customWidth="1"/>
    <col min="1192" max="1439" width="8.88671875" style="249"/>
    <col min="1440" max="1440" width="8" style="249" customWidth="1"/>
    <col min="1441" max="1441" width="63.109375" style="249" customWidth="1"/>
    <col min="1442" max="1442" width="10.6640625" style="249" customWidth="1"/>
    <col min="1443" max="1443" width="9.33203125" style="249" customWidth="1"/>
    <col min="1444" max="1444" width="22" style="249" customWidth="1"/>
    <col min="1445" max="1445" width="14.33203125" style="249" customWidth="1"/>
    <col min="1446" max="1446" width="8.88671875" style="249"/>
    <col min="1447" max="1447" width="13.109375" style="249" customWidth="1"/>
    <col min="1448" max="1695" width="8.88671875" style="249"/>
    <col min="1696" max="1696" width="8" style="249" customWidth="1"/>
    <col min="1697" max="1697" width="63.109375" style="249" customWidth="1"/>
    <col min="1698" max="1698" width="10.6640625" style="249" customWidth="1"/>
    <col min="1699" max="1699" width="9.33203125" style="249" customWidth="1"/>
    <col min="1700" max="1700" width="22" style="249" customWidth="1"/>
    <col min="1701" max="1701" width="14.33203125" style="249" customWidth="1"/>
    <col min="1702" max="1702" width="8.88671875" style="249"/>
    <col min="1703" max="1703" width="13.109375" style="249" customWidth="1"/>
    <col min="1704" max="1951" width="8.88671875" style="249"/>
    <col min="1952" max="1952" width="8" style="249" customWidth="1"/>
    <col min="1953" max="1953" width="63.109375" style="249" customWidth="1"/>
    <col min="1954" max="1954" width="10.6640625" style="249" customWidth="1"/>
    <col min="1955" max="1955" width="9.33203125" style="249" customWidth="1"/>
    <col min="1956" max="1956" width="22" style="249" customWidth="1"/>
    <col min="1957" max="1957" width="14.33203125" style="249" customWidth="1"/>
    <col min="1958" max="1958" width="8.88671875" style="249"/>
    <col min="1959" max="1959" width="13.109375" style="249" customWidth="1"/>
    <col min="1960" max="2207" width="8.88671875" style="249"/>
    <col min="2208" max="2208" width="8" style="249" customWidth="1"/>
    <col min="2209" max="2209" width="63.109375" style="249" customWidth="1"/>
    <col min="2210" max="2210" width="10.6640625" style="249" customWidth="1"/>
    <col min="2211" max="2211" width="9.33203125" style="249" customWidth="1"/>
    <col min="2212" max="2212" width="22" style="249" customWidth="1"/>
    <col min="2213" max="2213" width="14.33203125" style="249" customWidth="1"/>
    <col min="2214" max="2214" width="8.88671875" style="249"/>
    <col min="2215" max="2215" width="13.109375" style="249" customWidth="1"/>
    <col min="2216" max="2463" width="8.88671875" style="249"/>
    <col min="2464" max="2464" width="8" style="249" customWidth="1"/>
    <col min="2465" max="2465" width="63.109375" style="249" customWidth="1"/>
    <col min="2466" max="2466" width="10.6640625" style="249" customWidth="1"/>
    <col min="2467" max="2467" width="9.33203125" style="249" customWidth="1"/>
    <col min="2468" max="2468" width="22" style="249" customWidth="1"/>
    <col min="2469" max="2469" width="14.33203125" style="249" customWidth="1"/>
    <col min="2470" max="2470" width="8.88671875" style="249"/>
    <col min="2471" max="2471" width="13.109375" style="249" customWidth="1"/>
    <col min="2472" max="2719" width="8.88671875" style="249"/>
    <col min="2720" max="2720" width="8" style="249" customWidth="1"/>
    <col min="2721" max="2721" width="63.109375" style="249" customWidth="1"/>
    <col min="2722" max="2722" width="10.6640625" style="249" customWidth="1"/>
    <col min="2723" max="2723" width="9.33203125" style="249" customWidth="1"/>
    <col min="2724" max="2724" width="22" style="249" customWidth="1"/>
    <col min="2725" max="2725" width="14.33203125" style="249" customWidth="1"/>
    <col min="2726" max="2726" width="8.88671875" style="249"/>
    <col min="2727" max="2727" width="13.109375" style="249" customWidth="1"/>
    <col min="2728" max="2975" width="8.88671875" style="249"/>
    <col min="2976" max="2976" width="8" style="249" customWidth="1"/>
    <col min="2977" max="2977" width="63.109375" style="249" customWidth="1"/>
    <col min="2978" max="2978" width="10.6640625" style="249" customWidth="1"/>
    <col min="2979" max="2979" width="9.33203125" style="249" customWidth="1"/>
    <col min="2980" max="2980" width="22" style="249" customWidth="1"/>
    <col min="2981" max="2981" width="14.33203125" style="249" customWidth="1"/>
    <col min="2982" max="2982" width="8.88671875" style="249"/>
    <col min="2983" max="2983" width="13.109375" style="249" customWidth="1"/>
    <col min="2984" max="3231" width="8.88671875" style="249"/>
    <col min="3232" max="3232" width="8" style="249" customWidth="1"/>
    <col min="3233" max="3233" width="63.109375" style="249" customWidth="1"/>
    <col min="3234" max="3234" width="10.6640625" style="249" customWidth="1"/>
    <col min="3235" max="3235" width="9.33203125" style="249" customWidth="1"/>
    <col min="3236" max="3236" width="22" style="249" customWidth="1"/>
    <col min="3237" max="3237" width="14.33203125" style="249" customWidth="1"/>
    <col min="3238" max="3238" width="8.88671875" style="249"/>
    <col min="3239" max="3239" width="13.109375" style="249" customWidth="1"/>
    <col min="3240" max="3487" width="8.88671875" style="249"/>
    <col min="3488" max="3488" width="8" style="249" customWidth="1"/>
    <col min="3489" max="3489" width="63.109375" style="249" customWidth="1"/>
    <col min="3490" max="3490" width="10.6640625" style="249" customWidth="1"/>
    <col min="3491" max="3491" width="9.33203125" style="249" customWidth="1"/>
    <col min="3492" max="3492" width="22" style="249" customWidth="1"/>
    <col min="3493" max="3493" width="14.33203125" style="249" customWidth="1"/>
    <col min="3494" max="3494" width="8.88671875" style="249"/>
    <col min="3495" max="3495" width="13.109375" style="249" customWidth="1"/>
    <col min="3496" max="3743" width="8.88671875" style="249"/>
    <col min="3744" max="3744" width="8" style="249" customWidth="1"/>
    <col min="3745" max="3745" width="63.109375" style="249" customWidth="1"/>
    <col min="3746" max="3746" width="10.6640625" style="249" customWidth="1"/>
    <col min="3747" max="3747" width="9.33203125" style="249" customWidth="1"/>
    <col min="3748" max="3748" width="22" style="249" customWidth="1"/>
    <col min="3749" max="3749" width="14.33203125" style="249" customWidth="1"/>
    <col min="3750" max="3750" width="8.88671875" style="249"/>
    <col min="3751" max="3751" width="13.109375" style="249" customWidth="1"/>
    <col min="3752" max="3999" width="8.88671875" style="249"/>
    <col min="4000" max="4000" width="8" style="249" customWidth="1"/>
    <col min="4001" max="4001" width="63.109375" style="249" customWidth="1"/>
    <col min="4002" max="4002" width="10.6640625" style="249" customWidth="1"/>
    <col min="4003" max="4003" width="9.33203125" style="249" customWidth="1"/>
    <col min="4004" max="4004" width="22" style="249" customWidth="1"/>
    <col min="4005" max="4005" width="14.33203125" style="249" customWidth="1"/>
    <col min="4006" max="4006" width="8.88671875" style="249"/>
    <col min="4007" max="4007" width="13.109375" style="249" customWidth="1"/>
    <col min="4008" max="4255" width="8.88671875" style="249"/>
    <col min="4256" max="4256" width="8" style="249" customWidth="1"/>
    <col min="4257" max="4257" width="63.109375" style="249" customWidth="1"/>
    <col min="4258" max="4258" width="10.6640625" style="249" customWidth="1"/>
    <col min="4259" max="4259" width="9.33203125" style="249" customWidth="1"/>
    <col min="4260" max="4260" width="22" style="249" customWidth="1"/>
    <col min="4261" max="4261" width="14.33203125" style="249" customWidth="1"/>
    <col min="4262" max="4262" width="8.88671875" style="249"/>
    <col min="4263" max="4263" width="13.109375" style="249" customWidth="1"/>
    <col min="4264" max="4511" width="8.88671875" style="249"/>
    <col min="4512" max="4512" width="8" style="249" customWidth="1"/>
    <col min="4513" max="4513" width="63.109375" style="249" customWidth="1"/>
    <col min="4514" max="4514" width="10.6640625" style="249" customWidth="1"/>
    <col min="4515" max="4515" width="9.33203125" style="249" customWidth="1"/>
    <col min="4516" max="4516" width="22" style="249" customWidth="1"/>
    <col min="4517" max="4517" width="14.33203125" style="249" customWidth="1"/>
    <col min="4518" max="4518" width="8.88671875" style="249"/>
    <col min="4519" max="4519" width="13.109375" style="249" customWidth="1"/>
    <col min="4520" max="4767" width="8.88671875" style="249"/>
    <col min="4768" max="4768" width="8" style="249" customWidth="1"/>
    <col min="4769" max="4769" width="63.109375" style="249" customWidth="1"/>
    <col min="4770" max="4770" width="10.6640625" style="249" customWidth="1"/>
    <col min="4771" max="4771" width="9.33203125" style="249" customWidth="1"/>
    <col min="4772" max="4772" width="22" style="249" customWidth="1"/>
    <col min="4773" max="4773" width="14.33203125" style="249" customWidth="1"/>
    <col min="4774" max="4774" width="8.88671875" style="249"/>
    <col min="4775" max="4775" width="13.109375" style="249" customWidth="1"/>
    <col min="4776" max="5023" width="8.88671875" style="249"/>
    <col min="5024" max="5024" width="8" style="249" customWidth="1"/>
    <col min="5025" max="5025" width="63.109375" style="249" customWidth="1"/>
    <col min="5026" max="5026" width="10.6640625" style="249" customWidth="1"/>
    <col min="5027" max="5027" width="9.33203125" style="249" customWidth="1"/>
    <col min="5028" max="5028" width="22" style="249" customWidth="1"/>
    <col min="5029" max="5029" width="14.33203125" style="249" customWidth="1"/>
    <col min="5030" max="5030" width="8.88671875" style="249"/>
    <col min="5031" max="5031" width="13.109375" style="249" customWidth="1"/>
    <col min="5032" max="5279" width="8.88671875" style="249"/>
    <col min="5280" max="5280" width="8" style="249" customWidth="1"/>
    <col min="5281" max="5281" width="63.109375" style="249" customWidth="1"/>
    <col min="5282" max="5282" width="10.6640625" style="249" customWidth="1"/>
    <col min="5283" max="5283" width="9.33203125" style="249" customWidth="1"/>
    <col min="5284" max="5284" width="22" style="249" customWidth="1"/>
    <col min="5285" max="5285" width="14.33203125" style="249" customWidth="1"/>
    <col min="5286" max="5286" width="8.88671875" style="249"/>
    <col min="5287" max="5287" width="13.109375" style="249" customWidth="1"/>
    <col min="5288" max="5535" width="8.88671875" style="249"/>
    <col min="5536" max="5536" width="8" style="249" customWidth="1"/>
    <col min="5537" max="5537" width="63.109375" style="249" customWidth="1"/>
    <col min="5538" max="5538" width="10.6640625" style="249" customWidth="1"/>
    <col min="5539" max="5539" width="9.33203125" style="249" customWidth="1"/>
    <col min="5540" max="5540" width="22" style="249" customWidth="1"/>
    <col min="5541" max="5541" width="14.33203125" style="249" customWidth="1"/>
    <col min="5542" max="5542" width="8.88671875" style="249"/>
    <col min="5543" max="5543" width="13.109375" style="249" customWidth="1"/>
    <col min="5544" max="5791" width="8.88671875" style="249"/>
    <col min="5792" max="5792" width="8" style="249" customWidth="1"/>
    <col min="5793" max="5793" width="63.109375" style="249" customWidth="1"/>
    <col min="5794" max="5794" width="10.6640625" style="249" customWidth="1"/>
    <col min="5795" max="5795" width="9.33203125" style="249" customWidth="1"/>
    <col min="5796" max="5796" width="22" style="249" customWidth="1"/>
    <col min="5797" max="5797" width="14.33203125" style="249" customWidth="1"/>
    <col min="5798" max="5798" width="8.88671875" style="249"/>
    <col min="5799" max="5799" width="13.109375" style="249" customWidth="1"/>
    <col min="5800" max="6047" width="8.88671875" style="249"/>
    <col min="6048" max="6048" width="8" style="249" customWidth="1"/>
    <col min="6049" max="6049" width="63.109375" style="249" customWidth="1"/>
    <col min="6050" max="6050" width="10.6640625" style="249" customWidth="1"/>
    <col min="6051" max="6051" width="9.33203125" style="249" customWidth="1"/>
    <col min="6052" max="6052" width="22" style="249" customWidth="1"/>
    <col min="6053" max="6053" width="14.33203125" style="249" customWidth="1"/>
    <col min="6054" max="6054" width="8.88671875" style="249"/>
    <col min="6055" max="6055" width="13.109375" style="249" customWidth="1"/>
    <col min="6056" max="6303" width="8.88671875" style="249"/>
    <col min="6304" max="6304" width="8" style="249" customWidth="1"/>
    <col min="6305" max="6305" width="63.109375" style="249" customWidth="1"/>
    <col min="6306" max="6306" width="10.6640625" style="249" customWidth="1"/>
    <col min="6307" max="6307" width="9.33203125" style="249" customWidth="1"/>
    <col min="6308" max="6308" width="22" style="249" customWidth="1"/>
    <col min="6309" max="6309" width="14.33203125" style="249" customWidth="1"/>
    <col min="6310" max="6310" width="8.88671875" style="249"/>
    <col min="6311" max="6311" width="13.109375" style="249" customWidth="1"/>
    <col min="6312" max="6559" width="8.88671875" style="249"/>
    <col min="6560" max="6560" width="8" style="249" customWidth="1"/>
    <col min="6561" max="6561" width="63.109375" style="249" customWidth="1"/>
    <col min="6562" max="6562" width="10.6640625" style="249" customWidth="1"/>
    <col min="6563" max="6563" width="9.33203125" style="249" customWidth="1"/>
    <col min="6564" max="6564" width="22" style="249" customWidth="1"/>
    <col min="6565" max="6565" width="14.33203125" style="249" customWidth="1"/>
    <col min="6566" max="6566" width="8.88671875" style="249"/>
    <col min="6567" max="6567" width="13.109375" style="249" customWidth="1"/>
    <col min="6568" max="6815" width="8.88671875" style="249"/>
    <col min="6816" max="6816" width="8" style="249" customWidth="1"/>
    <col min="6817" max="6817" width="63.109375" style="249" customWidth="1"/>
    <col min="6818" max="6818" width="10.6640625" style="249" customWidth="1"/>
    <col min="6819" max="6819" width="9.33203125" style="249" customWidth="1"/>
    <col min="6820" max="6820" width="22" style="249" customWidth="1"/>
    <col min="6821" max="6821" width="14.33203125" style="249" customWidth="1"/>
    <col min="6822" max="6822" width="8.88671875" style="249"/>
    <col min="6823" max="6823" width="13.109375" style="249" customWidth="1"/>
    <col min="6824" max="7071" width="8.88671875" style="249"/>
    <col min="7072" max="7072" width="8" style="249" customWidth="1"/>
    <col min="7073" max="7073" width="63.109375" style="249" customWidth="1"/>
    <col min="7074" max="7074" width="10.6640625" style="249" customWidth="1"/>
    <col min="7075" max="7075" width="9.33203125" style="249" customWidth="1"/>
    <col min="7076" max="7076" width="22" style="249" customWidth="1"/>
    <col min="7077" max="7077" width="14.33203125" style="249" customWidth="1"/>
    <col min="7078" max="7078" width="8.88671875" style="249"/>
    <col min="7079" max="7079" width="13.109375" style="249" customWidth="1"/>
    <col min="7080" max="7327" width="8.88671875" style="249"/>
    <col min="7328" max="7328" width="8" style="249" customWidth="1"/>
    <col min="7329" max="7329" width="63.109375" style="249" customWidth="1"/>
    <col min="7330" max="7330" width="10.6640625" style="249" customWidth="1"/>
    <col min="7331" max="7331" width="9.33203125" style="249" customWidth="1"/>
    <col min="7332" max="7332" width="22" style="249" customWidth="1"/>
    <col min="7333" max="7333" width="14.33203125" style="249" customWidth="1"/>
    <col min="7334" max="7334" width="8.88671875" style="249"/>
    <col min="7335" max="7335" width="13.109375" style="249" customWidth="1"/>
    <col min="7336" max="7583" width="8.88671875" style="249"/>
    <col min="7584" max="7584" width="8" style="249" customWidth="1"/>
    <col min="7585" max="7585" width="63.109375" style="249" customWidth="1"/>
    <col min="7586" max="7586" width="10.6640625" style="249" customWidth="1"/>
    <col min="7587" max="7587" width="9.33203125" style="249" customWidth="1"/>
    <col min="7588" max="7588" width="22" style="249" customWidth="1"/>
    <col min="7589" max="7589" width="14.33203125" style="249" customWidth="1"/>
    <col min="7590" max="7590" width="8.88671875" style="249"/>
    <col min="7591" max="7591" width="13.109375" style="249" customWidth="1"/>
    <col min="7592" max="7839" width="8.88671875" style="249"/>
    <col min="7840" max="7840" width="8" style="249" customWidth="1"/>
    <col min="7841" max="7841" width="63.109375" style="249" customWidth="1"/>
    <col min="7842" max="7842" width="10.6640625" style="249" customWidth="1"/>
    <col min="7843" max="7843" width="9.33203125" style="249" customWidth="1"/>
    <col min="7844" max="7844" width="22" style="249" customWidth="1"/>
    <col min="7845" max="7845" width="14.33203125" style="249" customWidth="1"/>
    <col min="7846" max="7846" width="8.88671875" style="249"/>
    <col min="7847" max="7847" width="13.109375" style="249" customWidth="1"/>
    <col min="7848" max="8095" width="8.88671875" style="249"/>
    <col min="8096" max="8096" width="8" style="249" customWidth="1"/>
    <col min="8097" max="8097" width="63.109375" style="249" customWidth="1"/>
    <col min="8098" max="8098" width="10.6640625" style="249" customWidth="1"/>
    <col min="8099" max="8099" width="9.33203125" style="249" customWidth="1"/>
    <col min="8100" max="8100" width="22" style="249" customWidth="1"/>
    <col min="8101" max="8101" width="14.33203125" style="249" customWidth="1"/>
    <col min="8102" max="8102" width="8.88671875" style="249"/>
    <col min="8103" max="8103" width="13.109375" style="249" customWidth="1"/>
    <col min="8104" max="8351" width="8.88671875" style="249"/>
    <col min="8352" max="8352" width="8" style="249" customWidth="1"/>
    <col min="8353" max="8353" width="63.109375" style="249" customWidth="1"/>
    <col min="8354" max="8354" width="10.6640625" style="249" customWidth="1"/>
    <col min="8355" max="8355" width="9.33203125" style="249" customWidth="1"/>
    <col min="8356" max="8356" width="22" style="249" customWidth="1"/>
    <col min="8357" max="8357" width="14.33203125" style="249" customWidth="1"/>
    <col min="8358" max="8358" width="8.88671875" style="249"/>
    <col min="8359" max="8359" width="13.109375" style="249" customWidth="1"/>
    <col min="8360" max="8607" width="8.88671875" style="249"/>
    <col min="8608" max="8608" width="8" style="249" customWidth="1"/>
    <col min="8609" max="8609" width="63.109375" style="249" customWidth="1"/>
    <col min="8610" max="8610" width="10.6640625" style="249" customWidth="1"/>
    <col min="8611" max="8611" width="9.33203125" style="249" customWidth="1"/>
    <col min="8612" max="8612" width="22" style="249" customWidth="1"/>
    <col min="8613" max="8613" width="14.33203125" style="249" customWidth="1"/>
    <col min="8614" max="8614" width="8.88671875" style="249"/>
    <col min="8615" max="8615" width="13.109375" style="249" customWidth="1"/>
    <col min="8616" max="8863" width="8.88671875" style="249"/>
    <col min="8864" max="8864" width="8" style="249" customWidth="1"/>
    <col min="8865" max="8865" width="63.109375" style="249" customWidth="1"/>
    <col min="8866" max="8866" width="10.6640625" style="249" customWidth="1"/>
    <col min="8867" max="8867" width="9.33203125" style="249" customWidth="1"/>
    <col min="8868" max="8868" width="22" style="249" customWidth="1"/>
    <col min="8869" max="8869" width="14.33203125" style="249" customWidth="1"/>
    <col min="8870" max="8870" width="8.88671875" style="249"/>
    <col min="8871" max="8871" width="13.109375" style="249" customWidth="1"/>
    <col min="8872" max="9119" width="8.88671875" style="249"/>
    <col min="9120" max="9120" width="8" style="249" customWidth="1"/>
    <col min="9121" max="9121" width="63.109375" style="249" customWidth="1"/>
    <col min="9122" max="9122" width="10.6640625" style="249" customWidth="1"/>
    <col min="9123" max="9123" width="9.33203125" style="249" customWidth="1"/>
    <col min="9124" max="9124" width="22" style="249" customWidth="1"/>
    <col min="9125" max="9125" width="14.33203125" style="249" customWidth="1"/>
    <col min="9126" max="9126" width="8.88671875" style="249"/>
    <col min="9127" max="9127" width="13.109375" style="249" customWidth="1"/>
    <col min="9128" max="9375" width="8.88671875" style="249"/>
    <col min="9376" max="9376" width="8" style="249" customWidth="1"/>
    <col min="9377" max="9377" width="63.109375" style="249" customWidth="1"/>
    <col min="9378" max="9378" width="10.6640625" style="249" customWidth="1"/>
    <col min="9379" max="9379" width="9.33203125" style="249" customWidth="1"/>
    <col min="9380" max="9380" width="22" style="249" customWidth="1"/>
    <col min="9381" max="9381" width="14.33203125" style="249" customWidth="1"/>
    <col min="9382" max="9382" width="8.88671875" style="249"/>
    <col min="9383" max="9383" width="13.109375" style="249" customWidth="1"/>
    <col min="9384" max="9631" width="8.88671875" style="249"/>
    <col min="9632" max="9632" width="8" style="249" customWidth="1"/>
    <col min="9633" max="9633" width="63.109375" style="249" customWidth="1"/>
    <col min="9634" max="9634" width="10.6640625" style="249" customWidth="1"/>
    <col min="9635" max="9635" width="9.33203125" style="249" customWidth="1"/>
    <col min="9636" max="9636" width="22" style="249" customWidth="1"/>
    <col min="9637" max="9637" width="14.33203125" style="249" customWidth="1"/>
    <col min="9638" max="9638" width="8.88671875" style="249"/>
    <col min="9639" max="9639" width="13.109375" style="249" customWidth="1"/>
    <col min="9640" max="9887" width="8.88671875" style="249"/>
    <col min="9888" max="9888" width="8" style="249" customWidth="1"/>
    <col min="9889" max="9889" width="63.109375" style="249" customWidth="1"/>
    <col min="9890" max="9890" width="10.6640625" style="249" customWidth="1"/>
    <col min="9891" max="9891" width="9.33203125" style="249" customWidth="1"/>
    <col min="9892" max="9892" width="22" style="249" customWidth="1"/>
    <col min="9893" max="9893" width="14.33203125" style="249" customWidth="1"/>
    <col min="9894" max="9894" width="8.88671875" style="249"/>
    <col min="9895" max="9895" width="13.109375" style="249" customWidth="1"/>
    <col min="9896" max="10143" width="8.88671875" style="249"/>
    <col min="10144" max="10144" width="8" style="249" customWidth="1"/>
    <col min="10145" max="10145" width="63.109375" style="249" customWidth="1"/>
    <col min="10146" max="10146" width="10.6640625" style="249" customWidth="1"/>
    <col min="10147" max="10147" width="9.33203125" style="249" customWidth="1"/>
    <col min="10148" max="10148" width="22" style="249" customWidth="1"/>
    <col min="10149" max="10149" width="14.33203125" style="249" customWidth="1"/>
    <col min="10150" max="10150" width="8.88671875" style="249"/>
    <col min="10151" max="10151" width="13.109375" style="249" customWidth="1"/>
    <col min="10152" max="10399" width="8.88671875" style="249"/>
    <col min="10400" max="10400" width="8" style="249" customWidth="1"/>
    <col min="10401" max="10401" width="63.109375" style="249" customWidth="1"/>
    <col min="10402" max="10402" width="10.6640625" style="249" customWidth="1"/>
    <col min="10403" max="10403" width="9.33203125" style="249" customWidth="1"/>
    <col min="10404" max="10404" width="22" style="249" customWidth="1"/>
    <col min="10405" max="10405" width="14.33203125" style="249" customWidth="1"/>
    <col min="10406" max="10406" width="8.88671875" style="249"/>
    <col min="10407" max="10407" width="13.109375" style="249" customWidth="1"/>
    <col min="10408" max="10655" width="8.88671875" style="249"/>
    <col min="10656" max="10656" width="8" style="249" customWidth="1"/>
    <col min="10657" max="10657" width="63.109375" style="249" customWidth="1"/>
    <col min="10658" max="10658" width="10.6640625" style="249" customWidth="1"/>
    <col min="10659" max="10659" width="9.33203125" style="249" customWidth="1"/>
    <col min="10660" max="10660" width="22" style="249" customWidth="1"/>
    <col min="10661" max="10661" width="14.33203125" style="249" customWidth="1"/>
    <col min="10662" max="10662" width="8.88671875" style="249"/>
    <col min="10663" max="10663" width="13.109375" style="249" customWidth="1"/>
    <col min="10664" max="10911" width="8.88671875" style="249"/>
    <col min="10912" max="10912" width="8" style="249" customWidth="1"/>
    <col min="10913" max="10913" width="63.109375" style="249" customWidth="1"/>
    <col min="10914" max="10914" width="10.6640625" style="249" customWidth="1"/>
    <col min="10915" max="10915" width="9.33203125" style="249" customWidth="1"/>
    <col min="10916" max="10916" width="22" style="249" customWidth="1"/>
    <col min="10917" max="10917" width="14.33203125" style="249" customWidth="1"/>
    <col min="10918" max="10918" width="8.88671875" style="249"/>
    <col min="10919" max="10919" width="13.109375" style="249" customWidth="1"/>
    <col min="10920" max="11167" width="8.88671875" style="249"/>
    <col min="11168" max="11168" width="8" style="249" customWidth="1"/>
    <col min="11169" max="11169" width="63.109375" style="249" customWidth="1"/>
    <col min="11170" max="11170" width="10.6640625" style="249" customWidth="1"/>
    <col min="11171" max="11171" width="9.33203125" style="249" customWidth="1"/>
    <col min="11172" max="11172" width="22" style="249" customWidth="1"/>
    <col min="11173" max="11173" width="14.33203125" style="249" customWidth="1"/>
    <col min="11174" max="11174" width="8.88671875" style="249"/>
    <col min="11175" max="11175" width="13.109375" style="249" customWidth="1"/>
    <col min="11176" max="11423" width="8.88671875" style="249"/>
    <col min="11424" max="11424" width="8" style="249" customWidth="1"/>
    <col min="11425" max="11425" width="63.109375" style="249" customWidth="1"/>
    <col min="11426" max="11426" width="10.6640625" style="249" customWidth="1"/>
    <col min="11427" max="11427" width="9.33203125" style="249" customWidth="1"/>
    <col min="11428" max="11428" width="22" style="249" customWidth="1"/>
    <col min="11429" max="11429" width="14.33203125" style="249" customWidth="1"/>
    <col min="11430" max="11430" width="8.88671875" style="249"/>
    <col min="11431" max="11431" width="13.109375" style="249" customWidth="1"/>
    <col min="11432" max="11679" width="8.88671875" style="249"/>
    <col min="11680" max="11680" width="8" style="249" customWidth="1"/>
    <col min="11681" max="11681" width="63.109375" style="249" customWidth="1"/>
    <col min="11682" max="11682" width="10.6640625" style="249" customWidth="1"/>
    <col min="11683" max="11683" width="9.33203125" style="249" customWidth="1"/>
    <col min="11684" max="11684" width="22" style="249" customWidth="1"/>
    <col min="11685" max="11685" width="14.33203125" style="249" customWidth="1"/>
    <col min="11686" max="11686" width="8.88671875" style="249"/>
    <col min="11687" max="11687" width="13.109375" style="249" customWidth="1"/>
    <col min="11688" max="11935" width="8.88671875" style="249"/>
    <col min="11936" max="11936" width="8" style="249" customWidth="1"/>
    <col min="11937" max="11937" width="63.109375" style="249" customWidth="1"/>
    <col min="11938" max="11938" width="10.6640625" style="249" customWidth="1"/>
    <col min="11939" max="11939" width="9.33203125" style="249" customWidth="1"/>
    <col min="11940" max="11940" width="22" style="249" customWidth="1"/>
    <col min="11941" max="11941" width="14.33203125" style="249" customWidth="1"/>
    <col min="11942" max="11942" width="8.88671875" style="249"/>
    <col min="11943" max="11943" width="13.109375" style="249" customWidth="1"/>
    <col min="11944" max="12191" width="8.88671875" style="249"/>
    <col min="12192" max="12192" width="8" style="249" customWidth="1"/>
    <col min="12193" max="12193" width="63.109375" style="249" customWidth="1"/>
    <col min="12194" max="12194" width="10.6640625" style="249" customWidth="1"/>
    <col min="12195" max="12195" width="9.33203125" style="249" customWidth="1"/>
    <col min="12196" max="12196" width="22" style="249" customWidth="1"/>
    <col min="12197" max="12197" width="14.33203125" style="249" customWidth="1"/>
    <col min="12198" max="12198" width="8.88671875" style="249"/>
    <col min="12199" max="12199" width="13.109375" style="249" customWidth="1"/>
    <col min="12200" max="12447" width="8.88671875" style="249"/>
    <col min="12448" max="12448" width="8" style="249" customWidth="1"/>
    <col min="12449" max="12449" width="63.109375" style="249" customWidth="1"/>
    <col min="12450" max="12450" width="10.6640625" style="249" customWidth="1"/>
    <col min="12451" max="12451" width="9.33203125" style="249" customWidth="1"/>
    <col min="12452" max="12452" width="22" style="249" customWidth="1"/>
    <col min="12453" max="12453" width="14.33203125" style="249" customWidth="1"/>
    <col min="12454" max="12454" width="8.88671875" style="249"/>
    <col min="12455" max="12455" width="13.109375" style="249" customWidth="1"/>
    <col min="12456" max="12703" width="8.88671875" style="249"/>
    <col min="12704" max="12704" width="8" style="249" customWidth="1"/>
    <col min="12705" max="12705" width="63.109375" style="249" customWidth="1"/>
    <col min="12706" max="12706" width="10.6640625" style="249" customWidth="1"/>
    <col min="12707" max="12707" width="9.33203125" style="249" customWidth="1"/>
    <col min="12708" max="12708" width="22" style="249" customWidth="1"/>
    <col min="12709" max="12709" width="14.33203125" style="249" customWidth="1"/>
    <col min="12710" max="12710" width="8.88671875" style="249"/>
    <col min="12711" max="12711" width="13.109375" style="249" customWidth="1"/>
    <col min="12712" max="12959" width="8.88671875" style="249"/>
    <col min="12960" max="12960" width="8" style="249" customWidth="1"/>
    <col min="12961" max="12961" width="63.109375" style="249" customWidth="1"/>
    <col min="12962" max="12962" width="10.6640625" style="249" customWidth="1"/>
    <col min="12963" max="12963" width="9.33203125" style="249" customWidth="1"/>
    <col min="12964" max="12964" width="22" style="249" customWidth="1"/>
    <col min="12965" max="12965" width="14.33203125" style="249" customWidth="1"/>
    <col min="12966" max="12966" width="8.88671875" style="249"/>
    <col min="12967" max="12967" width="13.109375" style="249" customWidth="1"/>
    <col min="12968" max="13215" width="8.88671875" style="249"/>
    <col min="13216" max="13216" width="8" style="249" customWidth="1"/>
    <col min="13217" max="13217" width="63.109375" style="249" customWidth="1"/>
    <col min="13218" max="13218" width="10.6640625" style="249" customWidth="1"/>
    <col min="13219" max="13219" width="9.33203125" style="249" customWidth="1"/>
    <col min="13220" max="13220" width="22" style="249" customWidth="1"/>
    <col min="13221" max="13221" width="14.33203125" style="249" customWidth="1"/>
    <col min="13222" max="13222" width="8.88671875" style="249"/>
    <col min="13223" max="13223" width="13.109375" style="249" customWidth="1"/>
    <col min="13224" max="13471" width="8.88671875" style="249"/>
    <col min="13472" max="13472" width="8" style="249" customWidth="1"/>
    <col min="13473" max="13473" width="63.109375" style="249" customWidth="1"/>
    <col min="13474" max="13474" width="10.6640625" style="249" customWidth="1"/>
    <col min="13475" max="13475" width="9.33203125" style="249" customWidth="1"/>
    <col min="13476" max="13476" width="22" style="249" customWidth="1"/>
    <col min="13477" max="13477" width="14.33203125" style="249" customWidth="1"/>
    <col min="13478" max="13478" width="8.88671875" style="249"/>
    <col min="13479" max="13479" width="13.109375" style="249" customWidth="1"/>
    <col min="13480" max="13727" width="8.88671875" style="249"/>
    <col min="13728" max="13728" width="8" style="249" customWidth="1"/>
    <col min="13729" max="13729" width="63.109375" style="249" customWidth="1"/>
    <col min="13730" max="13730" width="10.6640625" style="249" customWidth="1"/>
    <col min="13731" max="13731" width="9.33203125" style="249" customWidth="1"/>
    <col min="13732" max="13732" width="22" style="249" customWidth="1"/>
    <col min="13733" max="13733" width="14.33203125" style="249" customWidth="1"/>
    <col min="13734" max="13734" width="8.88671875" style="249"/>
    <col min="13735" max="13735" width="13.109375" style="249" customWidth="1"/>
    <col min="13736" max="13983" width="8.88671875" style="249"/>
    <col min="13984" max="13984" width="8" style="249" customWidth="1"/>
    <col min="13985" max="13985" width="63.109375" style="249" customWidth="1"/>
    <col min="13986" max="13986" width="10.6640625" style="249" customWidth="1"/>
    <col min="13987" max="13987" width="9.33203125" style="249" customWidth="1"/>
    <col min="13988" max="13988" width="22" style="249" customWidth="1"/>
    <col min="13989" max="13989" width="14.33203125" style="249" customWidth="1"/>
    <col min="13990" max="13990" width="8.88671875" style="249"/>
    <col min="13991" max="13991" width="13.109375" style="249" customWidth="1"/>
    <col min="13992" max="14239" width="8.88671875" style="249"/>
    <col min="14240" max="14240" width="8" style="249" customWidth="1"/>
    <col min="14241" max="14241" width="63.109375" style="249" customWidth="1"/>
    <col min="14242" max="14242" width="10.6640625" style="249" customWidth="1"/>
    <col min="14243" max="14243" width="9.33203125" style="249" customWidth="1"/>
    <col min="14244" max="14244" width="22" style="249" customWidth="1"/>
    <col min="14245" max="14245" width="14.33203125" style="249" customWidth="1"/>
    <col min="14246" max="14246" width="8.88671875" style="249"/>
    <col min="14247" max="14247" width="13.109375" style="249" customWidth="1"/>
    <col min="14248" max="14495" width="8.88671875" style="249"/>
    <col min="14496" max="14496" width="8" style="249" customWidth="1"/>
    <col min="14497" max="14497" width="63.109375" style="249" customWidth="1"/>
    <col min="14498" max="14498" width="10.6640625" style="249" customWidth="1"/>
    <col min="14499" max="14499" width="9.33203125" style="249" customWidth="1"/>
    <col min="14500" max="14500" width="22" style="249" customWidth="1"/>
    <col min="14501" max="14501" width="14.33203125" style="249" customWidth="1"/>
    <col min="14502" max="14502" width="8.88671875" style="249"/>
    <col min="14503" max="14503" width="13.109375" style="249" customWidth="1"/>
    <col min="14504" max="14751" width="8.88671875" style="249"/>
    <col min="14752" max="14752" width="8" style="249" customWidth="1"/>
    <col min="14753" max="14753" width="63.109375" style="249" customWidth="1"/>
    <col min="14754" max="14754" width="10.6640625" style="249" customWidth="1"/>
    <col min="14755" max="14755" width="9.33203125" style="249" customWidth="1"/>
    <col min="14756" max="14756" width="22" style="249" customWidth="1"/>
    <col min="14757" max="14757" width="14.33203125" style="249" customWidth="1"/>
    <col min="14758" max="14758" width="8.88671875" style="249"/>
    <col min="14759" max="14759" width="13.109375" style="249" customWidth="1"/>
    <col min="14760" max="15007" width="8.88671875" style="249"/>
    <col min="15008" max="15008" width="8" style="249" customWidth="1"/>
    <col min="15009" max="15009" width="63.109375" style="249" customWidth="1"/>
    <col min="15010" max="15010" width="10.6640625" style="249" customWidth="1"/>
    <col min="15011" max="15011" width="9.33203125" style="249" customWidth="1"/>
    <col min="15012" max="15012" width="22" style="249" customWidth="1"/>
    <col min="15013" max="15013" width="14.33203125" style="249" customWidth="1"/>
    <col min="15014" max="15014" width="8.88671875" style="249"/>
    <col min="15015" max="15015" width="13.109375" style="249" customWidth="1"/>
    <col min="15016" max="15263" width="8.88671875" style="249"/>
    <col min="15264" max="15264" width="8" style="249" customWidth="1"/>
    <col min="15265" max="15265" width="63.109375" style="249" customWidth="1"/>
    <col min="15266" max="15266" width="10.6640625" style="249" customWidth="1"/>
    <col min="15267" max="15267" width="9.33203125" style="249" customWidth="1"/>
    <col min="15268" max="15268" width="22" style="249" customWidth="1"/>
    <col min="15269" max="15269" width="14.33203125" style="249" customWidth="1"/>
    <col min="15270" max="15270" width="8.88671875" style="249"/>
    <col min="15271" max="15271" width="13.109375" style="249" customWidth="1"/>
    <col min="15272" max="15519" width="8.88671875" style="249"/>
    <col min="15520" max="15520" width="8" style="249" customWidth="1"/>
    <col min="15521" max="15521" width="63.109375" style="249" customWidth="1"/>
    <col min="15522" max="15522" width="10.6640625" style="249" customWidth="1"/>
    <col min="15523" max="15523" width="9.33203125" style="249" customWidth="1"/>
    <col min="15524" max="15524" width="22" style="249" customWidth="1"/>
    <col min="15525" max="15525" width="14.33203125" style="249" customWidth="1"/>
    <col min="15526" max="15526" width="8.88671875" style="249"/>
    <col min="15527" max="15527" width="13.109375" style="249" customWidth="1"/>
    <col min="15528" max="15775" width="8.88671875" style="249"/>
    <col min="15776" max="15776" width="8" style="249" customWidth="1"/>
    <col min="15777" max="15777" width="63.109375" style="249" customWidth="1"/>
    <col min="15778" max="15778" width="10.6640625" style="249" customWidth="1"/>
    <col min="15779" max="15779" width="9.33203125" style="249" customWidth="1"/>
    <col min="15780" max="15780" width="22" style="249" customWidth="1"/>
    <col min="15781" max="15781" width="14.33203125" style="249" customWidth="1"/>
    <col min="15782" max="15782" width="8.88671875" style="249"/>
    <col min="15783" max="15783" width="13.109375" style="249" customWidth="1"/>
    <col min="15784" max="16031" width="8.88671875" style="249"/>
    <col min="16032" max="16032" width="8" style="249" customWidth="1"/>
    <col min="16033" max="16033" width="63.109375" style="249" customWidth="1"/>
    <col min="16034" max="16034" width="10.6640625" style="249" customWidth="1"/>
    <col min="16035" max="16035" width="9.33203125" style="249" customWidth="1"/>
    <col min="16036" max="16036" width="22" style="249" customWidth="1"/>
    <col min="16037" max="16037" width="14.33203125" style="249" customWidth="1"/>
    <col min="16038" max="16038" width="8.88671875" style="249"/>
    <col min="16039" max="16039" width="13.109375" style="249" customWidth="1"/>
    <col min="16040" max="16384" width="8.88671875" style="249"/>
  </cols>
  <sheetData>
    <row r="1" spans="1:9" ht="20.399999999999999">
      <c r="A1" s="402" t="s">
        <v>680</v>
      </c>
      <c r="B1" s="403"/>
      <c r="C1" s="403"/>
      <c r="D1" s="403"/>
      <c r="E1" s="403"/>
      <c r="F1" s="403"/>
      <c r="G1" s="403"/>
      <c r="H1" s="404"/>
      <c r="I1" s="248"/>
    </row>
    <row r="2" spans="1:9" s="250" customFormat="1">
      <c r="A2" s="315" t="s">
        <v>182</v>
      </c>
      <c r="B2" s="316" t="s">
        <v>2</v>
      </c>
      <c r="C2" s="317" t="s">
        <v>607</v>
      </c>
      <c r="D2" s="318" t="s">
        <v>3</v>
      </c>
      <c r="E2" s="316" t="s">
        <v>263</v>
      </c>
      <c r="F2" s="317" t="s">
        <v>264</v>
      </c>
      <c r="G2" s="319" t="s">
        <v>266</v>
      </c>
      <c r="H2" s="320" t="s">
        <v>599</v>
      </c>
    </row>
    <row r="3" spans="1:9">
      <c r="A3" s="321">
        <v>1</v>
      </c>
      <c r="B3" s="322" t="s">
        <v>608</v>
      </c>
      <c r="C3" s="323"/>
      <c r="D3" s="324"/>
      <c r="E3" s="324"/>
      <c r="F3" s="323"/>
      <c r="G3" s="325"/>
      <c r="H3" s="326"/>
    </row>
    <row r="4" spans="1:9" ht="79.2">
      <c r="A4" s="321"/>
      <c r="B4" s="327" t="s">
        <v>609</v>
      </c>
      <c r="C4" s="323"/>
      <c r="D4" s="328" t="s">
        <v>20</v>
      </c>
      <c r="E4" s="329">
        <v>0</v>
      </c>
      <c r="F4" s="323">
        <v>650</v>
      </c>
      <c r="G4" s="330">
        <f t="shared" ref="G4" si="0">E4*F4</f>
        <v>0</v>
      </c>
      <c r="H4" s="331">
        <f>F4*E4</f>
        <v>0</v>
      </c>
    </row>
    <row r="5" spans="1:9">
      <c r="A5" s="321">
        <f>A3+1</f>
        <v>2</v>
      </c>
      <c r="B5" s="322" t="s">
        <v>610</v>
      </c>
      <c r="C5" s="323"/>
      <c r="D5" s="328"/>
      <c r="E5" s="329"/>
      <c r="F5" s="323"/>
      <c r="G5" s="325"/>
      <c r="H5" s="326"/>
    </row>
    <row r="6" spans="1:9" ht="92.4">
      <c r="A6" s="321"/>
      <c r="B6" s="327" t="s">
        <v>611</v>
      </c>
      <c r="C6" s="323"/>
      <c r="D6" s="328" t="s">
        <v>20</v>
      </c>
      <c r="E6" s="329">
        <v>0</v>
      </c>
      <c r="F6" s="323">
        <v>3500</v>
      </c>
      <c r="G6" s="330">
        <f t="shared" ref="G6" si="1">E6*F6</f>
        <v>0</v>
      </c>
      <c r="H6" s="331" t="s">
        <v>612</v>
      </c>
    </row>
    <row r="7" spans="1:9" ht="26.4">
      <c r="A7" s="321">
        <f>A5+1</f>
        <v>3</v>
      </c>
      <c r="B7" s="322" t="s">
        <v>613</v>
      </c>
      <c r="C7" s="323"/>
      <c r="D7" s="328" t="s">
        <v>20</v>
      </c>
      <c r="E7" s="329" t="s">
        <v>614</v>
      </c>
      <c r="F7" s="323"/>
      <c r="G7" s="330"/>
      <c r="H7" s="331" t="s">
        <v>615</v>
      </c>
    </row>
    <row r="8" spans="1:9">
      <c r="A8" s="321">
        <f>A7+1</f>
        <v>4</v>
      </c>
      <c r="B8" s="322" t="s">
        <v>616</v>
      </c>
      <c r="C8" s="323"/>
      <c r="D8" s="328"/>
      <c r="E8" s="329"/>
      <c r="F8" s="323"/>
      <c r="G8" s="325"/>
      <c r="H8" s="326"/>
    </row>
    <row r="9" spans="1:9" ht="66">
      <c r="A9" s="321"/>
      <c r="B9" s="327" t="s">
        <v>617</v>
      </c>
      <c r="C9" s="323"/>
      <c r="D9" s="328" t="s">
        <v>20</v>
      </c>
      <c r="E9" s="329">
        <v>0</v>
      </c>
      <c r="F9" s="323">
        <v>750</v>
      </c>
      <c r="G9" s="330">
        <f t="shared" ref="G9:G20" si="2">E9*F9</f>
        <v>0</v>
      </c>
      <c r="H9" s="331" t="s">
        <v>618</v>
      </c>
    </row>
    <row r="10" spans="1:9">
      <c r="A10" s="321">
        <f>A8+1</f>
        <v>5</v>
      </c>
      <c r="B10" s="322" t="s">
        <v>619</v>
      </c>
      <c r="C10" s="323"/>
      <c r="D10" s="328"/>
      <c r="E10" s="329"/>
      <c r="F10" s="323"/>
      <c r="G10" s="325"/>
      <c r="H10" s="326"/>
    </row>
    <row r="11" spans="1:9" ht="79.2">
      <c r="A11" s="321"/>
      <c r="B11" s="327" t="s">
        <v>620</v>
      </c>
      <c r="C11" s="323"/>
      <c r="D11" s="328" t="s">
        <v>20</v>
      </c>
      <c r="E11" s="329">
        <v>0</v>
      </c>
      <c r="F11" s="323">
        <v>1860</v>
      </c>
      <c r="G11" s="330">
        <f t="shared" si="2"/>
        <v>0</v>
      </c>
      <c r="H11" s="331">
        <f>F11*E11</f>
        <v>0</v>
      </c>
    </row>
    <row r="12" spans="1:9">
      <c r="A12" s="321">
        <f>A10+1</f>
        <v>6</v>
      </c>
      <c r="B12" s="322" t="s">
        <v>621</v>
      </c>
      <c r="C12" s="323"/>
      <c r="D12" s="328"/>
      <c r="E12" s="329"/>
      <c r="F12" s="323"/>
      <c r="G12" s="325"/>
      <c r="H12" s="326"/>
    </row>
    <row r="13" spans="1:9" ht="79.2">
      <c r="A13" s="321"/>
      <c r="B13" s="327" t="s">
        <v>622</v>
      </c>
      <c r="C13" s="323"/>
      <c r="D13" s="328" t="s">
        <v>623</v>
      </c>
      <c r="E13" s="329">
        <v>3</v>
      </c>
      <c r="F13" s="323">
        <v>3850</v>
      </c>
      <c r="G13" s="330">
        <f t="shared" si="2"/>
        <v>11550</v>
      </c>
      <c r="H13" s="331"/>
    </row>
    <row r="14" spans="1:9">
      <c r="A14" s="321">
        <v>7</v>
      </c>
      <c r="B14" s="322" t="s">
        <v>624</v>
      </c>
      <c r="C14" s="323"/>
      <c r="D14" s="328"/>
      <c r="E14" s="329"/>
      <c r="F14" s="323"/>
      <c r="G14" s="325"/>
      <c r="H14" s="326"/>
    </row>
    <row r="15" spans="1:9" ht="79.2">
      <c r="A15" s="321"/>
      <c r="B15" s="327" t="s">
        <v>625</v>
      </c>
      <c r="C15" s="323"/>
      <c r="D15" s="328" t="s">
        <v>623</v>
      </c>
      <c r="E15" s="329">
        <v>3</v>
      </c>
      <c r="F15" s="323">
        <v>3860</v>
      </c>
      <c r="G15" s="330">
        <f t="shared" si="2"/>
        <v>11580</v>
      </c>
      <c r="H15" s="331">
        <f>F15*E15</f>
        <v>11580</v>
      </c>
    </row>
    <row r="16" spans="1:9">
      <c r="A16" s="321">
        <v>8</v>
      </c>
      <c r="B16" s="322" t="s">
        <v>626</v>
      </c>
      <c r="C16" s="323"/>
      <c r="D16" s="328"/>
      <c r="E16" s="329"/>
      <c r="F16" s="323"/>
      <c r="G16" s="325"/>
      <c r="H16" s="326"/>
    </row>
    <row r="17" spans="1:8" ht="79.2">
      <c r="A17" s="321"/>
      <c r="B17" s="327" t="s">
        <v>625</v>
      </c>
      <c r="C17" s="323"/>
      <c r="D17" s="328" t="s">
        <v>623</v>
      </c>
      <c r="E17" s="329">
        <v>0</v>
      </c>
      <c r="F17" s="323">
        <v>4500</v>
      </c>
      <c r="G17" s="330">
        <f t="shared" si="2"/>
        <v>0</v>
      </c>
      <c r="H17" s="331"/>
    </row>
    <row r="18" spans="1:8">
      <c r="A18" s="321">
        <v>9</v>
      </c>
      <c r="B18" s="322" t="s">
        <v>627</v>
      </c>
      <c r="C18" s="323"/>
      <c r="D18" s="328" t="s">
        <v>628</v>
      </c>
      <c r="E18" s="355">
        <v>25</v>
      </c>
      <c r="F18" s="323">
        <v>200</v>
      </c>
      <c r="G18" s="330">
        <f t="shared" si="2"/>
        <v>5000</v>
      </c>
      <c r="H18" s="326"/>
    </row>
    <row r="19" spans="1:8">
      <c r="A19" s="321">
        <v>10</v>
      </c>
      <c r="B19" s="322" t="s">
        <v>629</v>
      </c>
      <c r="C19" s="323"/>
      <c r="D19" s="328"/>
      <c r="E19" s="329"/>
      <c r="F19" s="323"/>
      <c r="G19" s="325"/>
      <c r="H19" s="326"/>
    </row>
    <row r="20" spans="1:8" ht="26.4">
      <c r="A20" s="321"/>
      <c r="B20" s="327" t="s">
        <v>630</v>
      </c>
      <c r="C20" s="323"/>
      <c r="D20" s="328" t="s">
        <v>623</v>
      </c>
      <c r="E20" s="329">
        <v>0</v>
      </c>
      <c r="F20" s="323">
        <v>5500</v>
      </c>
      <c r="G20" s="330">
        <f t="shared" si="2"/>
        <v>0</v>
      </c>
      <c r="H20" s="331">
        <f>F20*E20</f>
        <v>0</v>
      </c>
    </row>
    <row r="21" spans="1:8">
      <c r="A21" s="332"/>
      <c r="B21" s="405" t="s">
        <v>631</v>
      </c>
      <c r="C21" s="405"/>
      <c r="D21" s="405"/>
      <c r="E21" s="405"/>
      <c r="F21" s="405"/>
      <c r="G21" s="405"/>
      <c r="H21" s="406"/>
    </row>
    <row r="22" spans="1:8" s="251" customFormat="1" ht="16.2" thickBot="1">
      <c r="A22" s="339"/>
      <c r="B22" s="340" t="s">
        <v>266</v>
      </c>
      <c r="C22" s="341"/>
      <c r="D22" s="342"/>
      <c r="E22" s="343"/>
      <c r="F22" s="341"/>
      <c r="G22" s="344">
        <f>SUM(G4:G20)</f>
        <v>28130</v>
      </c>
      <c r="H22" s="345"/>
    </row>
  </sheetData>
  <mergeCells count="2">
    <mergeCell ref="A1:H1"/>
    <mergeCell ref="B21:H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2" workbookViewId="0">
      <selection activeCell="F3" sqref="F3:F10"/>
    </sheetView>
  </sheetViews>
  <sheetFormatPr defaultRowHeight="15.6"/>
  <cols>
    <col min="1" max="1" width="8" style="252" customWidth="1"/>
    <col min="2" max="2" width="63.109375" style="253" customWidth="1"/>
    <col min="3" max="3" width="21.5546875" style="254" customWidth="1"/>
    <col min="4" max="4" width="6.5546875" style="255" bestFit="1" customWidth="1"/>
    <col min="5" max="5" width="6.33203125" style="252" bestFit="1" customWidth="1"/>
    <col min="6" max="6" width="9.88671875" style="254" bestFit="1" customWidth="1"/>
    <col min="7" max="7" width="14.6640625" style="256" customWidth="1"/>
    <col min="8" max="8" width="17.44140625" style="256" customWidth="1"/>
    <col min="9" max="9" width="9.109375" style="249" customWidth="1"/>
    <col min="10" max="10" width="0.109375" style="249" customWidth="1"/>
    <col min="11" max="159" width="8.88671875" style="249"/>
    <col min="160" max="160" width="8" style="249" customWidth="1"/>
    <col min="161" max="161" width="63.109375" style="249" customWidth="1"/>
    <col min="162" max="162" width="10.6640625" style="249" customWidth="1"/>
    <col min="163" max="163" width="9.33203125" style="249" customWidth="1"/>
    <col min="164" max="164" width="22" style="249" customWidth="1"/>
    <col min="165" max="165" width="14.33203125" style="249" customWidth="1"/>
    <col min="166" max="166" width="8.88671875" style="249"/>
    <col min="167" max="167" width="13.109375" style="249" customWidth="1"/>
    <col min="168" max="415" width="8.88671875" style="249"/>
    <col min="416" max="416" width="8" style="249" customWidth="1"/>
    <col min="417" max="417" width="63.109375" style="249" customWidth="1"/>
    <col min="418" max="418" width="10.6640625" style="249" customWidth="1"/>
    <col min="419" max="419" width="9.33203125" style="249" customWidth="1"/>
    <col min="420" max="420" width="22" style="249" customWidth="1"/>
    <col min="421" max="421" width="14.33203125" style="249" customWidth="1"/>
    <col min="422" max="422" width="8.88671875" style="249"/>
    <col min="423" max="423" width="13.109375" style="249" customWidth="1"/>
    <col min="424" max="671" width="8.88671875" style="249"/>
    <col min="672" max="672" width="8" style="249" customWidth="1"/>
    <col min="673" max="673" width="63.109375" style="249" customWidth="1"/>
    <col min="674" max="674" width="10.6640625" style="249" customWidth="1"/>
    <col min="675" max="675" width="9.33203125" style="249" customWidth="1"/>
    <col min="676" max="676" width="22" style="249" customWidth="1"/>
    <col min="677" max="677" width="14.33203125" style="249" customWidth="1"/>
    <col min="678" max="678" width="8.88671875" style="249"/>
    <col min="679" max="679" width="13.109375" style="249" customWidth="1"/>
    <col min="680" max="927" width="8.88671875" style="249"/>
    <col min="928" max="928" width="8" style="249" customWidth="1"/>
    <col min="929" max="929" width="63.109375" style="249" customWidth="1"/>
    <col min="930" max="930" width="10.6640625" style="249" customWidth="1"/>
    <col min="931" max="931" width="9.33203125" style="249" customWidth="1"/>
    <col min="932" max="932" width="22" style="249" customWidth="1"/>
    <col min="933" max="933" width="14.33203125" style="249" customWidth="1"/>
    <col min="934" max="934" width="8.88671875" style="249"/>
    <col min="935" max="935" width="13.109375" style="249" customWidth="1"/>
    <col min="936" max="1183" width="8.88671875" style="249"/>
    <col min="1184" max="1184" width="8" style="249" customWidth="1"/>
    <col min="1185" max="1185" width="63.109375" style="249" customWidth="1"/>
    <col min="1186" max="1186" width="10.6640625" style="249" customWidth="1"/>
    <col min="1187" max="1187" width="9.33203125" style="249" customWidth="1"/>
    <col min="1188" max="1188" width="22" style="249" customWidth="1"/>
    <col min="1189" max="1189" width="14.33203125" style="249" customWidth="1"/>
    <col min="1190" max="1190" width="8.88671875" style="249"/>
    <col min="1191" max="1191" width="13.109375" style="249" customWidth="1"/>
    <col min="1192" max="1439" width="8.88671875" style="249"/>
    <col min="1440" max="1440" width="8" style="249" customWidth="1"/>
    <col min="1441" max="1441" width="63.109375" style="249" customWidth="1"/>
    <col min="1442" max="1442" width="10.6640625" style="249" customWidth="1"/>
    <col min="1443" max="1443" width="9.33203125" style="249" customWidth="1"/>
    <col min="1444" max="1444" width="22" style="249" customWidth="1"/>
    <col min="1445" max="1445" width="14.33203125" style="249" customWidth="1"/>
    <col min="1446" max="1446" width="8.88671875" style="249"/>
    <col min="1447" max="1447" width="13.109375" style="249" customWidth="1"/>
    <col min="1448" max="1695" width="8.88671875" style="249"/>
    <col min="1696" max="1696" width="8" style="249" customWidth="1"/>
    <col min="1697" max="1697" width="63.109375" style="249" customWidth="1"/>
    <col min="1698" max="1698" width="10.6640625" style="249" customWidth="1"/>
    <col min="1699" max="1699" width="9.33203125" style="249" customWidth="1"/>
    <col min="1700" max="1700" width="22" style="249" customWidth="1"/>
    <col min="1701" max="1701" width="14.33203125" style="249" customWidth="1"/>
    <col min="1702" max="1702" width="8.88671875" style="249"/>
    <col min="1703" max="1703" width="13.109375" style="249" customWidth="1"/>
    <col min="1704" max="1951" width="8.88671875" style="249"/>
    <col min="1952" max="1952" width="8" style="249" customWidth="1"/>
    <col min="1953" max="1953" width="63.109375" style="249" customWidth="1"/>
    <col min="1954" max="1954" width="10.6640625" style="249" customWidth="1"/>
    <col min="1955" max="1955" width="9.33203125" style="249" customWidth="1"/>
    <col min="1956" max="1956" width="22" style="249" customWidth="1"/>
    <col min="1957" max="1957" width="14.33203125" style="249" customWidth="1"/>
    <col min="1958" max="1958" width="8.88671875" style="249"/>
    <col min="1959" max="1959" width="13.109375" style="249" customWidth="1"/>
    <col min="1960" max="2207" width="8.88671875" style="249"/>
    <col min="2208" max="2208" width="8" style="249" customWidth="1"/>
    <col min="2209" max="2209" width="63.109375" style="249" customWidth="1"/>
    <col min="2210" max="2210" width="10.6640625" style="249" customWidth="1"/>
    <col min="2211" max="2211" width="9.33203125" style="249" customWidth="1"/>
    <col min="2212" max="2212" width="22" style="249" customWidth="1"/>
    <col min="2213" max="2213" width="14.33203125" style="249" customWidth="1"/>
    <col min="2214" max="2214" width="8.88671875" style="249"/>
    <col min="2215" max="2215" width="13.109375" style="249" customWidth="1"/>
    <col min="2216" max="2463" width="8.88671875" style="249"/>
    <col min="2464" max="2464" width="8" style="249" customWidth="1"/>
    <col min="2465" max="2465" width="63.109375" style="249" customWidth="1"/>
    <col min="2466" max="2466" width="10.6640625" style="249" customWidth="1"/>
    <col min="2467" max="2467" width="9.33203125" style="249" customWidth="1"/>
    <col min="2468" max="2468" width="22" style="249" customWidth="1"/>
    <col min="2469" max="2469" width="14.33203125" style="249" customWidth="1"/>
    <col min="2470" max="2470" width="8.88671875" style="249"/>
    <col min="2471" max="2471" width="13.109375" style="249" customWidth="1"/>
    <col min="2472" max="2719" width="8.88671875" style="249"/>
    <col min="2720" max="2720" width="8" style="249" customWidth="1"/>
    <col min="2721" max="2721" width="63.109375" style="249" customWidth="1"/>
    <col min="2722" max="2722" width="10.6640625" style="249" customWidth="1"/>
    <col min="2723" max="2723" width="9.33203125" style="249" customWidth="1"/>
    <col min="2724" max="2724" width="22" style="249" customWidth="1"/>
    <col min="2725" max="2725" width="14.33203125" style="249" customWidth="1"/>
    <col min="2726" max="2726" width="8.88671875" style="249"/>
    <col min="2727" max="2727" width="13.109375" style="249" customWidth="1"/>
    <col min="2728" max="2975" width="8.88671875" style="249"/>
    <col min="2976" max="2976" width="8" style="249" customWidth="1"/>
    <col min="2977" max="2977" width="63.109375" style="249" customWidth="1"/>
    <col min="2978" max="2978" width="10.6640625" style="249" customWidth="1"/>
    <col min="2979" max="2979" width="9.33203125" style="249" customWidth="1"/>
    <col min="2980" max="2980" width="22" style="249" customWidth="1"/>
    <col min="2981" max="2981" width="14.33203125" style="249" customWidth="1"/>
    <col min="2982" max="2982" width="8.88671875" style="249"/>
    <col min="2983" max="2983" width="13.109375" style="249" customWidth="1"/>
    <col min="2984" max="3231" width="8.88671875" style="249"/>
    <col min="3232" max="3232" width="8" style="249" customWidth="1"/>
    <col min="3233" max="3233" width="63.109375" style="249" customWidth="1"/>
    <col min="3234" max="3234" width="10.6640625" style="249" customWidth="1"/>
    <col min="3235" max="3235" width="9.33203125" style="249" customWidth="1"/>
    <col min="3236" max="3236" width="22" style="249" customWidth="1"/>
    <col min="3237" max="3237" width="14.33203125" style="249" customWidth="1"/>
    <col min="3238" max="3238" width="8.88671875" style="249"/>
    <col min="3239" max="3239" width="13.109375" style="249" customWidth="1"/>
    <col min="3240" max="3487" width="8.88671875" style="249"/>
    <col min="3488" max="3488" width="8" style="249" customWidth="1"/>
    <col min="3489" max="3489" width="63.109375" style="249" customWidth="1"/>
    <col min="3490" max="3490" width="10.6640625" style="249" customWidth="1"/>
    <col min="3491" max="3491" width="9.33203125" style="249" customWidth="1"/>
    <col min="3492" max="3492" width="22" style="249" customWidth="1"/>
    <col min="3493" max="3493" width="14.33203125" style="249" customWidth="1"/>
    <col min="3494" max="3494" width="8.88671875" style="249"/>
    <col min="3495" max="3495" width="13.109375" style="249" customWidth="1"/>
    <col min="3496" max="3743" width="8.88671875" style="249"/>
    <col min="3744" max="3744" width="8" style="249" customWidth="1"/>
    <col min="3745" max="3745" width="63.109375" style="249" customWidth="1"/>
    <col min="3746" max="3746" width="10.6640625" style="249" customWidth="1"/>
    <col min="3747" max="3747" width="9.33203125" style="249" customWidth="1"/>
    <col min="3748" max="3748" width="22" style="249" customWidth="1"/>
    <col min="3749" max="3749" width="14.33203125" style="249" customWidth="1"/>
    <col min="3750" max="3750" width="8.88671875" style="249"/>
    <col min="3751" max="3751" width="13.109375" style="249" customWidth="1"/>
    <col min="3752" max="3999" width="8.88671875" style="249"/>
    <col min="4000" max="4000" width="8" style="249" customWidth="1"/>
    <col min="4001" max="4001" width="63.109375" style="249" customWidth="1"/>
    <col min="4002" max="4002" width="10.6640625" style="249" customWidth="1"/>
    <col min="4003" max="4003" width="9.33203125" style="249" customWidth="1"/>
    <col min="4004" max="4004" width="22" style="249" customWidth="1"/>
    <col min="4005" max="4005" width="14.33203125" style="249" customWidth="1"/>
    <col min="4006" max="4006" width="8.88671875" style="249"/>
    <col min="4007" max="4007" width="13.109375" style="249" customWidth="1"/>
    <col min="4008" max="4255" width="8.88671875" style="249"/>
    <col min="4256" max="4256" width="8" style="249" customWidth="1"/>
    <col min="4257" max="4257" width="63.109375" style="249" customWidth="1"/>
    <col min="4258" max="4258" width="10.6640625" style="249" customWidth="1"/>
    <col min="4259" max="4259" width="9.33203125" style="249" customWidth="1"/>
    <col min="4260" max="4260" width="22" style="249" customWidth="1"/>
    <col min="4261" max="4261" width="14.33203125" style="249" customWidth="1"/>
    <col min="4262" max="4262" width="8.88671875" style="249"/>
    <col min="4263" max="4263" width="13.109375" style="249" customWidth="1"/>
    <col min="4264" max="4511" width="8.88671875" style="249"/>
    <col min="4512" max="4512" width="8" style="249" customWidth="1"/>
    <col min="4513" max="4513" width="63.109375" style="249" customWidth="1"/>
    <col min="4514" max="4514" width="10.6640625" style="249" customWidth="1"/>
    <col min="4515" max="4515" width="9.33203125" style="249" customWidth="1"/>
    <col min="4516" max="4516" width="22" style="249" customWidth="1"/>
    <col min="4517" max="4517" width="14.33203125" style="249" customWidth="1"/>
    <col min="4518" max="4518" width="8.88671875" style="249"/>
    <col min="4519" max="4519" width="13.109375" style="249" customWidth="1"/>
    <col min="4520" max="4767" width="8.88671875" style="249"/>
    <col min="4768" max="4768" width="8" style="249" customWidth="1"/>
    <col min="4769" max="4769" width="63.109375" style="249" customWidth="1"/>
    <col min="4770" max="4770" width="10.6640625" style="249" customWidth="1"/>
    <col min="4771" max="4771" width="9.33203125" style="249" customWidth="1"/>
    <col min="4772" max="4772" width="22" style="249" customWidth="1"/>
    <col min="4773" max="4773" width="14.33203125" style="249" customWidth="1"/>
    <col min="4774" max="4774" width="8.88671875" style="249"/>
    <col min="4775" max="4775" width="13.109375" style="249" customWidth="1"/>
    <col min="4776" max="5023" width="8.88671875" style="249"/>
    <col min="5024" max="5024" width="8" style="249" customWidth="1"/>
    <col min="5025" max="5025" width="63.109375" style="249" customWidth="1"/>
    <col min="5026" max="5026" width="10.6640625" style="249" customWidth="1"/>
    <col min="5027" max="5027" width="9.33203125" style="249" customWidth="1"/>
    <col min="5028" max="5028" width="22" style="249" customWidth="1"/>
    <col min="5029" max="5029" width="14.33203125" style="249" customWidth="1"/>
    <col min="5030" max="5030" width="8.88671875" style="249"/>
    <col min="5031" max="5031" width="13.109375" style="249" customWidth="1"/>
    <col min="5032" max="5279" width="8.88671875" style="249"/>
    <col min="5280" max="5280" width="8" style="249" customWidth="1"/>
    <col min="5281" max="5281" width="63.109375" style="249" customWidth="1"/>
    <col min="5282" max="5282" width="10.6640625" style="249" customWidth="1"/>
    <col min="5283" max="5283" width="9.33203125" style="249" customWidth="1"/>
    <col min="5284" max="5284" width="22" style="249" customWidth="1"/>
    <col min="5285" max="5285" width="14.33203125" style="249" customWidth="1"/>
    <col min="5286" max="5286" width="8.88671875" style="249"/>
    <col min="5287" max="5287" width="13.109375" style="249" customWidth="1"/>
    <col min="5288" max="5535" width="8.88671875" style="249"/>
    <col min="5536" max="5536" width="8" style="249" customWidth="1"/>
    <col min="5537" max="5537" width="63.109375" style="249" customWidth="1"/>
    <col min="5538" max="5538" width="10.6640625" style="249" customWidth="1"/>
    <col min="5539" max="5539" width="9.33203125" style="249" customWidth="1"/>
    <col min="5540" max="5540" width="22" style="249" customWidth="1"/>
    <col min="5541" max="5541" width="14.33203125" style="249" customWidth="1"/>
    <col min="5542" max="5542" width="8.88671875" style="249"/>
    <col min="5543" max="5543" width="13.109375" style="249" customWidth="1"/>
    <col min="5544" max="5791" width="8.88671875" style="249"/>
    <col min="5792" max="5792" width="8" style="249" customWidth="1"/>
    <col min="5793" max="5793" width="63.109375" style="249" customWidth="1"/>
    <col min="5794" max="5794" width="10.6640625" style="249" customWidth="1"/>
    <col min="5795" max="5795" width="9.33203125" style="249" customWidth="1"/>
    <col min="5796" max="5796" width="22" style="249" customWidth="1"/>
    <col min="5797" max="5797" width="14.33203125" style="249" customWidth="1"/>
    <col min="5798" max="5798" width="8.88671875" style="249"/>
    <col min="5799" max="5799" width="13.109375" style="249" customWidth="1"/>
    <col min="5800" max="6047" width="8.88671875" style="249"/>
    <col min="6048" max="6048" width="8" style="249" customWidth="1"/>
    <col min="6049" max="6049" width="63.109375" style="249" customWidth="1"/>
    <col min="6050" max="6050" width="10.6640625" style="249" customWidth="1"/>
    <col min="6051" max="6051" width="9.33203125" style="249" customWidth="1"/>
    <col min="6052" max="6052" width="22" style="249" customWidth="1"/>
    <col min="6053" max="6053" width="14.33203125" style="249" customWidth="1"/>
    <col min="6054" max="6054" width="8.88671875" style="249"/>
    <col min="6055" max="6055" width="13.109375" style="249" customWidth="1"/>
    <col min="6056" max="6303" width="8.88671875" style="249"/>
    <col min="6304" max="6304" width="8" style="249" customWidth="1"/>
    <col min="6305" max="6305" width="63.109375" style="249" customWidth="1"/>
    <col min="6306" max="6306" width="10.6640625" style="249" customWidth="1"/>
    <col min="6307" max="6307" width="9.33203125" style="249" customWidth="1"/>
    <col min="6308" max="6308" width="22" style="249" customWidth="1"/>
    <col min="6309" max="6309" width="14.33203125" style="249" customWidth="1"/>
    <col min="6310" max="6310" width="8.88671875" style="249"/>
    <col min="6311" max="6311" width="13.109375" style="249" customWidth="1"/>
    <col min="6312" max="6559" width="8.88671875" style="249"/>
    <col min="6560" max="6560" width="8" style="249" customWidth="1"/>
    <col min="6561" max="6561" width="63.109375" style="249" customWidth="1"/>
    <col min="6562" max="6562" width="10.6640625" style="249" customWidth="1"/>
    <col min="6563" max="6563" width="9.33203125" style="249" customWidth="1"/>
    <col min="6564" max="6564" width="22" style="249" customWidth="1"/>
    <col min="6565" max="6565" width="14.33203125" style="249" customWidth="1"/>
    <col min="6566" max="6566" width="8.88671875" style="249"/>
    <col min="6567" max="6567" width="13.109375" style="249" customWidth="1"/>
    <col min="6568" max="6815" width="8.88671875" style="249"/>
    <col min="6816" max="6816" width="8" style="249" customWidth="1"/>
    <col min="6817" max="6817" width="63.109375" style="249" customWidth="1"/>
    <col min="6818" max="6818" width="10.6640625" style="249" customWidth="1"/>
    <col min="6819" max="6819" width="9.33203125" style="249" customWidth="1"/>
    <col min="6820" max="6820" width="22" style="249" customWidth="1"/>
    <col min="6821" max="6821" width="14.33203125" style="249" customWidth="1"/>
    <col min="6822" max="6822" width="8.88671875" style="249"/>
    <col min="6823" max="6823" width="13.109375" style="249" customWidth="1"/>
    <col min="6824" max="7071" width="8.88671875" style="249"/>
    <col min="7072" max="7072" width="8" style="249" customWidth="1"/>
    <col min="7073" max="7073" width="63.109375" style="249" customWidth="1"/>
    <col min="7074" max="7074" width="10.6640625" style="249" customWidth="1"/>
    <col min="7075" max="7075" width="9.33203125" style="249" customWidth="1"/>
    <col min="7076" max="7076" width="22" style="249" customWidth="1"/>
    <col min="7077" max="7077" width="14.33203125" style="249" customWidth="1"/>
    <col min="7078" max="7078" width="8.88671875" style="249"/>
    <col min="7079" max="7079" width="13.109375" style="249" customWidth="1"/>
    <col min="7080" max="7327" width="8.88671875" style="249"/>
    <col min="7328" max="7328" width="8" style="249" customWidth="1"/>
    <col min="7329" max="7329" width="63.109375" style="249" customWidth="1"/>
    <col min="7330" max="7330" width="10.6640625" style="249" customWidth="1"/>
    <col min="7331" max="7331" width="9.33203125" style="249" customWidth="1"/>
    <col min="7332" max="7332" width="22" style="249" customWidth="1"/>
    <col min="7333" max="7333" width="14.33203125" style="249" customWidth="1"/>
    <col min="7334" max="7334" width="8.88671875" style="249"/>
    <col min="7335" max="7335" width="13.109375" style="249" customWidth="1"/>
    <col min="7336" max="7583" width="8.88671875" style="249"/>
    <col min="7584" max="7584" width="8" style="249" customWidth="1"/>
    <col min="7585" max="7585" width="63.109375" style="249" customWidth="1"/>
    <col min="7586" max="7586" width="10.6640625" style="249" customWidth="1"/>
    <col min="7587" max="7587" width="9.33203125" style="249" customWidth="1"/>
    <col min="7588" max="7588" width="22" style="249" customWidth="1"/>
    <col min="7589" max="7589" width="14.33203125" style="249" customWidth="1"/>
    <col min="7590" max="7590" width="8.88671875" style="249"/>
    <col min="7591" max="7591" width="13.109375" style="249" customWidth="1"/>
    <col min="7592" max="7839" width="8.88671875" style="249"/>
    <col min="7840" max="7840" width="8" style="249" customWidth="1"/>
    <col min="7841" max="7841" width="63.109375" style="249" customWidth="1"/>
    <col min="7842" max="7842" width="10.6640625" style="249" customWidth="1"/>
    <col min="7843" max="7843" width="9.33203125" style="249" customWidth="1"/>
    <col min="7844" max="7844" width="22" style="249" customWidth="1"/>
    <col min="7845" max="7845" width="14.33203125" style="249" customWidth="1"/>
    <col min="7846" max="7846" width="8.88671875" style="249"/>
    <col min="7847" max="7847" width="13.109375" style="249" customWidth="1"/>
    <col min="7848" max="8095" width="8.88671875" style="249"/>
    <col min="8096" max="8096" width="8" style="249" customWidth="1"/>
    <col min="8097" max="8097" width="63.109375" style="249" customWidth="1"/>
    <col min="8098" max="8098" width="10.6640625" style="249" customWidth="1"/>
    <col min="8099" max="8099" width="9.33203125" style="249" customWidth="1"/>
    <col min="8100" max="8100" width="22" style="249" customWidth="1"/>
    <col min="8101" max="8101" width="14.33203125" style="249" customWidth="1"/>
    <col min="8102" max="8102" width="8.88671875" style="249"/>
    <col min="8103" max="8103" width="13.109375" style="249" customWidth="1"/>
    <col min="8104" max="8351" width="8.88671875" style="249"/>
    <col min="8352" max="8352" width="8" style="249" customWidth="1"/>
    <col min="8353" max="8353" width="63.109375" style="249" customWidth="1"/>
    <col min="8354" max="8354" width="10.6640625" style="249" customWidth="1"/>
    <col min="8355" max="8355" width="9.33203125" style="249" customWidth="1"/>
    <col min="8356" max="8356" width="22" style="249" customWidth="1"/>
    <col min="8357" max="8357" width="14.33203125" style="249" customWidth="1"/>
    <col min="8358" max="8358" width="8.88671875" style="249"/>
    <col min="8359" max="8359" width="13.109375" style="249" customWidth="1"/>
    <col min="8360" max="8607" width="8.88671875" style="249"/>
    <col min="8608" max="8608" width="8" style="249" customWidth="1"/>
    <col min="8609" max="8609" width="63.109375" style="249" customWidth="1"/>
    <col min="8610" max="8610" width="10.6640625" style="249" customWidth="1"/>
    <col min="8611" max="8611" width="9.33203125" style="249" customWidth="1"/>
    <col min="8612" max="8612" width="22" style="249" customWidth="1"/>
    <col min="8613" max="8613" width="14.33203125" style="249" customWidth="1"/>
    <col min="8614" max="8614" width="8.88671875" style="249"/>
    <col min="8615" max="8615" width="13.109375" style="249" customWidth="1"/>
    <col min="8616" max="8863" width="8.88671875" style="249"/>
    <col min="8864" max="8864" width="8" style="249" customWidth="1"/>
    <col min="8865" max="8865" width="63.109375" style="249" customWidth="1"/>
    <col min="8866" max="8866" width="10.6640625" style="249" customWidth="1"/>
    <col min="8867" max="8867" width="9.33203125" style="249" customWidth="1"/>
    <col min="8868" max="8868" width="22" style="249" customWidth="1"/>
    <col min="8869" max="8869" width="14.33203125" style="249" customWidth="1"/>
    <col min="8870" max="8870" width="8.88671875" style="249"/>
    <col min="8871" max="8871" width="13.109375" style="249" customWidth="1"/>
    <col min="8872" max="9119" width="8.88671875" style="249"/>
    <col min="9120" max="9120" width="8" style="249" customWidth="1"/>
    <col min="9121" max="9121" width="63.109375" style="249" customWidth="1"/>
    <col min="9122" max="9122" width="10.6640625" style="249" customWidth="1"/>
    <col min="9123" max="9123" width="9.33203125" style="249" customWidth="1"/>
    <col min="9124" max="9124" width="22" style="249" customWidth="1"/>
    <col min="9125" max="9125" width="14.33203125" style="249" customWidth="1"/>
    <col min="9126" max="9126" width="8.88671875" style="249"/>
    <col min="9127" max="9127" width="13.109375" style="249" customWidth="1"/>
    <col min="9128" max="9375" width="8.88671875" style="249"/>
    <col min="9376" max="9376" width="8" style="249" customWidth="1"/>
    <col min="9377" max="9377" width="63.109375" style="249" customWidth="1"/>
    <col min="9378" max="9378" width="10.6640625" style="249" customWidth="1"/>
    <col min="9379" max="9379" width="9.33203125" style="249" customWidth="1"/>
    <col min="9380" max="9380" width="22" style="249" customWidth="1"/>
    <col min="9381" max="9381" width="14.33203125" style="249" customWidth="1"/>
    <col min="9382" max="9382" width="8.88671875" style="249"/>
    <col min="9383" max="9383" width="13.109375" style="249" customWidth="1"/>
    <col min="9384" max="9631" width="8.88671875" style="249"/>
    <col min="9632" max="9632" width="8" style="249" customWidth="1"/>
    <col min="9633" max="9633" width="63.109375" style="249" customWidth="1"/>
    <col min="9634" max="9634" width="10.6640625" style="249" customWidth="1"/>
    <col min="9635" max="9635" width="9.33203125" style="249" customWidth="1"/>
    <col min="9636" max="9636" width="22" style="249" customWidth="1"/>
    <col min="9637" max="9637" width="14.33203125" style="249" customWidth="1"/>
    <col min="9638" max="9638" width="8.88671875" style="249"/>
    <col min="9639" max="9639" width="13.109375" style="249" customWidth="1"/>
    <col min="9640" max="9887" width="8.88671875" style="249"/>
    <col min="9888" max="9888" width="8" style="249" customWidth="1"/>
    <col min="9889" max="9889" width="63.109375" style="249" customWidth="1"/>
    <col min="9890" max="9890" width="10.6640625" style="249" customWidth="1"/>
    <col min="9891" max="9891" width="9.33203125" style="249" customWidth="1"/>
    <col min="9892" max="9892" width="22" style="249" customWidth="1"/>
    <col min="9893" max="9893" width="14.33203125" style="249" customWidth="1"/>
    <col min="9894" max="9894" width="8.88671875" style="249"/>
    <col min="9895" max="9895" width="13.109375" style="249" customWidth="1"/>
    <col min="9896" max="10143" width="8.88671875" style="249"/>
    <col min="10144" max="10144" width="8" style="249" customWidth="1"/>
    <col min="10145" max="10145" width="63.109375" style="249" customWidth="1"/>
    <col min="10146" max="10146" width="10.6640625" style="249" customWidth="1"/>
    <col min="10147" max="10147" width="9.33203125" style="249" customWidth="1"/>
    <col min="10148" max="10148" width="22" style="249" customWidth="1"/>
    <col min="10149" max="10149" width="14.33203125" style="249" customWidth="1"/>
    <col min="10150" max="10150" width="8.88671875" style="249"/>
    <col min="10151" max="10151" width="13.109375" style="249" customWidth="1"/>
    <col min="10152" max="10399" width="8.88671875" style="249"/>
    <col min="10400" max="10400" width="8" style="249" customWidth="1"/>
    <col min="10401" max="10401" width="63.109375" style="249" customWidth="1"/>
    <col min="10402" max="10402" width="10.6640625" style="249" customWidth="1"/>
    <col min="10403" max="10403" width="9.33203125" style="249" customWidth="1"/>
    <col min="10404" max="10404" width="22" style="249" customWidth="1"/>
    <col min="10405" max="10405" width="14.33203125" style="249" customWidth="1"/>
    <col min="10406" max="10406" width="8.88671875" style="249"/>
    <col min="10407" max="10407" width="13.109375" style="249" customWidth="1"/>
    <col min="10408" max="10655" width="8.88671875" style="249"/>
    <col min="10656" max="10656" width="8" style="249" customWidth="1"/>
    <col min="10657" max="10657" width="63.109375" style="249" customWidth="1"/>
    <col min="10658" max="10658" width="10.6640625" style="249" customWidth="1"/>
    <col min="10659" max="10659" width="9.33203125" style="249" customWidth="1"/>
    <col min="10660" max="10660" width="22" style="249" customWidth="1"/>
    <col min="10661" max="10661" width="14.33203125" style="249" customWidth="1"/>
    <col min="10662" max="10662" width="8.88671875" style="249"/>
    <col min="10663" max="10663" width="13.109375" style="249" customWidth="1"/>
    <col min="10664" max="10911" width="8.88671875" style="249"/>
    <col min="10912" max="10912" width="8" style="249" customWidth="1"/>
    <col min="10913" max="10913" width="63.109375" style="249" customWidth="1"/>
    <col min="10914" max="10914" width="10.6640625" style="249" customWidth="1"/>
    <col min="10915" max="10915" width="9.33203125" style="249" customWidth="1"/>
    <col min="10916" max="10916" width="22" style="249" customWidth="1"/>
    <col min="10917" max="10917" width="14.33203125" style="249" customWidth="1"/>
    <col min="10918" max="10918" width="8.88671875" style="249"/>
    <col min="10919" max="10919" width="13.109375" style="249" customWidth="1"/>
    <col min="10920" max="11167" width="8.88671875" style="249"/>
    <col min="11168" max="11168" width="8" style="249" customWidth="1"/>
    <col min="11169" max="11169" width="63.109375" style="249" customWidth="1"/>
    <col min="11170" max="11170" width="10.6640625" style="249" customWidth="1"/>
    <col min="11171" max="11171" width="9.33203125" style="249" customWidth="1"/>
    <col min="11172" max="11172" width="22" style="249" customWidth="1"/>
    <col min="11173" max="11173" width="14.33203125" style="249" customWidth="1"/>
    <col min="11174" max="11174" width="8.88671875" style="249"/>
    <col min="11175" max="11175" width="13.109375" style="249" customWidth="1"/>
    <col min="11176" max="11423" width="8.88671875" style="249"/>
    <col min="11424" max="11424" width="8" style="249" customWidth="1"/>
    <col min="11425" max="11425" width="63.109375" style="249" customWidth="1"/>
    <col min="11426" max="11426" width="10.6640625" style="249" customWidth="1"/>
    <col min="11427" max="11427" width="9.33203125" style="249" customWidth="1"/>
    <col min="11428" max="11428" width="22" style="249" customWidth="1"/>
    <col min="11429" max="11429" width="14.33203125" style="249" customWidth="1"/>
    <col min="11430" max="11430" width="8.88671875" style="249"/>
    <col min="11431" max="11431" width="13.109375" style="249" customWidth="1"/>
    <col min="11432" max="11679" width="8.88671875" style="249"/>
    <col min="11680" max="11680" width="8" style="249" customWidth="1"/>
    <col min="11681" max="11681" width="63.109375" style="249" customWidth="1"/>
    <col min="11682" max="11682" width="10.6640625" style="249" customWidth="1"/>
    <col min="11683" max="11683" width="9.33203125" style="249" customWidth="1"/>
    <col min="11684" max="11684" width="22" style="249" customWidth="1"/>
    <col min="11685" max="11685" width="14.33203125" style="249" customWidth="1"/>
    <col min="11686" max="11686" width="8.88671875" style="249"/>
    <col min="11687" max="11687" width="13.109375" style="249" customWidth="1"/>
    <col min="11688" max="11935" width="8.88671875" style="249"/>
    <col min="11936" max="11936" width="8" style="249" customWidth="1"/>
    <col min="11937" max="11937" width="63.109375" style="249" customWidth="1"/>
    <col min="11938" max="11938" width="10.6640625" style="249" customWidth="1"/>
    <col min="11939" max="11939" width="9.33203125" style="249" customWidth="1"/>
    <col min="11940" max="11940" width="22" style="249" customWidth="1"/>
    <col min="11941" max="11941" width="14.33203125" style="249" customWidth="1"/>
    <col min="11942" max="11942" width="8.88671875" style="249"/>
    <col min="11943" max="11943" width="13.109375" style="249" customWidth="1"/>
    <col min="11944" max="12191" width="8.88671875" style="249"/>
    <col min="12192" max="12192" width="8" style="249" customWidth="1"/>
    <col min="12193" max="12193" width="63.109375" style="249" customWidth="1"/>
    <col min="12194" max="12194" width="10.6640625" style="249" customWidth="1"/>
    <col min="12195" max="12195" width="9.33203125" style="249" customWidth="1"/>
    <col min="12196" max="12196" width="22" style="249" customWidth="1"/>
    <col min="12197" max="12197" width="14.33203125" style="249" customWidth="1"/>
    <col min="12198" max="12198" width="8.88671875" style="249"/>
    <col min="12199" max="12199" width="13.109375" style="249" customWidth="1"/>
    <col min="12200" max="12447" width="8.88671875" style="249"/>
    <col min="12448" max="12448" width="8" style="249" customWidth="1"/>
    <col min="12449" max="12449" width="63.109375" style="249" customWidth="1"/>
    <col min="12450" max="12450" width="10.6640625" style="249" customWidth="1"/>
    <col min="12451" max="12451" width="9.33203125" style="249" customWidth="1"/>
    <col min="12452" max="12452" width="22" style="249" customWidth="1"/>
    <col min="12453" max="12453" width="14.33203125" style="249" customWidth="1"/>
    <col min="12454" max="12454" width="8.88671875" style="249"/>
    <col min="12455" max="12455" width="13.109375" style="249" customWidth="1"/>
    <col min="12456" max="12703" width="8.88671875" style="249"/>
    <col min="12704" max="12704" width="8" style="249" customWidth="1"/>
    <col min="12705" max="12705" width="63.109375" style="249" customWidth="1"/>
    <col min="12706" max="12706" width="10.6640625" style="249" customWidth="1"/>
    <col min="12707" max="12707" width="9.33203125" style="249" customWidth="1"/>
    <col min="12708" max="12708" width="22" style="249" customWidth="1"/>
    <col min="12709" max="12709" width="14.33203125" style="249" customWidth="1"/>
    <col min="12710" max="12710" width="8.88671875" style="249"/>
    <col min="12711" max="12711" width="13.109375" style="249" customWidth="1"/>
    <col min="12712" max="12959" width="8.88671875" style="249"/>
    <col min="12960" max="12960" width="8" style="249" customWidth="1"/>
    <col min="12961" max="12961" width="63.109375" style="249" customWidth="1"/>
    <col min="12962" max="12962" width="10.6640625" style="249" customWidth="1"/>
    <col min="12963" max="12963" width="9.33203125" style="249" customWidth="1"/>
    <col min="12964" max="12964" width="22" style="249" customWidth="1"/>
    <col min="12965" max="12965" width="14.33203125" style="249" customWidth="1"/>
    <col min="12966" max="12966" width="8.88671875" style="249"/>
    <col min="12967" max="12967" width="13.109375" style="249" customWidth="1"/>
    <col min="12968" max="13215" width="8.88671875" style="249"/>
    <col min="13216" max="13216" width="8" style="249" customWidth="1"/>
    <col min="13217" max="13217" width="63.109375" style="249" customWidth="1"/>
    <col min="13218" max="13218" width="10.6640625" style="249" customWidth="1"/>
    <col min="13219" max="13219" width="9.33203125" style="249" customWidth="1"/>
    <col min="13220" max="13220" width="22" style="249" customWidth="1"/>
    <col min="13221" max="13221" width="14.33203125" style="249" customWidth="1"/>
    <col min="13222" max="13222" width="8.88671875" style="249"/>
    <col min="13223" max="13223" width="13.109375" style="249" customWidth="1"/>
    <col min="13224" max="13471" width="8.88671875" style="249"/>
    <col min="13472" max="13472" width="8" style="249" customWidth="1"/>
    <col min="13473" max="13473" width="63.109375" style="249" customWidth="1"/>
    <col min="13474" max="13474" width="10.6640625" style="249" customWidth="1"/>
    <col min="13475" max="13475" width="9.33203125" style="249" customWidth="1"/>
    <col min="13476" max="13476" width="22" style="249" customWidth="1"/>
    <col min="13477" max="13477" width="14.33203125" style="249" customWidth="1"/>
    <col min="13478" max="13478" width="8.88671875" style="249"/>
    <col min="13479" max="13479" width="13.109375" style="249" customWidth="1"/>
    <col min="13480" max="13727" width="8.88671875" style="249"/>
    <col min="13728" max="13728" width="8" style="249" customWidth="1"/>
    <col min="13729" max="13729" width="63.109375" style="249" customWidth="1"/>
    <col min="13730" max="13730" width="10.6640625" style="249" customWidth="1"/>
    <col min="13731" max="13731" width="9.33203125" style="249" customWidth="1"/>
    <col min="13732" max="13732" width="22" style="249" customWidth="1"/>
    <col min="13733" max="13733" width="14.33203125" style="249" customWidth="1"/>
    <col min="13734" max="13734" width="8.88671875" style="249"/>
    <col min="13735" max="13735" width="13.109375" style="249" customWidth="1"/>
    <col min="13736" max="13983" width="8.88671875" style="249"/>
    <col min="13984" max="13984" width="8" style="249" customWidth="1"/>
    <col min="13985" max="13985" width="63.109375" style="249" customWidth="1"/>
    <col min="13986" max="13986" width="10.6640625" style="249" customWidth="1"/>
    <col min="13987" max="13987" width="9.33203125" style="249" customWidth="1"/>
    <col min="13988" max="13988" width="22" style="249" customWidth="1"/>
    <col min="13989" max="13989" width="14.33203125" style="249" customWidth="1"/>
    <col min="13990" max="13990" width="8.88671875" style="249"/>
    <col min="13991" max="13991" width="13.109375" style="249" customWidth="1"/>
    <col min="13992" max="14239" width="8.88671875" style="249"/>
    <col min="14240" max="14240" width="8" style="249" customWidth="1"/>
    <col min="14241" max="14241" width="63.109375" style="249" customWidth="1"/>
    <col min="14242" max="14242" width="10.6640625" style="249" customWidth="1"/>
    <col min="14243" max="14243" width="9.33203125" style="249" customWidth="1"/>
    <col min="14244" max="14244" width="22" style="249" customWidth="1"/>
    <col min="14245" max="14245" width="14.33203125" style="249" customWidth="1"/>
    <col min="14246" max="14246" width="8.88671875" style="249"/>
    <col min="14247" max="14247" width="13.109375" style="249" customWidth="1"/>
    <col min="14248" max="14495" width="8.88671875" style="249"/>
    <col min="14496" max="14496" width="8" style="249" customWidth="1"/>
    <col min="14497" max="14497" width="63.109375" style="249" customWidth="1"/>
    <col min="14498" max="14498" width="10.6640625" style="249" customWidth="1"/>
    <col min="14499" max="14499" width="9.33203125" style="249" customWidth="1"/>
    <col min="14500" max="14500" width="22" style="249" customWidth="1"/>
    <col min="14501" max="14501" width="14.33203125" style="249" customWidth="1"/>
    <col min="14502" max="14502" width="8.88671875" style="249"/>
    <col min="14503" max="14503" width="13.109375" style="249" customWidth="1"/>
    <col min="14504" max="14751" width="8.88671875" style="249"/>
    <col min="14752" max="14752" width="8" style="249" customWidth="1"/>
    <col min="14753" max="14753" width="63.109375" style="249" customWidth="1"/>
    <col min="14754" max="14754" width="10.6640625" style="249" customWidth="1"/>
    <col min="14755" max="14755" width="9.33203125" style="249" customWidth="1"/>
    <col min="14756" max="14756" width="22" style="249" customWidth="1"/>
    <col min="14757" max="14757" width="14.33203125" style="249" customWidth="1"/>
    <col min="14758" max="14758" width="8.88671875" style="249"/>
    <col min="14759" max="14759" width="13.109375" style="249" customWidth="1"/>
    <col min="14760" max="15007" width="8.88671875" style="249"/>
    <col min="15008" max="15008" width="8" style="249" customWidth="1"/>
    <col min="15009" max="15009" width="63.109375" style="249" customWidth="1"/>
    <col min="15010" max="15010" width="10.6640625" style="249" customWidth="1"/>
    <col min="15011" max="15011" width="9.33203125" style="249" customWidth="1"/>
    <col min="15012" max="15012" width="22" style="249" customWidth="1"/>
    <col min="15013" max="15013" width="14.33203125" style="249" customWidth="1"/>
    <col min="15014" max="15014" width="8.88671875" style="249"/>
    <col min="15015" max="15015" width="13.109375" style="249" customWidth="1"/>
    <col min="15016" max="15263" width="8.88671875" style="249"/>
    <col min="15264" max="15264" width="8" style="249" customWidth="1"/>
    <col min="15265" max="15265" width="63.109375" style="249" customWidth="1"/>
    <col min="15266" max="15266" width="10.6640625" style="249" customWidth="1"/>
    <col min="15267" max="15267" width="9.33203125" style="249" customWidth="1"/>
    <col min="15268" max="15268" width="22" style="249" customWidth="1"/>
    <col min="15269" max="15269" width="14.33203125" style="249" customWidth="1"/>
    <col min="15270" max="15270" width="8.88671875" style="249"/>
    <col min="15271" max="15271" width="13.109375" style="249" customWidth="1"/>
    <col min="15272" max="15519" width="8.88671875" style="249"/>
    <col min="15520" max="15520" width="8" style="249" customWidth="1"/>
    <col min="15521" max="15521" width="63.109375" style="249" customWidth="1"/>
    <col min="15522" max="15522" width="10.6640625" style="249" customWidth="1"/>
    <col min="15523" max="15523" width="9.33203125" style="249" customWidth="1"/>
    <col min="15524" max="15524" width="22" style="249" customWidth="1"/>
    <col min="15525" max="15525" width="14.33203125" style="249" customWidth="1"/>
    <col min="15526" max="15526" width="8.88671875" style="249"/>
    <col min="15527" max="15527" width="13.109375" style="249" customWidth="1"/>
    <col min="15528" max="15775" width="8.88671875" style="249"/>
    <col min="15776" max="15776" width="8" style="249" customWidth="1"/>
    <col min="15777" max="15777" width="63.109375" style="249" customWidth="1"/>
    <col min="15778" max="15778" width="10.6640625" style="249" customWidth="1"/>
    <col min="15779" max="15779" width="9.33203125" style="249" customWidth="1"/>
    <col min="15780" max="15780" width="22" style="249" customWidth="1"/>
    <col min="15781" max="15781" width="14.33203125" style="249" customWidth="1"/>
    <col min="15782" max="15782" width="8.88671875" style="249"/>
    <col min="15783" max="15783" width="13.109375" style="249" customWidth="1"/>
    <col min="15784" max="16031" width="8.88671875" style="249"/>
    <col min="16032" max="16032" width="8" style="249" customWidth="1"/>
    <col min="16033" max="16033" width="63.109375" style="249" customWidth="1"/>
    <col min="16034" max="16034" width="10.6640625" style="249" customWidth="1"/>
    <col min="16035" max="16035" width="9.33203125" style="249" customWidth="1"/>
    <col min="16036" max="16036" width="22" style="249" customWidth="1"/>
    <col min="16037" max="16037" width="14.33203125" style="249" customWidth="1"/>
    <col min="16038" max="16038" width="8.88671875" style="249"/>
    <col min="16039" max="16039" width="13.109375" style="249" customWidth="1"/>
    <col min="16040" max="16384" width="8.88671875" style="249"/>
  </cols>
  <sheetData>
    <row r="1" spans="1:9" ht="49.8" customHeight="1">
      <c r="A1" s="402" t="s">
        <v>682</v>
      </c>
      <c r="B1" s="403"/>
      <c r="C1" s="403"/>
      <c r="D1" s="403"/>
      <c r="E1" s="403"/>
      <c r="F1" s="403"/>
      <c r="G1" s="403"/>
      <c r="H1" s="404"/>
      <c r="I1" s="248"/>
    </row>
    <row r="2" spans="1:9" s="250" customFormat="1">
      <c r="A2" s="315" t="s">
        <v>182</v>
      </c>
      <c r="B2" s="316" t="s">
        <v>2</v>
      </c>
      <c r="C2" s="317" t="s">
        <v>607</v>
      </c>
      <c r="D2" s="318" t="s">
        <v>3</v>
      </c>
      <c r="E2" s="316" t="s">
        <v>263</v>
      </c>
      <c r="F2" s="317" t="s">
        <v>264</v>
      </c>
      <c r="G2" s="319" t="s">
        <v>266</v>
      </c>
      <c r="H2" s="320" t="s">
        <v>599</v>
      </c>
    </row>
    <row r="3" spans="1:9" ht="54" customHeight="1">
      <c r="A3" s="332">
        <v>11</v>
      </c>
      <c r="B3" s="333" t="s">
        <v>632</v>
      </c>
      <c r="C3" s="334"/>
      <c r="D3" s="328" t="s">
        <v>623</v>
      </c>
      <c r="E3" s="335">
        <v>2</v>
      </c>
      <c r="F3" s="334">
        <v>7500</v>
      </c>
      <c r="G3" s="330">
        <f t="shared" ref="G3:G8" si="0">E3*F3</f>
        <v>15000</v>
      </c>
      <c r="H3" s="331">
        <f>F3*E3</f>
        <v>15000</v>
      </c>
    </row>
    <row r="4" spans="1:9" ht="56.4" customHeight="1">
      <c r="A4" s="332">
        <v>12</v>
      </c>
      <c r="B4" s="333" t="s">
        <v>633</v>
      </c>
      <c r="C4" s="334"/>
      <c r="D4" s="328" t="s">
        <v>623</v>
      </c>
      <c r="E4" s="335">
        <v>2</v>
      </c>
      <c r="F4" s="334">
        <v>2800</v>
      </c>
      <c r="G4" s="330">
        <f t="shared" si="0"/>
        <v>5600</v>
      </c>
      <c r="H4" s="331">
        <f>F4*E4</f>
        <v>5600</v>
      </c>
    </row>
    <row r="5" spans="1:9" ht="63" customHeight="1">
      <c r="A5" s="332">
        <v>13</v>
      </c>
      <c r="B5" s="333" t="s">
        <v>634</v>
      </c>
      <c r="C5" s="334"/>
      <c r="D5" s="328" t="s">
        <v>623</v>
      </c>
      <c r="E5" s="335">
        <v>0</v>
      </c>
      <c r="F5" s="334">
        <v>9500</v>
      </c>
      <c r="G5" s="330">
        <f t="shared" si="0"/>
        <v>0</v>
      </c>
      <c r="H5" s="331">
        <f>F5*E5</f>
        <v>0</v>
      </c>
    </row>
    <row r="6" spans="1:9" ht="72.599999999999994" customHeight="1">
      <c r="A6" s="332">
        <v>14</v>
      </c>
      <c r="B6" s="333" t="s">
        <v>635</v>
      </c>
      <c r="C6" s="334"/>
      <c r="D6" s="328" t="s">
        <v>623</v>
      </c>
      <c r="E6" s="335" t="s">
        <v>614</v>
      </c>
      <c r="F6" s="334">
        <v>10500</v>
      </c>
      <c r="G6" s="330"/>
      <c r="H6" s="331"/>
    </row>
    <row r="7" spans="1:9" s="257" customFormat="1" ht="61.8" customHeight="1">
      <c r="A7" s="332">
        <f t="shared" ref="A7" si="1">A6+1</f>
        <v>15</v>
      </c>
      <c r="B7" s="333" t="s">
        <v>636</v>
      </c>
      <c r="C7" s="336"/>
      <c r="D7" s="328" t="s">
        <v>623</v>
      </c>
      <c r="E7" s="335">
        <v>0</v>
      </c>
      <c r="F7" s="336">
        <v>2250</v>
      </c>
      <c r="G7" s="330">
        <f t="shared" si="0"/>
        <v>0</v>
      </c>
      <c r="H7" s="331">
        <f t="shared" ref="H7:H8" si="2">F7*E7</f>
        <v>0</v>
      </c>
    </row>
    <row r="8" spans="1:9" s="257" customFormat="1" ht="70.2" customHeight="1">
      <c r="A8" s="332">
        <f>A7+1</f>
        <v>16</v>
      </c>
      <c r="B8" s="333" t="s">
        <v>637</v>
      </c>
      <c r="C8" s="314"/>
      <c r="D8" s="328" t="s">
        <v>623</v>
      </c>
      <c r="E8" s="335">
        <v>3</v>
      </c>
      <c r="F8" s="336">
        <v>1900</v>
      </c>
      <c r="G8" s="330">
        <f t="shared" si="0"/>
        <v>5700</v>
      </c>
      <c r="H8" s="331">
        <f t="shared" si="2"/>
        <v>5700</v>
      </c>
    </row>
    <row r="9" spans="1:9" s="257" customFormat="1">
      <c r="A9" s="332">
        <f t="shared" ref="A9:A10" si="3">A8+1</f>
        <v>17</v>
      </c>
      <c r="B9" s="337" t="s">
        <v>638</v>
      </c>
      <c r="C9" s="314"/>
      <c r="D9" s="328"/>
      <c r="E9" s="335"/>
      <c r="F9" s="336"/>
      <c r="G9" s="330"/>
      <c r="H9" s="331"/>
    </row>
    <row r="10" spans="1:9" s="257" customFormat="1" ht="26.4">
      <c r="A10" s="332">
        <f t="shared" si="3"/>
        <v>18</v>
      </c>
      <c r="B10" s="338" t="s">
        <v>639</v>
      </c>
      <c r="C10" s="314"/>
      <c r="D10" s="328" t="s">
        <v>623</v>
      </c>
      <c r="E10" s="335">
        <v>0</v>
      </c>
      <c r="F10" s="336">
        <v>1200</v>
      </c>
      <c r="G10" s="330">
        <f t="shared" ref="G10" si="4">E10*F10</f>
        <v>0</v>
      </c>
      <c r="H10" s="331">
        <f t="shared" ref="H10" si="5">F10*E10</f>
        <v>0</v>
      </c>
    </row>
    <row r="11" spans="1:9">
      <c r="A11" s="332"/>
      <c r="B11" s="405" t="s">
        <v>631</v>
      </c>
      <c r="C11" s="405"/>
      <c r="D11" s="405"/>
      <c r="E11" s="405"/>
      <c r="F11" s="405"/>
      <c r="G11" s="405"/>
      <c r="H11" s="406"/>
    </row>
    <row r="12" spans="1:9" s="251" customFormat="1" ht="16.2" thickBot="1">
      <c r="A12" s="339"/>
      <c r="B12" s="340" t="s">
        <v>266</v>
      </c>
      <c r="C12" s="341"/>
      <c r="D12" s="342"/>
      <c r="E12" s="343"/>
      <c r="F12" s="341"/>
      <c r="G12" s="344">
        <f>SUM(G3:G8)</f>
        <v>26300</v>
      </c>
      <c r="H12" s="345"/>
    </row>
  </sheetData>
  <mergeCells count="2">
    <mergeCell ref="A1:H1"/>
    <mergeCell ref="B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35" workbookViewId="0">
      <selection activeCell="E4" sqref="E4:E49"/>
    </sheetView>
  </sheetViews>
  <sheetFormatPr defaultRowHeight="14.4"/>
  <cols>
    <col min="2" max="2" width="37.6640625" customWidth="1"/>
    <col min="5" max="5" width="9.77734375" bestFit="1" customWidth="1"/>
    <col min="6" max="6" width="12.5546875" customWidth="1"/>
    <col min="7" max="7" width="14" customWidth="1"/>
  </cols>
  <sheetData>
    <row r="1" spans="1:7" ht="39" customHeight="1">
      <c r="A1" s="407" t="s">
        <v>681</v>
      </c>
      <c r="B1" s="395"/>
      <c r="C1" s="395"/>
      <c r="D1" s="395"/>
      <c r="E1" s="395"/>
      <c r="F1" s="395"/>
      <c r="G1" s="395"/>
    </row>
    <row r="2" spans="1:7" ht="15.6">
      <c r="A2" s="258" t="s">
        <v>262</v>
      </c>
      <c r="B2" s="258" t="s">
        <v>2</v>
      </c>
      <c r="C2" s="258" t="s">
        <v>3</v>
      </c>
      <c r="D2" s="259" t="s">
        <v>263</v>
      </c>
      <c r="E2" s="258" t="s">
        <v>264</v>
      </c>
      <c r="F2" s="258" t="s">
        <v>265</v>
      </c>
      <c r="G2" s="259" t="s">
        <v>640</v>
      </c>
    </row>
    <row r="3" spans="1:7" ht="54.75" customHeight="1">
      <c r="A3" s="262">
        <v>1</v>
      </c>
      <c r="B3" s="263" t="s">
        <v>641</v>
      </c>
      <c r="C3" s="264"/>
      <c r="D3" s="265"/>
      <c r="E3" s="266"/>
      <c r="F3" s="266"/>
      <c r="G3" s="267"/>
    </row>
    <row r="4" spans="1:7" ht="15.6">
      <c r="A4" s="264" t="s">
        <v>642</v>
      </c>
      <c r="B4" s="268" t="s">
        <v>643</v>
      </c>
      <c r="C4" s="264" t="s">
        <v>23</v>
      </c>
      <c r="D4" s="261">
        <v>35</v>
      </c>
      <c r="E4" s="266">
        <v>750</v>
      </c>
      <c r="F4" s="268">
        <f t="shared" ref="F4:F21" si="0">E4*D4</f>
        <v>26250</v>
      </c>
      <c r="G4" s="267"/>
    </row>
    <row r="5" spans="1:7" ht="15.6">
      <c r="A5" s="264" t="s">
        <v>644</v>
      </c>
      <c r="B5" s="268" t="s">
        <v>645</v>
      </c>
      <c r="C5" s="264" t="s">
        <v>23</v>
      </c>
      <c r="D5" s="260">
        <v>0</v>
      </c>
      <c r="E5" s="266">
        <v>820</v>
      </c>
      <c r="F5" s="268">
        <f t="shared" si="0"/>
        <v>0</v>
      </c>
      <c r="G5" s="267"/>
    </row>
    <row r="6" spans="1:7" ht="15.6">
      <c r="A6" s="264" t="s">
        <v>646</v>
      </c>
      <c r="B6" s="268" t="s">
        <v>647</v>
      </c>
      <c r="C6" s="264" t="s">
        <v>23</v>
      </c>
      <c r="D6" s="261">
        <v>27</v>
      </c>
      <c r="E6" s="266">
        <v>970</v>
      </c>
      <c r="F6" s="268">
        <f t="shared" si="0"/>
        <v>26190</v>
      </c>
      <c r="G6" s="267"/>
    </row>
    <row r="7" spans="1:7" ht="15.6">
      <c r="A7" s="264" t="s">
        <v>648</v>
      </c>
      <c r="B7" s="268" t="s">
        <v>649</v>
      </c>
      <c r="C7" s="264" t="s">
        <v>23</v>
      </c>
      <c r="D7" s="260">
        <v>0</v>
      </c>
      <c r="E7" s="266">
        <v>1050</v>
      </c>
      <c r="F7" s="268">
        <f t="shared" si="0"/>
        <v>0</v>
      </c>
      <c r="G7" s="267"/>
    </row>
    <row r="8" spans="1:7" ht="15.6">
      <c r="A8" s="264" t="s">
        <v>650</v>
      </c>
      <c r="B8" s="268" t="s">
        <v>651</v>
      </c>
      <c r="C8" s="264" t="s">
        <v>23</v>
      </c>
      <c r="D8" s="260">
        <v>0</v>
      </c>
      <c r="E8" s="266">
        <v>1250</v>
      </c>
      <c r="F8" s="268">
        <f t="shared" si="0"/>
        <v>0</v>
      </c>
      <c r="G8" s="267"/>
    </row>
    <row r="9" spans="1:7" ht="15.6">
      <c r="A9" s="264" t="s">
        <v>652</v>
      </c>
      <c r="B9" s="268" t="s">
        <v>653</v>
      </c>
      <c r="C9" s="264" t="s">
        <v>23</v>
      </c>
      <c r="D9" s="260">
        <v>0</v>
      </c>
      <c r="E9" s="266">
        <v>1550</v>
      </c>
      <c r="F9" s="268">
        <f t="shared" si="0"/>
        <v>0</v>
      </c>
      <c r="G9" s="267"/>
    </row>
    <row r="10" spans="1:7" ht="15.6">
      <c r="A10" s="264"/>
      <c r="B10" s="268"/>
      <c r="C10" s="264"/>
      <c r="D10" s="260"/>
      <c r="E10" s="266"/>
      <c r="F10" s="268"/>
      <c r="G10" s="267"/>
    </row>
    <row r="11" spans="1:7" ht="15.6">
      <c r="A11" s="262">
        <v>2</v>
      </c>
      <c r="B11" s="269" t="s">
        <v>654</v>
      </c>
      <c r="C11" s="264"/>
      <c r="D11" s="260"/>
      <c r="E11" s="266"/>
      <c r="F11" s="268"/>
      <c r="G11" s="267"/>
    </row>
    <row r="12" spans="1:7" ht="15.6">
      <c r="A12" s="264" t="s">
        <v>642</v>
      </c>
      <c r="B12" s="268" t="s">
        <v>643</v>
      </c>
      <c r="C12" s="264" t="s">
        <v>23</v>
      </c>
      <c r="D12" s="260">
        <f>D4</f>
        <v>35</v>
      </c>
      <c r="E12" s="270">
        <v>30</v>
      </c>
      <c r="F12" s="268">
        <f t="shared" si="0"/>
        <v>1050</v>
      </c>
      <c r="G12" s="267"/>
    </row>
    <row r="13" spans="1:7" ht="15.6">
      <c r="A13" s="264" t="s">
        <v>644</v>
      </c>
      <c r="B13" s="268" t="s">
        <v>645</v>
      </c>
      <c r="C13" s="264" t="s">
        <v>23</v>
      </c>
      <c r="D13" s="260">
        <f>D5</f>
        <v>0</v>
      </c>
      <c r="E13" s="270">
        <v>30</v>
      </c>
      <c r="F13" s="268">
        <f t="shared" si="0"/>
        <v>0</v>
      </c>
      <c r="G13" s="267"/>
    </row>
    <row r="14" spans="1:7" ht="15.6">
      <c r="A14" s="264" t="s">
        <v>646</v>
      </c>
      <c r="B14" s="268" t="s">
        <v>647</v>
      </c>
      <c r="C14" s="264" t="s">
        <v>23</v>
      </c>
      <c r="D14" s="260">
        <f>D6</f>
        <v>27</v>
      </c>
      <c r="E14" s="266">
        <v>35</v>
      </c>
      <c r="F14" s="268">
        <f t="shared" si="0"/>
        <v>945</v>
      </c>
      <c r="G14" s="267"/>
    </row>
    <row r="15" spans="1:7" ht="15.6">
      <c r="A15" s="264" t="s">
        <v>648</v>
      </c>
      <c r="B15" s="268" t="s">
        <v>649</v>
      </c>
      <c r="C15" s="264" t="s">
        <v>23</v>
      </c>
      <c r="D15" s="260">
        <f>D7</f>
        <v>0</v>
      </c>
      <c r="E15" s="266">
        <v>35</v>
      </c>
      <c r="F15" s="268">
        <f t="shared" si="0"/>
        <v>0</v>
      </c>
      <c r="G15" s="267"/>
    </row>
    <row r="16" spans="1:7" ht="15.6">
      <c r="A16" s="264" t="s">
        <v>650</v>
      </c>
      <c r="B16" s="268" t="s">
        <v>651</v>
      </c>
      <c r="C16" s="264" t="s">
        <v>23</v>
      </c>
      <c r="D16" s="260">
        <f>D8</f>
        <v>0</v>
      </c>
      <c r="E16" s="266">
        <v>40</v>
      </c>
      <c r="F16" s="268">
        <f t="shared" si="0"/>
        <v>0</v>
      </c>
      <c r="G16" s="267"/>
    </row>
    <row r="17" spans="1:7" ht="15.6">
      <c r="A17" s="264" t="s">
        <v>652</v>
      </c>
      <c r="B17" s="268" t="s">
        <v>653</v>
      </c>
      <c r="C17" s="264" t="s">
        <v>23</v>
      </c>
      <c r="D17" s="260">
        <v>0</v>
      </c>
      <c r="E17" s="266">
        <v>40</v>
      </c>
      <c r="F17" s="268">
        <f t="shared" si="0"/>
        <v>0</v>
      </c>
      <c r="G17" s="267"/>
    </row>
    <row r="18" spans="1:7" ht="15.6">
      <c r="A18" s="264"/>
      <c r="B18" s="269"/>
      <c r="C18" s="264"/>
      <c r="D18" s="260"/>
      <c r="E18" s="266"/>
      <c r="F18" s="268"/>
      <c r="G18" s="267"/>
    </row>
    <row r="19" spans="1:7" ht="15.6">
      <c r="A19" s="262">
        <v>3</v>
      </c>
      <c r="B19" s="269" t="s">
        <v>655</v>
      </c>
      <c r="C19" s="264"/>
      <c r="D19" s="260"/>
      <c r="E19" s="266"/>
      <c r="F19" s="268"/>
      <c r="G19" s="267"/>
    </row>
    <row r="20" spans="1:7" ht="15.6">
      <c r="A20" s="264" t="s">
        <v>642</v>
      </c>
      <c r="B20" s="268" t="s">
        <v>649</v>
      </c>
      <c r="C20" s="264" t="s">
        <v>29</v>
      </c>
      <c r="D20" s="260">
        <v>0</v>
      </c>
      <c r="E20" s="266">
        <v>6500</v>
      </c>
      <c r="F20" s="268">
        <f t="shared" si="0"/>
        <v>0</v>
      </c>
      <c r="G20" s="267"/>
    </row>
    <row r="21" spans="1:7" ht="15.6">
      <c r="A21" s="264" t="s">
        <v>644</v>
      </c>
      <c r="B21" s="268" t="s">
        <v>658</v>
      </c>
      <c r="C21" s="264" t="s">
        <v>29</v>
      </c>
      <c r="D21" s="260">
        <v>1</v>
      </c>
      <c r="E21" s="266">
        <v>7500</v>
      </c>
      <c r="F21" s="268">
        <f t="shared" si="0"/>
        <v>7500</v>
      </c>
      <c r="G21" s="267"/>
    </row>
    <row r="22" spans="1:7" ht="15.6">
      <c r="A22" s="264"/>
      <c r="B22" s="268"/>
      <c r="C22" s="264"/>
      <c r="D22" s="260"/>
      <c r="E22" s="266"/>
      <c r="F22" s="268"/>
      <c r="G22" s="267"/>
    </row>
    <row r="23" spans="1:7" ht="15.6">
      <c r="A23" s="262">
        <v>4</v>
      </c>
      <c r="B23" s="269" t="s">
        <v>657</v>
      </c>
      <c r="C23" s="264"/>
      <c r="D23" s="260"/>
      <c r="E23" s="266"/>
      <c r="F23" s="268"/>
      <c r="G23" s="267"/>
    </row>
    <row r="24" spans="1:7" ht="15.6">
      <c r="A24" s="264" t="s">
        <v>642</v>
      </c>
      <c r="B24" s="268" t="s">
        <v>643</v>
      </c>
      <c r="C24" s="264" t="s">
        <v>29</v>
      </c>
      <c r="D24" s="260">
        <v>0</v>
      </c>
      <c r="E24" s="266"/>
      <c r="F24" s="268">
        <f t="shared" ref="F24:F29" si="1">E24*D24</f>
        <v>0</v>
      </c>
      <c r="G24" s="267"/>
    </row>
    <row r="25" spans="1:7" ht="15.6">
      <c r="A25" s="264" t="s">
        <v>644</v>
      </c>
      <c r="B25" s="268" t="s">
        <v>645</v>
      </c>
      <c r="C25" s="264" t="s">
        <v>29</v>
      </c>
      <c r="D25" s="260">
        <v>0</v>
      </c>
      <c r="E25" s="266"/>
      <c r="F25" s="268">
        <f t="shared" si="1"/>
        <v>0</v>
      </c>
      <c r="G25" s="267"/>
    </row>
    <row r="26" spans="1:7" ht="15.6">
      <c r="A26" s="264" t="s">
        <v>646</v>
      </c>
      <c r="B26" s="268" t="s">
        <v>647</v>
      </c>
      <c r="C26" s="264" t="s">
        <v>29</v>
      </c>
      <c r="D26" s="260">
        <v>0</v>
      </c>
      <c r="E26" s="266"/>
      <c r="F26" s="268">
        <f t="shared" si="1"/>
        <v>0</v>
      </c>
      <c r="G26" s="267"/>
    </row>
    <row r="27" spans="1:7" ht="15.6">
      <c r="A27" s="264" t="s">
        <v>648</v>
      </c>
      <c r="B27" s="268" t="s">
        <v>649</v>
      </c>
      <c r="C27" s="264" t="s">
        <v>29</v>
      </c>
      <c r="D27" s="260">
        <v>0</v>
      </c>
      <c r="E27" s="266"/>
      <c r="F27" s="268">
        <f t="shared" si="1"/>
        <v>0</v>
      </c>
      <c r="G27" s="267"/>
    </row>
    <row r="28" spans="1:7" ht="15.6">
      <c r="A28" s="264" t="s">
        <v>650</v>
      </c>
      <c r="B28" s="268" t="s">
        <v>658</v>
      </c>
      <c r="C28" s="264" t="s">
        <v>29</v>
      </c>
      <c r="D28" s="260">
        <v>1</v>
      </c>
      <c r="E28" s="266">
        <v>12500</v>
      </c>
      <c r="F28" s="268">
        <f t="shared" si="1"/>
        <v>12500</v>
      </c>
      <c r="G28" s="267"/>
    </row>
    <row r="29" spans="1:7" ht="15.6">
      <c r="A29" s="264" t="s">
        <v>652</v>
      </c>
      <c r="B29" s="268" t="s">
        <v>656</v>
      </c>
      <c r="C29" s="264" t="s">
        <v>29</v>
      </c>
      <c r="D29" s="260"/>
      <c r="E29" s="266"/>
      <c r="F29" s="268">
        <f t="shared" si="1"/>
        <v>0</v>
      </c>
      <c r="G29" s="267"/>
    </row>
    <row r="30" spans="1:7" ht="15.6">
      <c r="A30" s="264"/>
      <c r="B30" s="268"/>
      <c r="C30" s="264"/>
      <c r="D30" s="260"/>
      <c r="E30" s="266"/>
      <c r="F30" s="268"/>
      <c r="G30" s="267"/>
    </row>
    <row r="31" spans="1:7" ht="15.6">
      <c r="A31" s="262">
        <v>5</v>
      </c>
      <c r="B31" s="271" t="s">
        <v>659</v>
      </c>
      <c r="C31" s="264"/>
      <c r="D31" s="260"/>
      <c r="E31" s="266"/>
      <c r="F31" s="268"/>
      <c r="G31" s="267"/>
    </row>
    <row r="32" spans="1:7" ht="15.6">
      <c r="A32" s="264" t="s">
        <v>642</v>
      </c>
      <c r="B32" s="271" t="s">
        <v>660</v>
      </c>
      <c r="C32" s="264" t="s">
        <v>29</v>
      </c>
      <c r="D32" s="260">
        <v>1</v>
      </c>
      <c r="E32" s="266">
        <v>2250</v>
      </c>
      <c r="F32" s="268">
        <f>E32*D32</f>
        <v>2250</v>
      </c>
      <c r="G32" s="267"/>
    </row>
    <row r="33" spans="1:9" ht="15.6">
      <c r="A33" s="264" t="s">
        <v>433</v>
      </c>
      <c r="B33" s="271" t="s">
        <v>661</v>
      </c>
      <c r="C33" s="264" t="s">
        <v>29</v>
      </c>
      <c r="D33" s="260">
        <v>1</v>
      </c>
      <c r="E33" s="266">
        <v>3500</v>
      </c>
      <c r="F33" s="268">
        <f>E33*D33</f>
        <v>3500</v>
      </c>
      <c r="G33" s="267"/>
    </row>
    <row r="34" spans="1:9" ht="15.6">
      <c r="A34" s="264" t="s">
        <v>435</v>
      </c>
      <c r="B34" s="271" t="s">
        <v>662</v>
      </c>
      <c r="C34" s="264" t="s">
        <v>29</v>
      </c>
      <c r="D34" s="260">
        <v>1</v>
      </c>
      <c r="E34" s="266">
        <v>4000</v>
      </c>
      <c r="F34" s="268">
        <f>E34*D34</f>
        <v>4000</v>
      </c>
      <c r="G34" s="267"/>
    </row>
    <row r="35" spans="1:9" ht="15.6">
      <c r="A35" s="264" t="s">
        <v>437</v>
      </c>
      <c r="B35" s="271" t="s">
        <v>663</v>
      </c>
      <c r="C35" s="264" t="s">
        <v>29</v>
      </c>
      <c r="D35" s="260">
        <v>1</v>
      </c>
      <c r="E35" s="266">
        <v>7500</v>
      </c>
      <c r="F35" s="268">
        <f>E35*D35</f>
        <v>7500</v>
      </c>
      <c r="G35" s="267"/>
    </row>
    <row r="36" spans="1:9" ht="15.6">
      <c r="A36" s="264"/>
      <c r="B36" s="271"/>
      <c r="C36" s="264"/>
      <c r="D36" s="260"/>
      <c r="E36" s="266"/>
      <c r="F36" s="268"/>
      <c r="G36" s="267"/>
    </row>
    <row r="37" spans="1:9" ht="66">
      <c r="A37" s="262">
        <v>6</v>
      </c>
      <c r="B37" s="269" t="s">
        <v>664</v>
      </c>
      <c r="C37" s="264"/>
      <c r="D37" s="260"/>
      <c r="E37" s="266"/>
      <c r="F37" s="268"/>
      <c r="G37" s="267"/>
    </row>
    <row r="38" spans="1:9" ht="15.6">
      <c r="A38" s="264" t="s">
        <v>642</v>
      </c>
      <c r="B38" s="268" t="s">
        <v>665</v>
      </c>
      <c r="C38" s="264" t="s">
        <v>29</v>
      </c>
      <c r="D38" s="260">
        <v>10</v>
      </c>
      <c r="E38" s="266">
        <v>1350</v>
      </c>
      <c r="F38" s="268">
        <f>E38*D38</f>
        <v>13500</v>
      </c>
      <c r="G38" s="272"/>
    </row>
    <row r="39" spans="1:9" ht="15.6">
      <c r="A39" s="264" t="s">
        <v>644</v>
      </c>
      <c r="B39" s="268" t="s">
        <v>666</v>
      </c>
      <c r="C39" s="264" t="s">
        <v>29</v>
      </c>
      <c r="D39" s="260"/>
      <c r="E39" s="266"/>
      <c r="F39" s="268">
        <f>E39*D39</f>
        <v>0</v>
      </c>
      <c r="G39" s="267"/>
    </row>
    <row r="40" spans="1:9" ht="79.2">
      <c r="A40" s="262">
        <v>7</v>
      </c>
      <c r="B40" s="269" t="s">
        <v>667</v>
      </c>
      <c r="C40" s="264"/>
      <c r="D40" s="260"/>
      <c r="E40" s="266"/>
      <c r="F40" s="268"/>
      <c r="G40" s="267"/>
      <c r="I40" s="22"/>
    </row>
    <row r="41" spans="1:9" ht="15.6">
      <c r="A41" s="264" t="s">
        <v>642</v>
      </c>
      <c r="B41" s="268" t="s">
        <v>665</v>
      </c>
      <c r="C41" s="264" t="s">
        <v>29</v>
      </c>
      <c r="D41" s="260">
        <v>10</v>
      </c>
      <c r="E41" s="266">
        <v>1450</v>
      </c>
      <c r="F41" s="268">
        <f>E41*D41</f>
        <v>14500</v>
      </c>
      <c r="G41" s="267"/>
    </row>
    <row r="42" spans="1:9" ht="15.6">
      <c r="A42" s="264" t="s">
        <v>644</v>
      </c>
      <c r="B42" s="268" t="s">
        <v>666</v>
      </c>
      <c r="C42" s="264" t="s">
        <v>29</v>
      </c>
      <c r="D42" s="260"/>
      <c r="E42" s="266"/>
      <c r="F42" s="268">
        <f>E42*D42</f>
        <v>0</v>
      </c>
      <c r="G42" s="267"/>
    </row>
    <row r="43" spans="1:9" ht="15.6">
      <c r="A43" s="264"/>
      <c r="B43" s="269"/>
      <c r="C43" s="264"/>
      <c r="D43" s="260"/>
      <c r="E43" s="266"/>
      <c r="F43" s="268"/>
      <c r="G43" s="267"/>
    </row>
    <row r="44" spans="1:9" ht="15.6">
      <c r="A44" s="262">
        <v>8</v>
      </c>
      <c r="B44" s="269" t="s">
        <v>668</v>
      </c>
      <c r="C44" s="264"/>
      <c r="D44" s="260"/>
      <c r="E44" s="266"/>
      <c r="F44" s="268"/>
      <c r="G44" s="267"/>
    </row>
    <row r="45" spans="1:9" ht="15.6">
      <c r="A45" s="264" t="s">
        <v>642</v>
      </c>
      <c r="B45" s="268" t="s">
        <v>669</v>
      </c>
      <c r="C45" s="264" t="s">
        <v>29</v>
      </c>
      <c r="D45" s="260">
        <v>20</v>
      </c>
      <c r="E45" s="273">
        <v>3800</v>
      </c>
      <c r="F45" s="268">
        <f>E45*D45</f>
        <v>76000</v>
      </c>
      <c r="G45" s="267"/>
    </row>
    <row r="46" spans="1:9" ht="15.6">
      <c r="A46" s="264" t="s">
        <v>644</v>
      </c>
      <c r="B46" s="268" t="s">
        <v>670</v>
      </c>
      <c r="C46" s="264" t="s">
        <v>29</v>
      </c>
      <c r="D46" s="260">
        <v>0</v>
      </c>
      <c r="E46" s="273"/>
      <c r="F46" s="268">
        <f>E46*D46</f>
        <v>0</v>
      </c>
      <c r="G46" s="267"/>
    </row>
    <row r="47" spans="1:9" ht="15.6">
      <c r="A47" s="264" t="s">
        <v>646</v>
      </c>
      <c r="B47" s="268" t="s">
        <v>671</v>
      </c>
      <c r="C47" s="264" t="s">
        <v>29</v>
      </c>
      <c r="D47" s="260">
        <v>0</v>
      </c>
      <c r="E47" s="273"/>
      <c r="F47" s="268">
        <f>E47*D47</f>
        <v>0</v>
      </c>
      <c r="G47" s="267"/>
    </row>
    <row r="48" spans="1:9" ht="15.6">
      <c r="A48" s="274"/>
      <c r="B48" s="275"/>
      <c r="C48" s="274"/>
      <c r="D48" s="260"/>
      <c r="E48" s="276"/>
      <c r="F48" s="275"/>
      <c r="G48" s="277"/>
    </row>
    <row r="49" spans="1:7" ht="15.6">
      <c r="A49" s="346">
        <v>9</v>
      </c>
      <c r="B49" s="347" t="s">
        <v>672</v>
      </c>
      <c r="C49" s="348" t="s">
        <v>29</v>
      </c>
      <c r="D49" s="356">
        <v>1</v>
      </c>
      <c r="E49" s="349">
        <v>2500</v>
      </c>
      <c r="F49" s="350">
        <f>E49*D49</f>
        <v>2500</v>
      </c>
      <c r="G49" s="351"/>
    </row>
    <row r="50" spans="1:7" s="249" customFormat="1" ht="69" customHeight="1">
      <c r="A50" s="352"/>
      <c r="B50" s="405" t="s">
        <v>673</v>
      </c>
      <c r="C50" s="405"/>
      <c r="D50" s="405"/>
      <c r="E50" s="405"/>
      <c r="F50" s="405"/>
      <c r="G50" s="405"/>
    </row>
    <row r="51" spans="1:7" ht="15.6">
      <c r="A51" s="408" t="s">
        <v>674</v>
      </c>
      <c r="B51" s="408"/>
      <c r="C51" s="408"/>
      <c r="D51" s="408"/>
      <c r="E51" s="408"/>
      <c r="F51" s="353">
        <f>SUM(F4:F49)</f>
        <v>198185</v>
      </c>
      <c r="G51" s="354"/>
    </row>
  </sheetData>
  <mergeCells count="3">
    <mergeCell ref="A1:G1"/>
    <mergeCell ref="B50:G50"/>
    <mergeCell ref="A51:E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4"/>
  <cols>
    <col min="2" max="2" width="55.88671875" customWidth="1"/>
  </cols>
  <sheetData>
    <row r="2" spans="2:7">
      <c r="B2" t="s">
        <v>336</v>
      </c>
      <c r="C2">
        <v>1</v>
      </c>
      <c r="D2">
        <v>78.805999999999997</v>
      </c>
      <c r="F2">
        <v>10.76</v>
      </c>
      <c r="G2">
        <f>F2*D2*C2</f>
        <v>847.95255999999995</v>
      </c>
    </row>
    <row r="3" spans="2:7">
      <c r="G3">
        <v>850</v>
      </c>
    </row>
    <row r="5" spans="2:7">
      <c r="B5" t="s">
        <v>189</v>
      </c>
    </row>
    <row r="6" spans="2:7">
      <c r="C6">
        <v>1</v>
      </c>
      <c r="D6">
        <v>78.805999999999997</v>
      </c>
      <c r="F6">
        <v>10.76</v>
      </c>
      <c r="G6">
        <f>F6*D6*C6</f>
        <v>847.95255999999995</v>
      </c>
    </row>
    <row r="8" spans="2:7">
      <c r="G8">
        <f>SUM(G6:G7)</f>
        <v>847.95255999999995</v>
      </c>
    </row>
    <row r="9" spans="2:7">
      <c r="G9">
        <v>850</v>
      </c>
    </row>
    <row r="16" spans="2:7">
      <c r="B16" s="23" t="s">
        <v>174</v>
      </c>
    </row>
    <row r="17" spans="2:7">
      <c r="B17" t="s">
        <v>175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176</v>
      </c>
    </row>
    <row r="28" spans="2:7">
      <c r="C28">
        <v>1</v>
      </c>
      <c r="D28">
        <v>78.805999999999997</v>
      </c>
      <c r="F28">
        <v>10.76</v>
      </c>
      <c r="G28">
        <f>F28*D28*C28</f>
        <v>847.95255999999995</v>
      </c>
    </row>
    <row r="30" spans="2:7">
      <c r="G30">
        <f>SUM(G28:G29)</f>
        <v>847.95255999999995</v>
      </c>
    </row>
    <row r="31" spans="2:7">
      <c r="G31">
        <v>850</v>
      </c>
    </row>
    <row r="36" spans="2:7">
      <c r="B36" s="23" t="s">
        <v>178</v>
      </c>
    </row>
    <row r="37" spans="2:7">
      <c r="B37" t="s">
        <v>345</v>
      </c>
    </row>
    <row r="38" spans="2:7">
      <c r="B38" t="s">
        <v>179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346</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348</v>
      </c>
      <c r="C54">
        <v>1</v>
      </c>
      <c r="D54">
        <v>11.76</v>
      </c>
      <c r="F54">
        <v>5.3049999999999997</v>
      </c>
      <c r="G54">
        <f>F54*D54*C54*10.76</f>
        <v>671.28196799999989</v>
      </c>
    </row>
    <row r="55" spans="2:7">
      <c r="B55" t="s">
        <v>349</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180</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350</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353</v>
      </c>
    </row>
    <row r="102" spans="2:7">
      <c r="B102" t="s">
        <v>354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196</v>
      </c>
      <c r="G110">
        <v>75</v>
      </c>
    </row>
    <row r="112" spans="2:7">
      <c r="C112">
        <v>1</v>
      </c>
      <c r="D112">
        <v>15.125</v>
      </c>
      <c r="F112">
        <v>5.35</v>
      </c>
      <c r="G112">
        <f>F112*D112*C112*10.76</f>
        <v>870.68574999999987</v>
      </c>
    </row>
    <row r="113" spans="2:7">
      <c r="B113" t="s">
        <v>355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356</v>
      </c>
    </row>
    <row r="122" spans="2:7">
      <c r="B122" t="s">
        <v>355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210</v>
      </c>
    </row>
    <row r="144" spans="2:7">
      <c r="B144" t="s">
        <v>212</v>
      </c>
      <c r="C144">
        <v>2</v>
      </c>
      <c r="D144">
        <v>7</v>
      </c>
      <c r="G144">
        <f>D144*C144</f>
        <v>14</v>
      </c>
    </row>
    <row r="145" spans="2:7">
      <c r="C145">
        <v>1</v>
      </c>
      <c r="D145">
        <v>2.5</v>
      </c>
      <c r="G145">
        <f t="shared" ref="G145:G147" si="4">D145*C145</f>
        <v>2.5</v>
      </c>
    </row>
    <row r="146" spans="2:7">
      <c r="B146" t="s">
        <v>211</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214</v>
      </c>
    </row>
    <row r="154" spans="2:7">
      <c r="B154" t="s">
        <v>215</v>
      </c>
    </row>
    <row r="155" spans="2:7">
      <c r="B155" t="s">
        <v>216</v>
      </c>
      <c r="C155">
        <v>1</v>
      </c>
    </row>
    <row r="158" spans="2:7">
      <c r="B158" t="s">
        <v>218</v>
      </c>
      <c r="C158">
        <v>1</v>
      </c>
    </row>
    <row r="162" spans="2:7">
      <c r="B162" t="s">
        <v>219</v>
      </c>
    </row>
    <row r="163" spans="2:7">
      <c r="B163" t="s">
        <v>220</v>
      </c>
      <c r="C163">
        <v>2</v>
      </c>
    </row>
    <row r="165" spans="2:7">
      <c r="B165" t="s">
        <v>221</v>
      </c>
    </row>
    <row r="166" spans="2:7">
      <c r="B166" t="s">
        <v>225</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222</v>
      </c>
    </row>
    <row r="176" spans="2:7">
      <c r="B176" t="s">
        <v>223</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224</v>
      </c>
    </row>
    <row r="185" spans="2:7">
      <c r="B185" t="s">
        <v>225</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217</v>
      </c>
      <c r="G191">
        <f>SUM(G189:G190)</f>
        <v>5.6339360000000003</v>
      </c>
    </row>
    <row r="192" spans="2:7">
      <c r="G192">
        <v>6</v>
      </c>
    </row>
    <row r="194" spans="2:7">
      <c r="B194" s="23" t="s">
        <v>226</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227</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228</v>
      </c>
    </row>
    <row r="212" spans="2:8">
      <c r="B212" t="s">
        <v>229</v>
      </c>
      <c r="C212">
        <v>2</v>
      </c>
      <c r="D212">
        <v>1.1499999999999999</v>
      </c>
      <c r="G212">
        <f>D212*C212*3.28</f>
        <v>7.5439999999999987</v>
      </c>
    </row>
    <row r="213" spans="2:8">
      <c r="G213">
        <f>G212*1%</f>
        <v>7.5439999999999993E-2</v>
      </c>
    </row>
    <row r="214" spans="2:8">
      <c r="G214">
        <f>SUM(G212:G213)</f>
        <v>7.6194399999999991</v>
      </c>
    </row>
    <row r="215" spans="2:8">
      <c r="G215">
        <v>8</v>
      </c>
      <c r="H215" t="s">
        <v>302</v>
      </c>
    </row>
    <row r="222" spans="2:8">
      <c r="B222" s="23" t="s">
        <v>230</v>
      </c>
    </row>
    <row r="223" spans="2:8">
      <c r="B223" t="s">
        <v>231</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29" t="s">
        <v>236</v>
      </c>
    </row>
    <row r="229" spans="2:7">
      <c r="B229" s="29"/>
      <c r="C229">
        <v>1</v>
      </c>
      <c r="D229">
        <v>4.92</v>
      </c>
      <c r="F229">
        <v>9</v>
      </c>
      <c r="G229">
        <f>F229*D229*C229</f>
        <v>44.28</v>
      </c>
    </row>
    <row r="230" spans="2:7">
      <c r="B230" s="29"/>
      <c r="C230">
        <v>1</v>
      </c>
      <c r="D230">
        <v>11.83</v>
      </c>
      <c r="F230">
        <v>9</v>
      </c>
      <c r="G230">
        <f t="shared" ref="G230" si="6">F230*D230*C230</f>
        <v>106.47</v>
      </c>
    </row>
    <row r="231" spans="2:7">
      <c r="B231" s="29" t="s">
        <v>235</v>
      </c>
      <c r="C231">
        <v>-1</v>
      </c>
      <c r="D231">
        <v>3.25</v>
      </c>
      <c r="F231">
        <v>7</v>
      </c>
      <c r="G231">
        <f>F231*D231*C231</f>
        <v>-22.75</v>
      </c>
    </row>
    <row r="232" spans="2:7">
      <c r="B232" s="29"/>
    </row>
    <row r="233" spans="2:7">
      <c r="B233" s="29"/>
      <c r="G233">
        <f>SUM(G229:G232)</f>
        <v>128</v>
      </c>
    </row>
    <row r="234" spans="2:7">
      <c r="B234" s="29"/>
      <c r="G234">
        <f>G233*10%</f>
        <v>12.8</v>
      </c>
    </row>
    <row r="235" spans="2:7">
      <c r="G235">
        <f>SUM(G233:G234)</f>
        <v>140.80000000000001</v>
      </c>
    </row>
    <row r="236" spans="2:7">
      <c r="G236">
        <v>140</v>
      </c>
    </row>
    <row r="238" spans="2:7">
      <c r="B238" s="23" t="s">
        <v>292</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29" t="s">
        <v>236</v>
      </c>
    </row>
    <row r="249" spans="2:8">
      <c r="C249">
        <v>1</v>
      </c>
      <c r="D249">
        <v>18.75</v>
      </c>
      <c r="G249">
        <f>D249*C249</f>
        <v>18.75</v>
      </c>
      <c r="H249" t="s">
        <v>302</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29" t="s">
        <v>234</v>
      </c>
      <c r="C258">
        <v>1</v>
      </c>
      <c r="D258" t="s">
        <v>232</v>
      </c>
    </row>
    <row r="259" spans="2:7">
      <c r="B259" t="s">
        <v>233</v>
      </c>
    </row>
    <row r="263" spans="2:7">
      <c r="B263" s="23" t="s">
        <v>196</v>
      </c>
    </row>
    <row r="264" spans="2:7">
      <c r="B264" t="s">
        <v>33</v>
      </c>
    </row>
    <row r="265" spans="2:7">
      <c r="B265" t="s">
        <v>197</v>
      </c>
      <c r="C265">
        <v>1</v>
      </c>
      <c r="D265">
        <v>32.207999999999998</v>
      </c>
      <c r="F265">
        <v>10.76</v>
      </c>
      <c r="G265">
        <f>F265*D265*C265</f>
        <v>346.55807999999996</v>
      </c>
    </row>
    <row r="266" spans="2:7">
      <c r="B266" t="s">
        <v>201</v>
      </c>
      <c r="C266">
        <v>1</v>
      </c>
      <c r="D266">
        <v>1.92</v>
      </c>
      <c r="E266">
        <v>1.85</v>
      </c>
      <c r="F266">
        <v>10.76</v>
      </c>
      <c r="G266">
        <f>F266*D266*C266*E266</f>
        <v>38.219519999999996</v>
      </c>
    </row>
    <row r="267" spans="2:7">
      <c r="B267" t="s">
        <v>202</v>
      </c>
      <c r="C267">
        <v>1</v>
      </c>
      <c r="D267">
        <v>1.5249999999999999</v>
      </c>
      <c r="E267">
        <v>1.85</v>
      </c>
      <c r="F267">
        <v>10.76</v>
      </c>
      <c r="G267">
        <f t="shared" ref="G267:G274" si="7">F267*D267*C267*E267</f>
        <v>30.356649999999998</v>
      </c>
    </row>
    <row r="268" spans="2:7">
      <c r="B268" t="s">
        <v>202</v>
      </c>
      <c r="C268">
        <v>1</v>
      </c>
      <c r="D268">
        <v>1.385</v>
      </c>
      <c r="E268">
        <v>1.85</v>
      </c>
      <c r="F268">
        <v>10.76</v>
      </c>
      <c r="G268">
        <f t="shared" si="7"/>
        <v>27.56981</v>
      </c>
    </row>
    <row r="269" spans="2:7">
      <c r="B269" t="s">
        <v>203</v>
      </c>
      <c r="C269">
        <v>1</v>
      </c>
      <c r="D269">
        <v>2.9449999999999998</v>
      </c>
      <c r="E269">
        <v>1.85</v>
      </c>
      <c r="F269">
        <v>10.76</v>
      </c>
      <c r="G269">
        <f t="shared" si="7"/>
        <v>58.623170000000002</v>
      </c>
    </row>
    <row r="270" spans="2:7">
      <c r="B270" t="s">
        <v>203</v>
      </c>
      <c r="C270">
        <v>1</v>
      </c>
      <c r="D270">
        <v>1.2949999999999999</v>
      </c>
      <c r="E270">
        <v>1.85</v>
      </c>
      <c r="F270">
        <v>10.76</v>
      </c>
      <c r="G270">
        <f t="shared" si="7"/>
        <v>25.778269999999999</v>
      </c>
    </row>
    <row r="271" spans="2:7">
      <c r="B271" t="s">
        <v>204</v>
      </c>
      <c r="C271">
        <v>1</v>
      </c>
      <c r="D271">
        <v>0.57999999999999996</v>
      </c>
      <c r="E271">
        <v>1.85</v>
      </c>
      <c r="F271">
        <v>10.76</v>
      </c>
      <c r="G271">
        <f t="shared" si="7"/>
        <v>11.54548</v>
      </c>
    </row>
    <row r="272" spans="2:7">
      <c r="B272" t="s">
        <v>204</v>
      </c>
      <c r="C272">
        <v>2</v>
      </c>
      <c r="D272">
        <v>1.2949999999999999</v>
      </c>
      <c r="E272">
        <v>1.85</v>
      </c>
      <c r="F272">
        <v>10.76</v>
      </c>
      <c r="G272">
        <f t="shared" si="7"/>
        <v>51.556539999999998</v>
      </c>
    </row>
    <row r="273" spans="2:7">
      <c r="B273" t="s">
        <v>205</v>
      </c>
      <c r="C273">
        <v>1</v>
      </c>
      <c r="D273">
        <v>3.1749999999999998</v>
      </c>
      <c r="E273">
        <v>1.85</v>
      </c>
      <c r="F273">
        <v>10.76</v>
      </c>
      <c r="G273">
        <f t="shared" si="7"/>
        <v>63.201549999999997</v>
      </c>
    </row>
    <row r="274" spans="2:7">
      <c r="B274" t="s">
        <v>205</v>
      </c>
      <c r="C274">
        <v>1</v>
      </c>
      <c r="D274">
        <v>1.0049999999999999</v>
      </c>
      <c r="E274">
        <v>1.85</v>
      </c>
      <c r="F274">
        <v>10.76</v>
      </c>
      <c r="G274">
        <f t="shared" si="7"/>
        <v>20.00553</v>
      </c>
    </row>
    <row r="275" spans="2:7">
      <c r="B275" t="s">
        <v>198</v>
      </c>
      <c r="C275">
        <v>1</v>
      </c>
      <c r="D275">
        <v>1.4930000000000001</v>
      </c>
      <c r="F275">
        <v>10.76</v>
      </c>
      <c r="G275">
        <f>F275*D275*C275</f>
        <v>16.064679999999999</v>
      </c>
    </row>
    <row r="276" spans="2:7">
      <c r="B276" t="s">
        <v>199</v>
      </c>
      <c r="C276">
        <v>1</v>
      </c>
      <c r="D276">
        <v>1.117</v>
      </c>
      <c r="F276">
        <v>10.76</v>
      </c>
      <c r="G276">
        <f>F276*D276*C276</f>
        <v>12.01892</v>
      </c>
    </row>
    <row r="277" spans="2:7">
      <c r="B277" t="s">
        <v>200</v>
      </c>
      <c r="C277">
        <v>1</v>
      </c>
      <c r="D277">
        <v>2.8</v>
      </c>
      <c r="F277">
        <v>10.76</v>
      </c>
      <c r="G277">
        <f>F277*D277*C277</f>
        <v>30.127999999999997</v>
      </c>
    </row>
    <row r="278" spans="2:7">
      <c r="B278" s="23" t="s">
        <v>206</v>
      </c>
    </row>
    <row r="279" spans="2:7">
      <c r="C279">
        <v>1</v>
      </c>
      <c r="D279">
        <v>7.8019999999999996</v>
      </c>
      <c r="F279">
        <v>10.76</v>
      </c>
      <c r="G279">
        <f>F279*D279*C279</f>
        <v>83.949519999999993</v>
      </c>
    </row>
    <row r="280" spans="2:7">
      <c r="B280" t="s">
        <v>209</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208</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268</v>
      </c>
    </row>
    <row r="299" spans="2:7">
      <c r="B299" t="s">
        <v>269</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315</v>
      </c>
    </row>
    <row r="321" spans="2:7">
      <c r="B321" t="s">
        <v>287</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288</v>
      </c>
    </row>
    <row r="342" spans="2:7">
      <c r="B342" t="s">
        <v>289</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290</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4"/>
  <cols>
    <col min="2" max="2" width="68" customWidth="1"/>
  </cols>
  <sheetData>
    <row r="2" spans="2:7">
      <c r="B2" t="s">
        <v>375</v>
      </c>
      <c r="C2">
        <v>1</v>
      </c>
      <c r="D2">
        <v>24</v>
      </c>
      <c r="F2">
        <v>25.25</v>
      </c>
      <c r="G2">
        <f>F2*D2*C2</f>
        <v>606</v>
      </c>
    </row>
    <row r="4" spans="2:7">
      <c r="B4" t="s">
        <v>189</v>
      </c>
      <c r="C4">
        <v>1</v>
      </c>
      <c r="D4">
        <v>24</v>
      </c>
      <c r="F4">
        <v>25.25</v>
      </c>
      <c r="G4">
        <f>F4*D4*C4</f>
        <v>606</v>
      </c>
    </row>
    <row r="7" spans="2:7">
      <c r="B7" t="s">
        <v>376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377</v>
      </c>
    </row>
    <row r="14" spans="2:7">
      <c r="C14">
        <v>1</v>
      </c>
      <c r="D14">
        <v>50.32</v>
      </c>
      <c r="E14">
        <v>10.76</v>
      </c>
      <c r="G14">
        <f>E14*D14*C14</f>
        <v>541.44320000000005</v>
      </c>
    </row>
    <row r="16" spans="2:7">
      <c r="G16">
        <f>SUM(G14:G15)</f>
        <v>541.44320000000005</v>
      </c>
    </row>
    <row r="17" spans="2:7">
      <c r="B17" t="s">
        <v>276</v>
      </c>
      <c r="G17">
        <v>545</v>
      </c>
    </row>
    <row r="18" spans="2:7">
      <c r="C18">
        <v>1</v>
      </c>
      <c r="D18">
        <v>50.32</v>
      </c>
      <c r="E18">
        <v>10.76</v>
      </c>
      <c r="G18">
        <f>E18*D18*C18</f>
        <v>541.44320000000005</v>
      </c>
    </row>
    <row r="20" spans="2:7">
      <c r="G20">
        <f>SUM(G18:G19)</f>
        <v>541.44320000000005</v>
      </c>
    </row>
    <row r="21" spans="2:7">
      <c r="G21">
        <v>545</v>
      </c>
    </row>
    <row r="22" spans="2:7">
      <c r="B22" s="23" t="s">
        <v>378</v>
      </c>
    </row>
    <row r="23" spans="2:7">
      <c r="B23" t="s">
        <v>379</v>
      </c>
      <c r="C23">
        <v>2</v>
      </c>
      <c r="D23">
        <v>24</v>
      </c>
      <c r="F23">
        <v>12</v>
      </c>
      <c r="G23">
        <f>F23*D23*C23</f>
        <v>576</v>
      </c>
    </row>
    <row r="24" spans="2:7">
      <c r="B24" t="s">
        <v>300</v>
      </c>
      <c r="C24">
        <v>-1</v>
      </c>
      <c r="D24">
        <v>4</v>
      </c>
      <c r="F24">
        <v>7</v>
      </c>
      <c r="G24">
        <f t="shared" ref="G24:G36" si="0">F24*D24*C24</f>
        <v>-28</v>
      </c>
    </row>
    <row r="25" spans="2:7">
      <c r="B25" t="s">
        <v>380</v>
      </c>
      <c r="C25">
        <v>1</v>
      </c>
      <c r="D25">
        <v>10.75</v>
      </c>
      <c r="F25">
        <v>12</v>
      </c>
      <c r="G25">
        <f t="shared" si="0"/>
        <v>129</v>
      </c>
    </row>
    <row r="26" spans="2:7">
      <c r="B26" t="s">
        <v>381</v>
      </c>
      <c r="C26">
        <v>1</v>
      </c>
      <c r="D26">
        <v>10.92</v>
      </c>
      <c r="F26">
        <v>12</v>
      </c>
      <c r="G26">
        <f t="shared" si="0"/>
        <v>131.04</v>
      </c>
    </row>
    <row r="27" spans="2:7">
      <c r="B27" t="s">
        <v>382</v>
      </c>
      <c r="C27">
        <v>1</v>
      </c>
      <c r="D27">
        <v>24.42</v>
      </c>
      <c r="F27">
        <v>12</v>
      </c>
      <c r="G27">
        <f t="shared" si="0"/>
        <v>293.04000000000002</v>
      </c>
    </row>
    <row r="28" spans="2:7">
      <c r="B28" t="s">
        <v>383</v>
      </c>
      <c r="C28">
        <v>1</v>
      </c>
      <c r="D28">
        <v>14.33</v>
      </c>
      <c r="F28">
        <v>12</v>
      </c>
      <c r="G28">
        <f t="shared" si="0"/>
        <v>171.96</v>
      </c>
    </row>
    <row r="29" spans="2:7">
      <c r="B29" t="s">
        <v>384</v>
      </c>
      <c r="C29">
        <v>1</v>
      </c>
      <c r="D29">
        <v>21.25</v>
      </c>
      <c r="F29">
        <v>12</v>
      </c>
      <c r="G29">
        <f t="shared" si="0"/>
        <v>255</v>
      </c>
    </row>
    <row r="30" spans="2:7">
      <c r="B30" t="s">
        <v>385</v>
      </c>
      <c r="C30">
        <v>-1</v>
      </c>
      <c r="D30">
        <v>4</v>
      </c>
      <c r="F30">
        <v>7</v>
      </c>
      <c r="G30">
        <f t="shared" si="0"/>
        <v>-28</v>
      </c>
    </row>
    <row r="31" spans="2:7">
      <c r="B31" t="s">
        <v>386</v>
      </c>
      <c r="C31">
        <v>1</v>
      </c>
      <c r="D31">
        <v>19.25</v>
      </c>
      <c r="F31">
        <v>12</v>
      </c>
      <c r="G31">
        <f t="shared" si="0"/>
        <v>231</v>
      </c>
    </row>
    <row r="32" spans="2:7">
      <c r="B32" t="s">
        <v>387</v>
      </c>
      <c r="C32">
        <v>1</v>
      </c>
      <c r="D32">
        <v>5.33</v>
      </c>
      <c r="F32">
        <v>12</v>
      </c>
      <c r="G32">
        <f t="shared" si="0"/>
        <v>63.96</v>
      </c>
    </row>
    <row r="33" spans="2:7">
      <c r="B33" t="s">
        <v>300</v>
      </c>
      <c r="C33">
        <v>-1</v>
      </c>
      <c r="D33">
        <v>3.42</v>
      </c>
      <c r="F33">
        <v>7</v>
      </c>
      <c r="G33">
        <f t="shared" si="0"/>
        <v>-23.939999999999998</v>
      </c>
    </row>
    <row r="34" spans="2:7">
      <c r="B34" t="s">
        <v>388</v>
      </c>
      <c r="C34">
        <v>1</v>
      </c>
      <c r="D34">
        <v>5.67</v>
      </c>
      <c r="F34">
        <v>12</v>
      </c>
      <c r="G34">
        <f t="shared" si="0"/>
        <v>68.039999999999992</v>
      </c>
    </row>
    <row r="35" spans="2:7">
      <c r="B35" t="s">
        <v>389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390</v>
      </c>
    </row>
    <row r="43" spans="2:7">
      <c r="B43" t="s">
        <v>379</v>
      </c>
      <c r="C43">
        <v>4</v>
      </c>
      <c r="D43">
        <v>24</v>
      </c>
      <c r="F43">
        <v>12</v>
      </c>
      <c r="G43">
        <f>F43*D43*C43</f>
        <v>1152</v>
      </c>
    </row>
    <row r="44" spans="2:7">
      <c r="B44" t="s">
        <v>300</v>
      </c>
      <c r="C44">
        <v>-2</v>
      </c>
      <c r="D44">
        <v>4</v>
      </c>
      <c r="F44">
        <v>7</v>
      </c>
      <c r="G44">
        <f t="shared" ref="G44:G56" si="1">F44*D44*C44</f>
        <v>-56</v>
      </c>
    </row>
    <row r="45" spans="2:7">
      <c r="B45" t="s">
        <v>380</v>
      </c>
      <c r="C45">
        <v>2</v>
      </c>
      <c r="D45">
        <v>10.75</v>
      </c>
      <c r="F45">
        <v>12</v>
      </c>
      <c r="G45">
        <f t="shared" si="1"/>
        <v>258</v>
      </c>
    </row>
    <row r="46" spans="2:7">
      <c r="B46" t="s">
        <v>381</v>
      </c>
      <c r="C46">
        <v>2</v>
      </c>
      <c r="D46">
        <v>10.92</v>
      </c>
      <c r="F46">
        <v>12</v>
      </c>
      <c r="G46">
        <f t="shared" si="1"/>
        <v>262.08</v>
      </c>
    </row>
    <row r="47" spans="2:7">
      <c r="B47" t="s">
        <v>382</v>
      </c>
      <c r="C47">
        <v>2</v>
      </c>
      <c r="D47">
        <v>24.42</v>
      </c>
      <c r="F47">
        <v>12</v>
      </c>
      <c r="G47">
        <f t="shared" si="1"/>
        <v>586.08000000000004</v>
      </c>
    </row>
    <row r="48" spans="2:7">
      <c r="B48" t="s">
        <v>383</v>
      </c>
      <c r="C48">
        <v>2</v>
      </c>
      <c r="D48">
        <v>14.33</v>
      </c>
      <c r="F48">
        <v>12</v>
      </c>
      <c r="G48">
        <f t="shared" si="1"/>
        <v>343.92</v>
      </c>
    </row>
    <row r="49" spans="2:7">
      <c r="B49" t="s">
        <v>384</v>
      </c>
      <c r="C49">
        <v>2</v>
      </c>
      <c r="D49">
        <v>21.25</v>
      </c>
      <c r="F49">
        <v>12</v>
      </c>
      <c r="G49">
        <f t="shared" si="1"/>
        <v>510</v>
      </c>
    </row>
    <row r="50" spans="2:7">
      <c r="B50" t="s">
        <v>385</v>
      </c>
      <c r="C50">
        <v>-2</v>
      </c>
      <c r="D50">
        <v>4</v>
      </c>
      <c r="F50">
        <v>7</v>
      </c>
      <c r="G50">
        <f t="shared" si="1"/>
        <v>-56</v>
      </c>
    </row>
    <row r="51" spans="2:7">
      <c r="B51" t="s">
        <v>386</v>
      </c>
      <c r="C51">
        <v>2</v>
      </c>
      <c r="D51">
        <v>19.25</v>
      </c>
      <c r="F51">
        <v>12</v>
      </c>
      <c r="G51">
        <f t="shared" si="1"/>
        <v>462</v>
      </c>
    </row>
    <row r="52" spans="2:7">
      <c r="B52" t="s">
        <v>387</v>
      </c>
      <c r="C52">
        <v>2</v>
      </c>
      <c r="D52">
        <v>5.33</v>
      </c>
      <c r="F52">
        <v>12</v>
      </c>
      <c r="G52">
        <f t="shared" si="1"/>
        <v>127.92</v>
      </c>
    </row>
    <row r="53" spans="2:7">
      <c r="B53" t="s">
        <v>300</v>
      </c>
      <c r="C53">
        <v>-2</v>
      </c>
      <c r="D53">
        <v>3.42</v>
      </c>
      <c r="F53">
        <v>7</v>
      </c>
      <c r="G53">
        <f t="shared" si="1"/>
        <v>-47.879999999999995</v>
      </c>
    </row>
    <row r="54" spans="2:7">
      <c r="B54" t="s">
        <v>388</v>
      </c>
      <c r="C54">
        <v>2</v>
      </c>
      <c r="D54">
        <v>5.67</v>
      </c>
      <c r="F54">
        <v>12</v>
      </c>
      <c r="G54">
        <f t="shared" si="1"/>
        <v>136.07999999999998</v>
      </c>
    </row>
    <row r="55" spans="2:7">
      <c r="B55" t="s">
        <v>389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391</v>
      </c>
    </row>
    <row r="63" spans="2:7">
      <c r="B63" t="s">
        <v>392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173</v>
      </c>
    </row>
    <row r="81" spans="2:7">
      <c r="B81" t="s">
        <v>278</v>
      </c>
      <c r="C81">
        <v>1</v>
      </c>
      <c r="D81">
        <v>63.71</v>
      </c>
      <c r="E81">
        <v>3.28</v>
      </c>
      <c r="G81">
        <f>E81*D81*C81</f>
        <v>208.96879999999999</v>
      </c>
    </row>
    <row r="82" spans="2:7">
      <c r="G82">
        <f>G81*10%</f>
        <v>20.896879999999999</v>
      </c>
    </row>
    <row r="83" spans="2:7">
      <c r="G83">
        <f>SUM(G81:G82)</f>
        <v>229.86568</v>
      </c>
    </row>
    <row r="84" spans="2:7">
      <c r="G84">
        <v>230</v>
      </c>
    </row>
    <row r="86" spans="2:7">
      <c r="B86" t="s">
        <v>393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396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210</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397</v>
      </c>
    </row>
    <row r="117" spans="2:7">
      <c r="C117">
        <v>1</v>
      </c>
      <c r="D117">
        <v>50.32</v>
      </c>
      <c r="F117">
        <v>10.76</v>
      </c>
      <c r="G117">
        <f>F117*D117*C117</f>
        <v>541.44320000000005</v>
      </c>
    </row>
    <row r="119" spans="2:7">
      <c r="G119">
        <f>SUM(G117:G118)</f>
        <v>541.44320000000005</v>
      </c>
    </row>
    <row r="120" spans="2:7">
      <c r="G120">
        <v>545</v>
      </c>
    </row>
    <row r="123" spans="2:7">
      <c r="B123" t="s">
        <v>398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399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0" workbookViewId="0">
      <selection activeCell="C18" sqref="C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409" t="s">
        <v>40</v>
      </c>
      <c r="B1" s="409"/>
      <c r="C1" s="409"/>
    </row>
    <row r="2" spans="1:3" ht="15.75" customHeight="1" thickBot="1">
      <c r="A2" s="409"/>
      <c r="B2" s="409"/>
      <c r="C2" s="409"/>
    </row>
    <row r="3" spans="1:3" ht="16.5" customHeight="1" thickBot="1">
      <c r="A3" s="409"/>
      <c r="B3" s="409"/>
      <c r="C3" s="409"/>
    </row>
    <row r="4" spans="1:3" ht="16.5" customHeight="1" thickBot="1">
      <c r="A4" s="2" t="s">
        <v>41</v>
      </c>
      <c r="B4" s="3"/>
      <c r="C4" s="4"/>
    </row>
    <row r="5" spans="1:3" ht="16.5" customHeight="1" thickBot="1">
      <c r="A5" s="2">
        <v>1</v>
      </c>
      <c r="B5" s="5" t="s">
        <v>42</v>
      </c>
      <c r="C5" s="4"/>
    </row>
    <row r="6" spans="1:3" ht="15.75" customHeight="1" thickBot="1">
      <c r="A6" s="2">
        <v>2</v>
      </c>
      <c r="B6" s="5" t="s">
        <v>43</v>
      </c>
      <c r="C6" s="4"/>
    </row>
    <row r="7" spans="1:3" ht="16.5" customHeight="1" thickBot="1">
      <c r="A7" s="2">
        <v>3</v>
      </c>
      <c r="B7" s="5" t="s">
        <v>44</v>
      </c>
      <c r="C7" s="4"/>
    </row>
    <row r="8" spans="1:3" ht="18" customHeight="1" thickBot="1">
      <c r="A8" s="2">
        <v>4</v>
      </c>
      <c r="B8" s="5" t="s">
        <v>45</v>
      </c>
      <c r="C8" s="4"/>
    </row>
    <row r="9" spans="1:3" ht="48.75" customHeight="1" thickBot="1">
      <c r="A9" s="2">
        <v>5</v>
      </c>
      <c r="B9" s="5" t="s">
        <v>46</v>
      </c>
      <c r="C9" s="4"/>
    </row>
    <row r="10" spans="1:3" ht="14.4" thickBot="1">
      <c r="A10" s="6" t="s">
        <v>36</v>
      </c>
      <c r="B10" s="7" t="s">
        <v>37</v>
      </c>
      <c r="C10" s="8" t="s">
        <v>39</v>
      </c>
    </row>
    <row r="11" spans="1:3">
      <c r="A11" s="9">
        <v>1</v>
      </c>
      <c r="B11" s="10" t="s">
        <v>47</v>
      </c>
      <c r="C11" s="11" t="s">
        <v>48</v>
      </c>
    </row>
    <row r="12" spans="1:3">
      <c r="A12" s="9">
        <v>2</v>
      </c>
      <c r="B12" s="10" t="s">
        <v>49</v>
      </c>
      <c r="C12" s="11" t="s">
        <v>50</v>
      </c>
    </row>
    <row r="13" spans="1:3">
      <c r="A13" s="9">
        <v>3</v>
      </c>
      <c r="B13" s="10" t="s">
        <v>51</v>
      </c>
      <c r="C13" s="11" t="s">
        <v>52</v>
      </c>
    </row>
    <row r="14" spans="1:3" ht="16.5" customHeight="1">
      <c r="A14" s="9">
        <v>4</v>
      </c>
      <c r="B14" s="10" t="s">
        <v>53</v>
      </c>
      <c r="C14" s="11" t="s">
        <v>54</v>
      </c>
    </row>
    <row r="15" spans="1:3">
      <c r="A15" s="9">
        <v>5</v>
      </c>
      <c r="B15" s="10" t="s">
        <v>55</v>
      </c>
      <c r="C15" s="11" t="s">
        <v>56</v>
      </c>
    </row>
    <row r="16" spans="1:3">
      <c r="A16" s="9">
        <v>6</v>
      </c>
      <c r="B16" s="10" t="s">
        <v>57</v>
      </c>
      <c r="C16" s="11" t="s">
        <v>58</v>
      </c>
    </row>
    <row r="17" spans="1:3">
      <c r="A17" s="9">
        <v>7</v>
      </c>
      <c r="B17" s="10" t="s">
        <v>59</v>
      </c>
      <c r="C17" s="11" t="s">
        <v>60</v>
      </c>
    </row>
    <row r="18" spans="1:3">
      <c r="A18" s="9">
        <v>8</v>
      </c>
      <c r="B18" s="10" t="s">
        <v>61</v>
      </c>
      <c r="C18" s="11" t="s">
        <v>62</v>
      </c>
    </row>
    <row r="19" spans="1:3">
      <c r="A19" s="9">
        <v>9</v>
      </c>
      <c r="B19" s="10" t="s">
        <v>63</v>
      </c>
      <c r="C19" s="11" t="s">
        <v>64</v>
      </c>
    </row>
    <row r="20" spans="1:3">
      <c r="A20" s="9">
        <v>10</v>
      </c>
      <c r="B20" s="10" t="s">
        <v>65</v>
      </c>
      <c r="C20" s="11" t="s">
        <v>66</v>
      </c>
    </row>
    <row r="21" spans="1:3">
      <c r="A21" s="9">
        <v>11</v>
      </c>
      <c r="B21" s="10" t="s">
        <v>67</v>
      </c>
      <c r="C21" s="11" t="s">
        <v>68</v>
      </c>
    </row>
    <row r="22" spans="1:3">
      <c r="A22" s="9">
        <v>12</v>
      </c>
      <c r="B22" s="10" t="s">
        <v>69</v>
      </c>
      <c r="C22" s="11" t="s">
        <v>70</v>
      </c>
    </row>
    <row r="23" spans="1:3">
      <c r="A23" s="9">
        <v>13</v>
      </c>
      <c r="B23" s="10" t="s">
        <v>71</v>
      </c>
      <c r="C23" s="11" t="s">
        <v>72</v>
      </c>
    </row>
    <row r="24" spans="1:3">
      <c r="A24" s="9">
        <v>14</v>
      </c>
      <c r="B24" s="10" t="s">
        <v>73</v>
      </c>
      <c r="C24" s="11" t="s">
        <v>74</v>
      </c>
    </row>
    <row r="25" spans="1:3">
      <c r="A25" s="9">
        <v>15</v>
      </c>
      <c r="B25" s="10" t="s">
        <v>75</v>
      </c>
      <c r="C25" s="11" t="s">
        <v>76</v>
      </c>
    </row>
    <row r="26" spans="1:3">
      <c r="A26" s="9">
        <v>16</v>
      </c>
      <c r="B26" s="10" t="s">
        <v>77</v>
      </c>
      <c r="C26" s="11" t="s">
        <v>54</v>
      </c>
    </row>
    <row r="27" spans="1:3">
      <c r="A27" s="9">
        <v>17</v>
      </c>
      <c r="B27" s="10" t="s">
        <v>78</v>
      </c>
      <c r="C27" s="11" t="s">
        <v>79</v>
      </c>
    </row>
    <row r="28" spans="1:3">
      <c r="A28" s="9">
        <v>18</v>
      </c>
      <c r="B28" s="10" t="s">
        <v>80</v>
      </c>
      <c r="C28" s="11" t="s">
        <v>54</v>
      </c>
    </row>
    <row r="29" spans="1:3">
      <c r="A29" s="9">
        <v>19</v>
      </c>
      <c r="B29" s="10" t="s">
        <v>81</v>
      </c>
      <c r="C29" s="11" t="s">
        <v>82</v>
      </c>
    </row>
    <row r="30" spans="1:3">
      <c r="A30" s="9">
        <v>20</v>
      </c>
      <c r="B30" s="10" t="s">
        <v>83</v>
      </c>
      <c r="C30" s="11" t="s">
        <v>84</v>
      </c>
    </row>
    <row r="31" spans="1:3">
      <c r="A31" s="9">
        <v>21</v>
      </c>
      <c r="B31" s="10" t="s">
        <v>85</v>
      </c>
      <c r="C31" s="11" t="s">
        <v>86</v>
      </c>
    </row>
    <row r="32" spans="1:3">
      <c r="A32" s="9">
        <v>22</v>
      </c>
      <c r="B32" s="10" t="s">
        <v>87</v>
      </c>
      <c r="C32" s="11" t="s">
        <v>88</v>
      </c>
    </row>
    <row r="33" spans="1:3">
      <c r="A33" s="9">
        <v>23</v>
      </c>
      <c r="B33" s="10" t="s">
        <v>89</v>
      </c>
      <c r="C33" s="11" t="s">
        <v>90</v>
      </c>
    </row>
    <row r="34" spans="1:3">
      <c r="A34" s="9">
        <v>24</v>
      </c>
      <c r="B34" s="10" t="s">
        <v>91</v>
      </c>
      <c r="C34" s="11" t="s">
        <v>92</v>
      </c>
    </row>
    <row r="35" spans="1:3">
      <c r="A35" s="9">
        <v>25</v>
      </c>
      <c r="B35" s="10" t="s">
        <v>93</v>
      </c>
      <c r="C35" s="11" t="s">
        <v>94</v>
      </c>
    </row>
    <row r="36" spans="1:3">
      <c r="A36" s="9">
        <v>26</v>
      </c>
      <c r="B36" s="10" t="s">
        <v>95</v>
      </c>
      <c r="C36" s="11" t="s">
        <v>96</v>
      </c>
    </row>
    <row r="37" spans="1:3">
      <c r="A37" s="9">
        <v>27</v>
      </c>
      <c r="B37" s="10" t="s">
        <v>97</v>
      </c>
      <c r="C37" s="11" t="s">
        <v>98</v>
      </c>
    </row>
    <row r="38" spans="1:3">
      <c r="A38" s="9">
        <v>28</v>
      </c>
      <c r="B38" s="10" t="s">
        <v>99</v>
      </c>
      <c r="C38" s="11" t="s">
        <v>100</v>
      </c>
    </row>
    <row r="39" spans="1:3">
      <c r="A39" s="9">
        <v>29</v>
      </c>
      <c r="B39" s="10" t="s">
        <v>101</v>
      </c>
      <c r="C39" s="11" t="s">
        <v>102</v>
      </c>
    </row>
    <row r="40" spans="1:3">
      <c r="A40" s="9">
        <v>30</v>
      </c>
      <c r="B40" s="10" t="s">
        <v>103</v>
      </c>
      <c r="C40" s="11" t="s">
        <v>104</v>
      </c>
    </row>
    <row r="41" spans="1:3">
      <c r="A41" s="9">
        <v>31</v>
      </c>
      <c r="B41" s="10" t="s">
        <v>105</v>
      </c>
      <c r="C41" s="11" t="s">
        <v>106</v>
      </c>
    </row>
    <row r="42" spans="1:3">
      <c r="A42" s="9">
        <v>32</v>
      </c>
      <c r="B42" s="10" t="s">
        <v>107</v>
      </c>
      <c r="C42" s="11" t="s">
        <v>108</v>
      </c>
    </row>
    <row r="43" spans="1:3">
      <c r="A43" s="9">
        <v>33</v>
      </c>
      <c r="B43" s="10" t="s">
        <v>109</v>
      </c>
      <c r="C43" s="11" t="s">
        <v>110</v>
      </c>
    </row>
    <row r="44" spans="1:3">
      <c r="A44" s="9">
        <v>34</v>
      </c>
      <c r="B44" s="10" t="s">
        <v>111</v>
      </c>
      <c r="C44" s="11" t="s">
        <v>112</v>
      </c>
    </row>
    <row r="45" spans="1:3">
      <c r="A45" s="9">
        <v>35</v>
      </c>
      <c r="B45" s="10" t="s">
        <v>113</v>
      </c>
      <c r="C45" s="11" t="s">
        <v>114</v>
      </c>
    </row>
    <row r="46" spans="1:3" ht="17.25" customHeight="1">
      <c r="A46" s="9">
        <v>36</v>
      </c>
      <c r="B46" s="10" t="s">
        <v>115</v>
      </c>
      <c r="C46" s="11" t="s">
        <v>54</v>
      </c>
    </row>
    <row r="47" spans="1:3">
      <c r="A47" s="9">
        <v>37</v>
      </c>
      <c r="B47" s="10" t="s">
        <v>116</v>
      </c>
      <c r="C47" s="11" t="s">
        <v>117</v>
      </c>
    </row>
    <row r="48" spans="1:3">
      <c r="A48" s="9">
        <v>38</v>
      </c>
      <c r="B48" s="10" t="s">
        <v>118</v>
      </c>
      <c r="C48" s="11" t="s">
        <v>119</v>
      </c>
    </row>
    <row r="49" spans="1:3">
      <c r="A49" s="9">
        <v>39</v>
      </c>
      <c r="B49" s="10" t="s">
        <v>120</v>
      </c>
      <c r="C49" s="11" t="s">
        <v>121</v>
      </c>
    </row>
    <row r="50" spans="1:3">
      <c r="A50" s="9">
        <v>40</v>
      </c>
      <c r="B50" s="10" t="s">
        <v>122</v>
      </c>
      <c r="C50" s="11" t="s">
        <v>123</v>
      </c>
    </row>
    <row r="51" spans="1:3" ht="15" customHeight="1">
      <c r="A51" s="9">
        <v>41</v>
      </c>
      <c r="B51" s="10" t="s">
        <v>124</v>
      </c>
      <c r="C51" s="11" t="s">
        <v>125</v>
      </c>
    </row>
    <row r="52" spans="1:3">
      <c r="A52" s="9">
        <v>42</v>
      </c>
      <c r="B52" s="10" t="s">
        <v>126</v>
      </c>
      <c r="C52" s="11" t="s">
        <v>127</v>
      </c>
    </row>
    <row r="53" spans="1:3">
      <c r="A53" s="9">
        <v>43</v>
      </c>
      <c r="B53" s="10" t="s">
        <v>128</v>
      </c>
      <c r="C53" s="11" t="s">
        <v>129</v>
      </c>
    </row>
    <row r="54" spans="1:3">
      <c r="A54" s="9">
        <v>44</v>
      </c>
      <c r="B54" s="10" t="s">
        <v>130</v>
      </c>
      <c r="C54" s="11" t="s">
        <v>131</v>
      </c>
    </row>
    <row r="55" spans="1:3">
      <c r="A55" s="9">
        <v>45</v>
      </c>
      <c r="B55" s="10" t="s">
        <v>132</v>
      </c>
      <c r="C55" s="11" t="s">
        <v>133</v>
      </c>
    </row>
    <row r="56" spans="1:3">
      <c r="A56" s="9">
        <v>46</v>
      </c>
      <c r="B56" s="10" t="s">
        <v>134</v>
      </c>
      <c r="C56" s="11" t="s">
        <v>135</v>
      </c>
    </row>
    <row r="57" spans="1:3">
      <c r="A57" s="9">
        <v>47</v>
      </c>
      <c r="B57" s="10" t="s">
        <v>136</v>
      </c>
      <c r="C57" s="11" t="s">
        <v>135</v>
      </c>
    </row>
    <row r="58" spans="1:3">
      <c r="A58" s="9">
        <v>48</v>
      </c>
      <c r="B58" s="10" t="s">
        <v>137</v>
      </c>
      <c r="C58" s="11" t="s">
        <v>138</v>
      </c>
    </row>
    <row r="59" spans="1:3" ht="15.75" customHeight="1">
      <c r="A59" s="9">
        <v>49</v>
      </c>
      <c r="B59" s="10" t="s">
        <v>139</v>
      </c>
      <c r="C59" s="11" t="s">
        <v>140</v>
      </c>
    </row>
    <row r="60" spans="1:3" ht="15" customHeight="1">
      <c r="A60" s="9">
        <v>50</v>
      </c>
      <c r="B60" s="10" t="s">
        <v>141</v>
      </c>
      <c r="C60" s="11" t="s">
        <v>52</v>
      </c>
    </row>
    <row r="61" spans="1:3">
      <c r="A61" s="9">
        <v>51</v>
      </c>
      <c r="B61" s="10" t="s">
        <v>142</v>
      </c>
      <c r="C61" s="11" t="s">
        <v>143</v>
      </c>
    </row>
    <row r="62" spans="1:3">
      <c r="A62" s="9">
        <v>52</v>
      </c>
      <c r="B62" s="12" t="s">
        <v>144</v>
      </c>
      <c r="C62" s="13" t="s">
        <v>145</v>
      </c>
    </row>
    <row r="63" spans="1:3">
      <c r="A63" s="9">
        <v>53</v>
      </c>
      <c r="B63" s="14" t="s">
        <v>146</v>
      </c>
      <c r="C63" s="15" t="s">
        <v>147</v>
      </c>
    </row>
    <row r="64" spans="1:3" ht="16.5" customHeight="1">
      <c r="A64" s="9">
        <v>54</v>
      </c>
      <c r="B64" s="14" t="s">
        <v>148</v>
      </c>
      <c r="C64" s="15" t="s">
        <v>149</v>
      </c>
    </row>
    <row r="65" spans="1:3">
      <c r="A65" s="9">
        <v>55</v>
      </c>
      <c r="B65" s="14" t="s">
        <v>150</v>
      </c>
    </row>
    <row r="66" spans="1:3">
      <c r="A66" s="9">
        <v>56</v>
      </c>
      <c r="B66" s="14" t="s">
        <v>151</v>
      </c>
    </row>
    <row r="67" spans="1:3">
      <c r="A67" s="9">
        <v>57</v>
      </c>
      <c r="B67" s="14" t="s">
        <v>152</v>
      </c>
      <c r="C67" s="15" t="s">
        <v>153</v>
      </c>
    </row>
    <row r="68" spans="1:3">
      <c r="A68" s="9">
        <v>58</v>
      </c>
      <c r="B68" s="16" t="s">
        <v>154</v>
      </c>
      <c r="C68" s="15" t="s">
        <v>155</v>
      </c>
    </row>
    <row r="69" spans="1:3">
      <c r="A69" s="9">
        <v>59</v>
      </c>
      <c r="B69" s="14" t="s">
        <v>156</v>
      </c>
      <c r="C69" s="15" t="s">
        <v>157</v>
      </c>
    </row>
    <row r="70" spans="1:3">
      <c r="A70" s="9">
        <v>60</v>
      </c>
      <c r="B70" s="14" t="s">
        <v>158</v>
      </c>
      <c r="C70" s="15" t="s">
        <v>159</v>
      </c>
    </row>
    <row r="71" spans="1:3">
      <c r="A71" s="9">
        <v>61</v>
      </c>
      <c r="B71" s="14" t="s">
        <v>160</v>
      </c>
      <c r="C71" s="15" t="s">
        <v>161</v>
      </c>
    </row>
    <row r="72" spans="1:3">
      <c r="A72" s="9">
        <v>62</v>
      </c>
      <c r="B72" s="14" t="s">
        <v>162</v>
      </c>
      <c r="C72" s="15" t="s">
        <v>163</v>
      </c>
    </row>
    <row r="73" spans="1:3">
      <c r="A73" s="9">
        <v>63</v>
      </c>
      <c r="B73" s="14" t="s">
        <v>164</v>
      </c>
      <c r="C73" s="15" t="s">
        <v>165</v>
      </c>
    </row>
    <row r="74" spans="1:3">
      <c r="A74" s="9">
        <v>64</v>
      </c>
      <c r="B74" s="14" t="s">
        <v>166</v>
      </c>
      <c r="C74" s="15" t="s">
        <v>167</v>
      </c>
    </row>
    <row r="75" spans="1:3">
      <c r="A75" s="9">
        <v>65</v>
      </c>
      <c r="B75" s="17" t="s">
        <v>168</v>
      </c>
      <c r="C75" s="18" t="s">
        <v>169</v>
      </c>
    </row>
    <row r="76" spans="1:3" ht="14.4" thickBot="1">
      <c r="A76" s="9">
        <v>66</v>
      </c>
      <c r="B76" s="19" t="s">
        <v>170</v>
      </c>
      <c r="C76" s="20" t="s">
        <v>171</v>
      </c>
    </row>
    <row r="86" spans="2:2">
      <c r="B86" s="15" t="s">
        <v>149</v>
      </c>
    </row>
    <row r="87" spans="2:2">
      <c r="B87" s="15" t="s">
        <v>172</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 </vt:lpstr>
      <vt:lpstr>Masala Kitchen MB</vt:lpstr>
      <vt:lpstr>FOH AREA BOQ </vt:lpstr>
      <vt:lpstr>FOH-UB-Signage</vt:lpstr>
      <vt:lpstr>FOH-Electrical</vt:lpstr>
      <vt:lpstr>FOH - CCTV</vt:lpstr>
      <vt:lpstr>FOH-Lighting BOQ</vt:lpstr>
      <vt:lpstr>FOH-Fire panel</vt:lpstr>
      <vt:lpstr>FOH-Fire extinguisher</vt:lpstr>
      <vt:lpstr>FOH-Sprinkler</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2024-09-19T12:22:12Z</dcterms:modified>
</cp:coreProperties>
</file>