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defaultThemeVersion="124226"/>
  <bookViews>
    <workbookView xWindow="-108" yWindow="-108" windowWidth="23256" windowHeight="12576" tabRatio="696" firstSheet="1" activeTab="1"/>
  </bookViews>
  <sheets>
    <sheet name="Masala Kitchen MB" sheetId="15" state="hidden" r:id="rId1"/>
    <sheet name="FOH-Electrical" sheetId="42" r:id="rId2"/>
    <sheet name="FOH AREA  MB " sheetId="16" state="hidden" r:id="rId3"/>
    <sheet name="Basement MB " sheetId="21" state="hidden" r:id="rId4"/>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5" i="42" l="1"/>
  <c r="F174" i="42"/>
  <c r="F172" i="42"/>
  <c r="F171" i="42"/>
  <c r="F170" i="42"/>
  <c r="F166" i="42"/>
  <c r="F165" i="42"/>
  <c r="F161" i="42"/>
  <c r="F159" i="42"/>
  <c r="F157" i="42"/>
  <c r="F155" i="42"/>
  <c r="F154" i="42"/>
  <c r="F150" i="42"/>
  <c r="F146" i="42"/>
  <c r="F142" i="42"/>
  <c r="F140" i="42"/>
  <c r="F136" i="42"/>
  <c r="F134" i="42"/>
  <c r="F132" i="42"/>
  <c r="F130" i="42"/>
  <c r="F128" i="42"/>
  <c r="F126" i="42"/>
  <c r="F124" i="42"/>
  <c r="F120" i="42"/>
  <c r="F118" i="42"/>
  <c r="F116" i="42"/>
  <c r="F114" i="42"/>
  <c r="F112" i="42"/>
  <c r="F110" i="42"/>
  <c r="F108" i="42"/>
  <c r="F106" i="42"/>
  <c r="F104" i="42"/>
  <c r="F103" i="42"/>
  <c r="F99" i="42"/>
  <c r="F98" i="42"/>
  <c r="F97" i="42"/>
  <c r="F96" i="42"/>
  <c r="F94" i="42"/>
  <c r="F93" i="42"/>
  <c r="F89" i="42"/>
  <c r="F88" i="42"/>
  <c r="F86" i="42"/>
  <c r="F85" i="42"/>
  <c r="F81" i="42"/>
  <c r="F80" i="42"/>
  <c r="F79" i="42"/>
  <c r="F76" i="42"/>
  <c r="F75" i="42"/>
  <c r="F74" i="42"/>
  <c r="F70" i="42"/>
  <c r="F64" i="42"/>
  <c r="F60" i="42"/>
  <c r="F56" i="42"/>
  <c r="F47" i="42"/>
  <c r="F177" i="42" l="1"/>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<sst xmlns="http://schemas.openxmlformats.org/spreadsheetml/2006/main" count="405" uniqueCount="288">
  <si>
    <t>Amount</t>
  </si>
  <si>
    <t>Nos</t>
  </si>
  <si>
    <t>No.</t>
  </si>
  <si>
    <t xml:space="preserve">GYPSUM FALSE CEILING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</si>
  <si>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</si>
  <si>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</si>
  <si>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</si>
  <si>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</si>
  <si>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</si>
  <si>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</si>
  <si>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</si>
  <si>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</si>
  <si>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</si>
  <si>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</si>
  <si>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</si>
  <si>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</si>
  <si>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</si>
  <si>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</si>
  <si>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</si>
  <si>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</si>
  <si>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</si>
  <si>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</si>
  <si>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</si>
  <si>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</si>
  <si>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</si>
  <si>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</si>
  <si>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</si>
  <si>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</si>
  <si>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</si>
  <si>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</si>
  <si>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</si>
  <si>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</si>
  <si>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</si>
  <si>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</si>
  <si>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</si>
  <si>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</si>
  <si>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</si>
  <si>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</si>
  <si>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</si>
  <si>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</si>
  <si>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</si>
  <si>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</si>
  <si>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</si>
  <si>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</si>
  <si>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</si>
  <si>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</si>
  <si>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</si>
  <si>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</si>
  <si>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</si>
  <si>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</si>
  <si>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</si>
  <si>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</si>
  <si>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</si>
  <si>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Nos.</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</si>
  <si>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</si>
  <si>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</si>
  <si>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</si>
  <si>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</si>
  <si>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</si>
  <si>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</si>
  <si>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</si>
  <si>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</si>
  <si>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</si>
  <si>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</si>
  <si>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</si>
  <si>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</si>
  <si>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</si>
  <si>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</si>
  <si>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</si>
  <si>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</si>
  <si>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</si>
  <si>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</si>
  <si>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</si>
  <si>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</si>
  <si>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</si>
  <si>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</si>
  <si>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</si>
  <si>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</si>
  <si>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</si>
  <si>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</si>
  <si>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</si>
  <si>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</si>
  <si>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</si>
  <si>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</si>
  <si>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</si>
  <si>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</si>
  <si>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</si>
  <si>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</si>
  <si>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</si>
  <si>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</si>
  <si>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</si>
  <si>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</si>
  <si>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</si>
  <si>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</si>
  <si>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</si>
  <si>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</si>
  <si>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</si>
  <si>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</si>
  <si>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</si>
  <si>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</si>
  <si>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</si>
  <si>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</si>
  <si>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</si>
  <si>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</si>
  <si>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</si>
  <si>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</si>
  <si>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</si>
  <si>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</si>
  <si>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</si>
  <si>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</si>
  <si>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</si>
  <si>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</si>
  <si>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</si>
  <si>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</si>
  <si>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</si>
  <si>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</si>
  <si>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</si>
  <si>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</si>
  <si>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</si>
  <si>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</si>
  <si>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</si>
  <si>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</si>
  <si>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</si>
  <si>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</si>
  <si>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</si>
  <si>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</si>
  <si>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</si>
  <si>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</si>
  <si>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</si>
  <si>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</si>
  <si>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</si>
  <si>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</si>
  <si>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</si>
  <si>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</si>
  <si>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</si>
  <si>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</si>
  <si>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</si>
  <si>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</si>
  <si>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</si>
  <si>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</si>
  <si>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</si>
  <si>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</si>
  <si>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</si>
  <si>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</si>
  <si>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</si>
  <si>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</si>
  <si>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</si>
  <si>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</si>
  <si>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</si>
  <si>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</si>
  <si>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</si>
  <si>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</si>
  <si>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</si>
  <si>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</si>
  <si>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</si>
  <si>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</si>
  <si>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</si>
  <si>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</si>
  <si>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</si>
  <si>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 xml:space="preserve">KFC Food Court Jaipur Airport. </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</si>
  <si>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</si>
  <si>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</si>
  <si>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</si>
  <si>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</si>
  <si>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</si>
  <si>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</si>
  <si>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(Rs.)</t>
  </si>
  <si>
    <t xml:space="preserve">Design, fabrication, assembling, wiring , supply  Erection , Installation , testing , commissioning , delivery and shifting from store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</si>
  <si>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</si>
  <si>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</si>
  <si>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</si>
  <si>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</si>
  <si>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</si>
  <si>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</si>
  <si>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</si>
  <si>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</si>
  <si>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</si>
  <si>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</si>
  <si>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Panel</t>
  </si>
  <si>
    <t>A</t>
  </si>
  <si>
    <t>Incoming</t>
  </si>
  <si>
    <t>1 No. 250 amps 16 kA 440 volt TPN MCCB with Thermal Magnetic overcurrent  and short circuit and with following</t>
  </si>
  <si>
    <t>B</t>
  </si>
  <si>
    <t>Metering, Indication &amp; Protection:</t>
  </si>
  <si>
    <t>a</t>
  </si>
  <si>
    <t>1 Nos. 6 Parameter Multi Function Mater with 3 Nos. Cast Resin CTs and MCBs</t>
  </si>
  <si>
    <t>b</t>
  </si>
  <si>
    <t xml:space="preserve">Breaker ON OFF indication Lamps </t>
  </si>
  <si>
    <t>c</t>
  </si>
  <si>
    <t>R-Y-B indication lamps with MCBs</t>
  </si>
  <si>
    <t>d</t>
  </si>
  <si>
    <t>ELR with CBCT</t>
  </si>
  <si>
    <t>C</t>
  </si>
  <si>
    <t>Bus Bar:</t>
  </si>
  <si>
    <t>300 A, TPN Al. Bus Bar of suitable length having Current density 1Amp/sq.mm &amp; having high conductivity electrical grade suitable to withstand symmetrical fault level of 25 kA. Neutral busbar shall be of 100% capacity.</t>
  </si>
  <si>
    <t>D</t>
  </si>
  <si>
    <t>Outgoings:</t>
  </si>
  <si>
    <t>7 No. 63 amps 4P MCB ( Type C)</t>
  </si>
  <si>
    <t>5 No. 20/25/32 amps 4P MCB ( Type C)</t>
  </si>
  <si>
    <t>8 No. 32/25 amps 2P MCB ( Type C)</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</si>
  <si>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</si>
  <si>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</si>
  <si>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</si>
  <si>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</si>
  <si>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</si>
  <si>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</si>
  <si>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</si>
  <si>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1-63 amp FP MCB with 3 single phase banks each comprising of 63A DP RCCB(30 mA) and 6 nos. 6/16/20/25 amps SP 10 kA MCB(Type C)  with thermal magnetic protective releases out goings. </t>
  </si>
  <si>
    <t>ii</t>
  </si>
  <si>
    <t>Type B</t>
  </si>
  <si>
    <t xml:space="preserve">1-32 amp DP MCB + DP RCCB ( 30mA) and 12 nos. 6/16/20/25 amps SP 10 kA MCB(Type C)  with thermal magnetic protective releases out goings. </t>
  </si>
  <si>
    <t>Type C</t>
  </si>
  <si>
    <t xml:space="preserve">1-32 amp DP MCB + DP RCCB ( 30mA) and 8 nos. 6/16/20/25 amps SP 10 kA MCB(Type C)  with thermal magnetic protective releases out goings. </t>
  </si>
  <si>
    <t>iv</t>
  </si>
  <si>
    <t>Type D</t>
  </si>
  <si>
    <t xml:space="preserve">1-25 amp DP MCB + DP RCCB ( 30mA) and 6 nos. 6/16/20/25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</si>
  <si>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</si>
  <si>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</si>
  <si>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 xml:space="preserve">3.5C – 120.0 (Al.) FRLS Armoured XLPE Cable </t>
  </si>
  <si>
    <t>Mtrs</t>
  </si>
  <si>
    <t xml:space="preserve">4C – 4.0 (Cu.) FRLS Armoured XLPE Cable </t>
  </si>
  <si>
    <t xml:space="preserve">3C – 4.0 (Cu.) FRLS Armoured XLPE Cable </t>
  </si>
  <si>
    <t>Supply, erection, testing &amp; commissioning of following sizes of cable end terminations with Double compression gland for 1.1 kV grade, XLPE insulated,  Al/Cu Conductor cable</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</si>
  <si>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</si>
  <si>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</si>
  <si>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</si>
  <si>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</si>
  <si>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</si>
  <si>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</si>
  <si>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50X6 mm GI Strip</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</si>
  <si>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</si>
  <si>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</si>
  <si>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</si>
  <si>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</si>
  <si>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</si>
  <si>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</si>
  <si>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t>
  </si>
  <si>
    <t>300 mm x 40 x 40 x 2 mm thick</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</si>
  <si>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</si>
  <si>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</si>
  <si>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2.5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</si>
  <si>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</si>
  <si>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</si>
  <si>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primary light points with 2.5 sq. mm PVC insulated stranded copper conductor 1100 Volt grade wires (FRLS) in 25 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</si>
  <si>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Pt.</t>
  </si>
  <si>
    <t xml:space="preserve">Wiring for secondary Switch controlled light points ( Looped from above point) with 1.5 sq. mm PVC insulated stranded copper conductor 1100 Volt grade FRLS  wires in 25 mm dia 16 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</si>
  <si>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</si>
  <si>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 xml:space="preserve">Wiring same as in Item 14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</si>
  <si>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</si>
  <si>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</si>
  <si>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</si>
  <si>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</si>
  <si>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20.1</t>
  </si>
  <si>
    <t>Wiring for primary switch board consisting of 3  Nos. 5 pin 240 volt 6 amp single phase and neutral switch socket outlets with 1 Nos.16A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</si>
  <si>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20.2</t>
  </si>
  <si>
    <t>Wiring for secondary switch board ( Looped from Above) consisting of 3  Nos. 5 pin 240 volt 6 amp single phase and neutral switch socket outlets with 1 Nos. 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</si>
  <si>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Supply installation testing and fixing 3 pin 16A/20A , 240V , single Phase metal Clad industrial socket outlet with 16A/20A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</si>
  <si>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</si>
  <si>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</si>
  <si>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 xml:space="preserve">Supply and Installation of following in wall mounted MS enclosure </t>
  </si>
  <si>
    <t>32A/25A DP RCBO</t>
  </si>
  <si>
    <t>Supply and Installation of following in IP 67 Rated Poly carbonate Enclosure</t>
  </si>
  <si>
    <t>25A FP MCB + RCCB (300 mA)</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</si>
  <si>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</si>
  <si>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</si>
  <si>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</si>
  <si>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&amp; Output termination / Punching at both the ends ,  (both side i.e. user &amp; rack) Cable Dressing etc as required . </t>
  </si>
  <si>
    <t>Supplying,installation and commisioning of  CAT-6A patch cords 2 mtrs.</t>
  </si>
  <si>
    <t>Supplying,installation and commisioning of  CAT-6A patch cords 1 mtr.</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</si>
  <si>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</si>
  <si>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</si>
  <si>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</si>
  <si>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</si>
  <si>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25/15/12Watt Recessed Down Lighter</t>
  </si>
  <si>
    <t>Signage</t>
  </si>
  <si>
    <t>iii</t>
  </si>
  <si>
    <t>600mmX600mm 36-48 W LED Light</t>
  </si>
  <si>
    <t>2 X 26W LED FTL</t>
  </si>
  <si>
    <t>v</t>
  </si>
  <si>
    <t>LED Strip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</si>
  <si>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</si>
  <si>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</si>
  <si>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</si>
  <si>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</si>
  <si>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</si>
  <si>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Supply installation testing and fixing 5 pin 32A , 415V , single Phase metal Clad industrial socket outlet with 32A FP MCB and complete in all respects( Wiring Excluded from scope of this item)</t>
  </si>
  <si>
    <t>Supply installation testing and fixing 5 pin 63A , 415V , single Phase metal Clad industrial socket outlet with 63A FP MCB and complete in all respects( Wiring Excluded from scope of this item)</t>
  </si>
  <si>
    <t>Estimated Cost - Electrical Works Dated 2nd Sept. 2024 (Rev-01)</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</si>
</sst>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3" formatCode="_(* #,##0.00_);_(* \(#,##0.00\);_(* &quot;-&quot;??_);_(@_)"/>
    <numFmt numFmtId="164" formatCode="_ * #,##0.00_ ;_ * \-#,##0.00_ ;_ * &quot;-&quot;??_ ;_ @_ "/>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 numFmtId="190" formatCode="##\ ##\ ##\ ###"/>
    <numFmt numFmtId="191" formatCode="_-* #,##0.00\ _m_k_-;\-* #,##0.00\ _m_k_-;_-* &quot;-&quot;??\ _m_k_-;_-@_-"/>
    <numFmt numFmtId="192" formatCode="#,##0.0"/>
  </numFmts>
  <fonts count="114">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u/>
      <sz val="11"/>
      <name val="Arial"/>
      <family val="2"/>
    </font>
    <font>
      <b/>
      <i/>
      <sz val="11"/>
      <name val="Arial"/>
      <family val="2"/>
    </font>
    <font>
      <b/>
      <sz val="11"/>
      <color rgb="FFFF0000"/>
      <name val="Arial"/>
      <family val="2"/>
    </font>
    <font>
      <b/>
      <i/>
      <sz val="11"/>
      <color rgb="FFFF0000"/>
      <name val="Arial"/>
      <family val="2"/>
    </font>
  </fonts>
  <fills count="8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theme="0"/>
        <bgColor indexed="64"/>
      </patternFill>
    </fill>
  </fills>
  <borders count="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6328">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0" applyNumberFormat="0" applyAlignment="0" applyProtection="0"/>
    <xf numFmtId="0" fontId="20" fillId="12" borderId="11" applyNumberFormat="0" applyAlignment="0" applyProtection="0"/>
    <xf numFmtId="0" fontId="21" fillId="12" borderId="10" applyNumberFormat="0" applyAlignment="0" applyProtection="0"/>
    <xf numFmtId="0" fontId="22" fillId="0" borderId="12" applyNumberFormat="0" applyFill="0" applyAlignment="0" applyProtection="0"/>
    <xf numFmtId="0" fontId="23" fillId="13" borderId="13" applyNumberFormat="0" applyAlignment="0" applyProtection="0"/>
    <xf numFmtId="0" fontId="24" fillId="0" borderId="0" applyNumberFormat="0" applyFill="0" applyBorder="0" applyAlignment="0" applyProtection="0"/>
    <xf numFmtId="0" fontId="1" fillId="14" borderId="14" applyNumberFormat="0" applyFont="0" applyAlignment="0" applyProtection="0"/>
    <xf numFmtId="0" fontId="25" fillId="0" borderId="0" applyNumberFormat="0" applyFill="0" applyBorder="0" applyAlignment="0" applyProtection="0"/>
    <xf numFmtId="0" fontId="2" fillId="0" borderId="15" applyNumberFormat="0" applyFill="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6" fillId="38" borderId="0" applyNumberFormat="0" applyBorder="0" applyAlignment="0" applyProtection="0"/>
    <xf numFmtId="0" fontId="27"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164"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9"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1" fillId="0" borderId="0"/>
    <xf numFmtId="164" fontId="5" fillId="0" borderId="0" applyFont="0" applyFill="0" applyBorder="0" applyAlignment="0" applyProtection="0"/>
    <xf numFmtId="168" fontId="32" fillId="0" borderId="0"/>
    <xf numFmtId="169" fontId="32" fillId="0" borderId="0"/>
    <xf numFmtId="0" fontId="33" fillId="0" borderId="0"/>
    <xf numFmtId="168" fontId="34" fillId="0" borderId="0"/>
    <xf numFmtId="170" fontId="32"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5" fillId="0" borderId="0"/>
    <xf numFmtId="164" fontId="35" fillId="0" borderId="0" applyFont="0" applyFill="0" applyBorder="0" applyAlignment="0" applyProtection="0"/>
    <xf numFmtId="166" fontId="5" fillId="0" borderId="0" applyFill="0" applyBorder="0" applyAlignment="0" applyProtection="0"/>
    <xf numFmtId="0" fontId="35" fillId="0" borderId="0"/>
    <xf numFmtId="0" fontId="12" fillId="0" borderId="0" applyNumberFormat="0" applyFill="0" applyBorder="0" applyProtection="0">
      <alignment horizontal="left" vertical="top"/>
    </xf>
    <xf numFmtId="0" fontId="35" fillId="0" borderId="0"/>
    <xf numFmtId="164" fontId="35" fillId="0" borderId="0" applyFont="0" applyFill="0" applyBorder="0" applyAlignment="0" applyProtection="0"/>
    <xf numFmtId="0" fontId="31" fillId="0" borderId="0"/>
    <xf numFmtId="0" fontId="38" fillId="0" borderId="0"/>
    <xf numFmtId="0" fontId="6" fillId="0" borderId="0"/>
    <xf numFmtId="0" fontId="41" fillId="0" borderId="0"/>
    <xf numFmtId="0" fontId="5" fillId="0" borderId="0"/>
    <xf numFmtId="0" fontId="5" fillId="0" borderId="0"/>
    <xf numFmtId="0" fontId="5" fillId="0" borderId="0"/>
    <xf numFmtId="0" fontId="5" fillId="0" borderId="0"/>
    <xf numFmtId="0" fontId="5" fillId="0" borderId="0"/>
    <xf numFmtId="0" fontId="31" fillId="0" borderId="0"/>
    <xf numFmtId="0" fontId="31" fillId="0" borderId="0"/>
    <xf numFmtId="0" fontId="38"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1" fillId="0" borderId="0"/>
    <xf numFmtId="0" fontId="38" fillId="0" borderId="0"/>
    <xf numFmtId="0" fontId="6" fillId="0" borderId="0"/>
    <xf numFmtId="0" fontId="42" fillId="39" borderId="0" applyNumberFormat="0" applyBorder="0" applyAlignment="0" applyProtection="0">
      <alignment vertical="center"/>
    </xf>
    <xf numFmtId="0" fontId="42" fillId="40" borderId="0" applyNumberFormat="0" applyBorder="0" applyAlignment="0" applyProtection="0">
      <alignment vertical="center"/>
    </xf>
    <xf numFmtId="0" fontId="42" fillId="7" borderId="0" applyNumberFormat="0" applyBorder="0" applyAlignment="0" applyProtection="0">
      <alignment vertical="center"/>
    </xf>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42" fillId="43" borderId="0" applyNumberFormat="0" applyBorder="0" applyAlignment="0" applyProtection="0">
      <alignment vertical="center"/>
    </xf>
    <xf numFmtId="0" fontId="42" fillId="44"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1" borderId="0" applyNumberFormat="0" applyBorder="0" applyAlignment="0" applyProtection="0">
      <alignment vertical="center"/>
    </xf>
    <xf numFmtId="0" fontId="42" fillId="44" borderId="0" applyNumberFormat="0" applyBorder="0" applyAlignment="0" applyProtection="0">
      <alignment vertical="center"/>
    </xf>
    <xf numFmtId="0" fontId="42" fillId="47" borderId="0" applyNumberFormat="0" applyBorder="0" applyAlignment="0" applyProtection="0">
      <alignment vertical="center"/>
    </xf>
    <xf numFmtId="0" fontId="43" fillId="48"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43"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7" fillId="0" borderId="0"/>
    <xf numFmtId="164" fontId="1" fillId="0" borderId="0" applyFont="0" applyFill="0" applyBorder="0" applyAlignment="0" applyProtection="0"/>
    <xf numFmtId="38" fontId="6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4" fillId="0" borderId="0" applyFont="0" applyFill="0" applyBorder="0" applyAlignment="0" applyProtection="0"/>
    <xf numFmtId="0" fontId="65" fillId="0" borderId="0"/>
    <xf numFmtId="0" fontId="65" fillId="0" borderId="0"/>
    <xf numFmtId="177" fontId="36" fillId="0" borderId="0">
      <alignment horizontal="center"/>
    </xf>
    <xf numFmtId="175" fontId="61"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3" fillId="0" borderId="0"/>
    <xf numFmtId="0" fontId="39" fillId="0" borderId="0"/>
    <xf numFmtId="0" fontId="40" fillId="0" borderId="0">
      <alignment vertical="top" wrapText="1"/>
    </xf>
    <xf numFmtId="0" fontId="66" fillId="0" borderId="0">
      <protection locked="0"/>
    </xf>
    <xf numFmtId="0" fontId="65" fillId="0" borderId="0"/>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180" fontId="5" fillId="0" borderId="0">
      <protection locked="0"/>
    </xf>
    <xf numFmtId="0" fontId="65" fillId="0" borderId="0"/>
    <xf numFmtId="0" fontId="36" fillId="0" borderId="3" applyNumberFormat="0" applyFill="0" applyBorder="0" applyAlignment="0" applyProtection="0">
      <protection locked="0"/>
    </xf>
    <xf numFmtId="38" fontId="28" fillId="4" borderId="0" applyNumberFormat="0" applyBorder="0" applyAlignment="0" applyProtection="0"/>
    <xf numFmtId="0" fontId="67"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1" fontId="5" fillId="0" borderId="0">
      <protection locked="0"/>
    </xf>
    <xf numFmtId="181" fontId="5" fillId="0" borderId="0">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182" fontId="5" fillId="0" borderId="0" applyFont="0" applyFill="0" applyBorder="0" applyAlignment="0" applyProtection="0"/>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1" fontId="8" fillId="0" borderId="0" applyFont="0" applyFill="0" applyBorder="0" applyAlignment="0" applyProtection="0"/>
    <xf numFmtId="183" fontId="8" fillId="0" borderId="16" applyFont="0" applyBorder="0" applyAlignment="0"/>
    <xf numFmtId="183" fontId="8" fillId="0" borderId="0" applyFont="0" applyBorder="0"/>
    <xf numFmtId="0" fontId="8" fillId="0" borderId="0"/>
    <xf numFmtId="39" fontId="30" fillId="0" borderId="0"/>
    <xf numFmtId="0" fontId="68" fillId="0" borderId="4"/>
    <xf numFmtId="184" fontId="69"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3"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5"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3" fontId="8" fillId="0" borderId="0" applyFont="0" applyFill="0" applyBorder="0" applyAlignment="0" applyProtection="0"/>
    <xf numFmtId="173" fontId="8" fillId="0" borderId="0" applyFont="0"/>
    <xf numFmtId="185" fontId="10" fillId="0" borderId="16" applyFont="0" applyBorder="0"/>
    <xf numFmtId="0" fontId="65" fillId="0" borderId="0"/>
    <xf numFmtId="0" fontId="6" fillId="0" borderId="0"/>
    <xf numFmtId="0" fontId="5" fillId="0" borderId="0"/>
    <xf numFmtId="0" fontId="68"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0" fillId="0" borderId="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xf numFmtId="0" fontId="45" fillId="7" borderId="0" applyNumberFormat="0" applyBorder="0" applyAlignment="0" applyProtection="0">
      <alignment vertical="center"/>
    </xf>
    <xf numFmtId="0" fontId="46" fillId="40" borderId="0" applyNumberFormat="0" applyBorder="0" applyAlignment="0" applyProtection="0">
      <alignment vertical="center"/>
    </xf>
    <xf numFmtId="0" fontId="47" fillId="0" borderId="0"/>
    <xf numFmtId="0" fontId="47" fillId="0" borderId="0"/>
    <xf numFmtId="0" fontId="43" fillId="52" borderId="0" applyNumberFormat="0" applyBorder="0" applyAlignment="0" applyProtection="0">
      <alignment vertical="center"/>
    </xf>
    <xf numFmtId="0" fontId="43" fillId="53" borderId="0" applyNumberFormat="0" applyBorder="0" applyAlignment="0" applyProtection="0">
      <alignment vertical="center"/>
    </xf>
    <xf numFmtId="0" fontId="43" fillId="54"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43" fillId="55"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41" fillId="0" borderId="0"/>
    <xf numFmtId="0" fontId="62" fillId="0" borderId="0"/>
    <xf numFmtId="0" fontId="52" fillId="57" borderId="18" applyNumberFormat="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59" fillId="58" borderId="0" applyNumberFormat="0" applyBorder="0" applyAlignment="0" applyProtection="0">
      <alignment vertical="center"/>
    </xf>
    <xf numFmtId="0" fontId="60" fillId="0" borderId="22"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3" fillId="62" borderId="0" applyNumberFormat="0" applyBorder="0" applyAlignment="0" applyProtection="0">
      <alignment vertical="center"/>
    </xf>
    <xf numFmtId="0" fontId="73" fillId="63" borderId="0" applyNumberFormat="0" applyBorder="0" applyAlignment="0" applyProtection="0">
      <alignment vertical="center"/>
    </xf>
    <xf numFmtId="0" fontId="73" fillId="60" borderId="0" applyNumberFormat="0" applyBorder="0" applyAlignment="0" applyProtection="0">
      <alignment vertical="center"/>
    </xf>
    <xf numFmtId="0" fontId="73" fillId="64" borderId="0" applyNumberFormat="0" applyBorder="0" applyAlignment="0" applyProtection="0">
      <alignment vertical="center"/>
    </xf>
    <xf numFmtId="0" fontId="73" fillId="65" borderId="0" applyNumberFormat="0" applyBorder="0" applyAlignment="0" applyProtection="0">
      <alignment vertical="center"/>
    </xf>
    <xf numFmtId="0" fontId="73"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3" fillId="66"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64" borderId="0" applyNumberFormat="0" applyBorder="0" applyAlignment="0" applyProtection="0">
      <alignment vertical="center"/>
    </xf>
    <xf numFmtId="0" fontId="73" fillId="66" borderId="0" applyNumberFormat="0" applyBorder="0" applyAlignment="0" applyProtection="0">
      <alignment vertical="center"/>
    </xf>
    <xf numFmtId="0" fontId="73"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4" fillId="69" borderId="0" applyNumberFormat="0" applyBorder="0" applyAlignment="0" applyProtection="0">
      <alignment vertical="center"/>
    </xf>
    <xf numFmtId="0" fontId="74" fillId="67" borderId="0" applyNumberFormat="0" applyBorder="0" applyAlignment="0" applyProtection="0">
      <alignment vertical="center"/>
    </xf>
    <xf numFmtId="0" fontId="74" fillId="68" borderId="0" applyNumberFormat="0" applyBorder="0" applyAlignment="0" applyProtection="0">
      <alignment vertical="center"/>
    </xf>
    <xf numFmtId="0" fontId="74" fillId="70" borderId="0" applyNumberFormat="0" applyBorder="0" applyAlignment="0" applyProtection="0">
      <alignment vertical="center"/>
    </xf>
    <xf numFmtId="0" fontId="74" fillId="71" borderId="0" applyNumberFormat="0" applyBorder="0" applyAlignment="0" applyProtection="0">
      <alignment vertical="center"/>
    </xf>
    <xf numFmtId="0" fontId="74"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5"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6" fillId="0" borderId="0"/>
    <xf numFmtId="0" fontId="76" fillId="0" borderId="0"/>
    <xf numFmtId="187" fontId="36" fillId="0" borderId="0">
      <alignment horizontal="center"/>
    </xf>
    <xf numFmtId="0" fontId="4" fillId="0" borderId="0"/>
    <xf numFmtId="0" fontId="77" fillId="0" borderId="0">
      <alignment vertical="top" wrapText="1"/>
    </xf>
    <xf numFmtId="0" fontId="76" fillId="0" borderId="0"/>
    <xf numFmtId="0" fontId="76"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8" fillId="4" borderId="0" applyBorder="0" applyAlignment="0" applyProtection="0"/>
    <xf numFmtId="0" fontId="78" fillId="0" borderId="0">
      <alignment horizontal="left"/>
    </xf>
    <xf numFmtId="0" fontId="3" fillId="0" borderId="6">
      <alignment horizontal="left" vertical="center"/>
    </xf>
    <xf numFmtId="0" fontId="3" fillId="0" borderId="6">
      <alignment horizontal="left" vertical="center"/>
    </xf>
    <xf numFmtId="10" fontId="28" fillId="61" borderId="5" applyBorder="0" applyAlignment="0" applyProtection="0"/>
    <xf numFmtId="10" fontId="28"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9"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4" fontId="80"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6" fillId="0" borderId="0"/>
    <xf numFmtId="0" fontId="76" fillId="0" borderId="0"/>
    <xf numFmtId="0" fontId="79" fillId="0" borderId="0"/>
    <xf numFmtId="0" fontId="81" fillId="60" borderId="0" applyNumberFormat="0" applyBorder="0" applyAlignment="0" applyProtection="0">
      <alignment vertical="center"/>
    </xf>
    <xf numFmtId="0" fontId="82" fillId="63" borderId="0" applyNumberFormat="0" applyBorder="0" applyAlignment="0" applyProtection="0">
      <alignment vertical="center"/>
    </xf>
    <xf numFmtId="0" fontId="83" fillId="0" borderId="0"/>
    <xf numFmtId="0" fontId="74" fillId="73" borderId="0" applyNumberFormat="0" applyBorder="0" applyAlignment="0" applyProtection="0">
      <alignment vertical="center"/>
    </xf>
    <xf numFmtId="0" fontId="74" fillId="74" borderId="0" applyNumberFormat="0" applyBorder="0" applyAlignment="0" applyProtection="0">
      <alignment vertical="center"/>
    </xf>
    <xf numFmtId="0" fontId="74" fillId="75" borderId="0" applyNumberFormat="0" applyBorder="0" applyAlignment="0" applyProtection="0">
      <alignment vertical="center"/>
    </xf>
    <xf numFmtId="0" fontId="74" fillId="70" borderId="0" applyNumberFormat="0" applyBorder="0" applyAlignment="0" applyProtection="0">
      <alignment vertical="center"/>
    </xf>
    <xf numFmtId="0" fontId="74" fillId="71" borderId="0" applyNumberFormat="0" applyBorder="0" applyAlignment="0" applyProtection="0">
      <alignment vertical="center"/>
    </xf>
    <xf numFmtId="0" fontId="74" fillId="76" borderId="0" applyNumberFormat="0" applyBorder="0" applyAlignment="0" applyProtection="0">
      <alignment vertical="center"/>
    </xf>
    <xf numFmtId="0" fontId="84" fillId="0" borderId="0" applyNumberFormat="0" applyFill="0" applyBorder="0" applyAlignment="0" applyProtection="0">
      <alignment vertical="center"/>
    </xf>
    <xf numFmtId="0" fontId="85" fillId="0" borderId="19" applyNumberFormat="0" applyFill="0" applyAlignment="0" applyProtection="0">
      <alignment vertical="center"/>
    </xf>
    <xf numFmtId="0" fontId="86" fillId="0" borderId="20" applyNumberFormat="0" applyFill="0" applyAlignment="0" applyProtection="0">
      <alignment vertical="center"/>
    </xf>
    <xf numFmtId="0" fontId="87" fillId="0" borderId="21" applyNumberFormat="0" applyFill="0" applyAlignment="0" applyProtection="0">
      <alignment vertical="center"/>
    </xf>
    <xf numFmtId="0" fontId="87" fillId="0" borderId="0" applyNumberFormat="0" applyFill="0" applyBorder="0" applyAlignment="0" applyProtection="0">
      <alignment vertical="center"/>
    </xf>
    <xf numFmtId="0" fontId="88" fillId="0" borderId="0"/>
    <xf numFmtId="0" fontId="89" fillId="5" borderId="18" applyNumberFormat="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83" fillId="61" borderId="28" applyNumberFormat="0" applyFont="0" applyAlignment="0" applyProtection="0">
      <alignment vertical="center"/>
    </xf>
    <xf numFmtId="0" fontId="83" fillId="61" borderId="28" applyNumberFormat="0" applyFont="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4" borderId="27" applyNumberFormat="0" applyAlignment="0" applyProtection="0">
      <alignment vertical="center"/>
    </xf>
    <xf numFmtId="0" fontId="93" fillId="4" borderId="27" applyNumberFormat="0" applyAlignment="0" applyProtection="0">
      <alignment vertical="center"/>
    </xf>
    <xf numFmtId="0" fontId="94" fillId="3" borderId="27" applyNumberFormat="0" applyAlignment="0" applyProtection="0">
      <alignment vertical="center"/>
    </xf>
    <xf numFmtId="0" fontId="94" fillId="3" borderId="27" applyNumberFormat="0" applyAlignment="0" applyProtection="0">
      <alignment vertical="center"/>
    </xf>
    <xf numFmtId="0" fontId="95" fillId="4" borderId="29" applyNumberFormat="0" applyAlignment="0" applyProtection="0">
      <alignment vertical="center"/>
    </xf>
    <xf numFmtId="0" fontId="95" fillId="4" borderId="29" applyNumberFormat="0" applyAlignment="0" applyProtection="0">
      <alignment vertical="center"/>
    </xf>
    <xf numFmtId="0" fontId="96" fillId="2" borderId="0" applyNumberFormat="0" applyBorder="0" applyAlignment="0" applyProtection="0">
      <alignment vertical="center"/>
    </xf>
    <xf numFmtId="0" fontId="97"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5" fillId="0" borderId="0"/>
    <xf numFmtId="0" fontId="35"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8" fillId="61" borderId="5" applyNumberFormat="0" applyBorder="0" applyAlignment="0" applyProtection="0"/>
    <xf numFmtId="10" fontId="28"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47" fillId="59" borderId="23" applyNumberFormat="0" applyFont="0" applyAlignment="0" applyProtection="0">
      <alignment vertical="center"/>
    </xf>
    <xf numFmtId="0" fontId="47" fillId="59" borderId="23" applyNumberFormat="0" applyFont="0" applyAlignment="0" applyProtection="0">
      <alignment vertical="center"/>
    </xf>
    <xf numFmtId="0" fontId="56" fillId="56" borderId="17" applyNumberFormat="0" applyAlignment="0" applyProtection="0">
      <alignment vertical="center"/>
    </xf>
    <xf numFmtId="0" fontId="56" fillId="56" borderId="17" applyNumberFormat="0" applyAlignment="0" applyProtection="0">
      <alignment vertical="center"/>
    </xf>
    <xf numFmtId="0" fontId="57" fillId="43" borderId="17" applyNumberFormat="0" applyAlignment="0" applyProtection="0">
      <alignment vertical="center"/>
    </xf>
    <xf numFmtId="0" fontId="57" fillId="43" borderId="17" applyNumberFormat="0" applyAlignment="0" applyProtection="0">
      <alignment vertical="center"/>
    </xf>
    <xf numFmtId="0" fontId="58" fillId="56" borderId="24" applyNumberFormat="0" applyAlignment="0" applyProtection="0">
      <alignment vertical="center"/>
    </xf>
    <xf numFmtId="0" fontId="58" fillId="56" borderId="24" applyNumberFormat="0" applyAlignment="0" applyProtection="0">
      <alignment vertical="center"/>
    </xf>
    <xf numFmtId="0" fontId="35" fillId="0" borderId="0"/>
    <xf numFmtId="0" fontId="35"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8" fillId="61" borderId="5" applyNumberFormat="0" applyBorder="0" applyAlignment="0" applyProtection="0"/>
    <xf numFmtId="10" fontId="28"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47" fillId="59" borderId="23" applyNumberFormat="0" applyFont="0" applyAlignment="0" applyProtection="0">
      <alignment vertical="center"/>
    </xf>
    <xf numFmtId="0" fontId="47" fillId="59" borderId="23" applyNumberFormat="0" applyFont="0" applyAlignment="0" applyProtection="0">
      <alignment vertical="center"/>
    </xf>
    <xf numFmtId="0" fontId="56" fillId="56" borderId="17" applyNumberFormat="0" applyAlignment="0" applyProtection="0">
      <alignment vertical="center"/>
    </xf>
    <xf numFmtId="0" fontId="56" fillId="56" borderId="17" applyNumberFormat="0" applyAlignment="0" applyProtection="0">
      <alignment vertical="center"/>
    </xf>
    <xf numFmtId="0" fontId="57" fillId="43" borderId="17" applyNumberFormat="0" applyAlignment="0" applyProtection="0">
      <alignment vertical="center"/>
    </xf>
    <xf numFmtId="0" fontId="57" fillId="43" borderId="17" applyNumberFormat="0" applyAlignment="0" applyProtection="0">
      <alignment vertical="center"/>
    </xf>
    <xf numFmtId="0" fontId="58" fillId="56" borderId="24" applyNumberFormat="0" applyAlignment="0" applyProtection="0">
      <alignment vertical="center"/>
    </xf>
    <xf numFmtId="0" fontId="58"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8" fillId="61" borderId="5" applyBorder="0" applyAlignment="0" applyProtection="0"/>
    <xf numFmtId="10" fontId="28"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90" fillId="0" borderId="25" applyNumberFormat="0" applyFill="0" applyAlignment="0" applyProtection="0">
      <alignment vertical="center"/>
    </xf>
    <xf numFmtId="0" fontId="90" fillId="0" borderId="25" applyNumberFormat="0" applyFill="0" applyAlignment="0" applyProtection="0">
      <alignment vertical="center"/>
    </xf>
    <xf numFmtId="0" fontId="83" fillId="61" borderId="23" applyNumberFormat="0" applyFont="0" applyAlignment="0" applyProtection="0">
      <alignment vertical="center"/>
    </xf>
    <xf numFmtId="0" fontId="83" fillId="61" borderId="23" applyNumberFormat="0" applyFont="0" applyAlignment="0" applyProtection="0">
      <alignment vertical="center"/>
    </xf>
    <xf numFmtId="0" fontId="93" fillId="4" borderId="17" applyNumberFormat="0" applyAlignment="0" applyProtection="0">
      <alignment vertical="center"/>
    </xf>
    <xf numFmtId="0" fontId="93" fillId="4" borderId="17" applyNumberFormat="0" applyAlignment="0" applyProtection="0">
      <alignment vertical="center"/>
    </xf>
    <xf numFmtId="0" fontId="94" fillId="3" borderId="17" applyNumberFormat="0" applyAlignment="0" applyProtection="0">
      <alignment vertical="center"/>
    </xf>
    <xf numFmtId="0" fontId="94" fillId="3" borderId="17"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8" fillId="61" borderId="2" applyNumberFormat="0" applyBorder="0" applyAlignment="0" applyProtection="0"/>
    <xf numFmtId="10" fontId="28"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164"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8" fillId="61" borderId="2" applyNumberFormat="0" applyBorder="0" applyAlignment="0" applyProtection="0"/>
    <xf numFmtId="10" fontId="28"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47" fillId="59" borderId="23" applyNumberFormat="0" applyFont="0" applyAlignment="0" applyProtection="0">
      <alignment vertical="center"/>
    </xf>
    <xf numFmtId="0" fontId="47" fillId="59" borderId="23" applyNumberFormat="0" applyFont="0" applyAlignment="0" applyProtection="0">
      <alignment vertical="center"/>
    </xf>
    <xf numFmtId="0" fontId="56" fillId="56" borderId="17" applyNumberFormat="0" applyAlignment="0" applyProtection="0">
      <alignment vertical="center"/>
    </xf>
    <xf numFmtId="0" fontId="56" fillId="56" borderId="17" applyNumberFormat="0" applyAlignment="0" applyProtection="0">
      <alignment vertical="center"/>
    </xf>
    <xf numFmtId="0" fontId="57" fillId="43" borderId="17" applyNumberFormat="0" applyAlignment="0" applyProtection="0">
      <alignment vertical="center"/>
    </xf>
    <xf numFmtId="0" fontId="57" fillId="43" borderId="17" applyNumberFormat="0" applyAlignment="0" applyProtection="0">
      <alignment vertical="center"/>
    </xf>
    <xf numFmtId="0" fontId="58" fillId="56" borderId="24" applyNumberFormat="0" applyAlignment="0" applyProtection="0">
      <alignment vertical="center"/>
    </xf>
    <xf numFmtId="0" fontId="58" fillId="56" borderId="24"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164"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8" fillId="61" borderId="5" applyBorder="0" applyAlignment="0" applyProtection="0"/>
    <xf numFmtId="10" fontId="28"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83" fillId="61" borderId="28" applyNumberFormat="0" applyFont="0" applyAlignment="0" applyProtection="0">
      <alignment vertical="center"/>
    </xf>
    <xf numFmtId="0" fontId="83" fillId="61" borderId="28" applyNumberFormat="0" applyFont="0" applyAlignment="0" applyProtection="0">
      <alignment vertical="center"/>
    </xf>
    <xf numFmtId="0" fontId="93" fillId="4" borderId="27" applyNumberFormat="0" applyAlignment="0" applyProtection="0">
      <alignment vertical="center"/>
    </xf>
    <xf numFmtId="0" fontId="93" fillId="4" borderId="27" applyNumberFormat="0" applyAlignment="0" applyProtection="0">
      <alignment vertical="center"/>
    </xf>
    <xf numFmtId="0" fontId="94" fillId="3" borderId="27" applyNumberFormat="0" applyAlignment="0" applyProtection="0">
      <alignment vertical="center"/>
    </xf>
    <xf numFmtId="0" fontId="94" fillId="3" borderId="27" applyNumberFormat="0" applyAlignment="0" applyProtection="0">
      <alignment vertical="center"/>
    </xf>
    <xf numFmtId="0" fontId="95" fillId="4" borderId="29" applyNumberFormat="0" applyAlignment="0" applyProtection="0">
      <alignment vertical="center"/>
    </xf>
    <xf numFmtId="0" fontId="95"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8" fillId="61" borderId="5" applyBorder="0" applyAlignment="0" applyProtection="0"/>
    <xf numFmtId="10" fontId="28"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83" fillId="61" borderId="28" applyNumberFormat="0" applyFont="0" applyAlignment="0" applyProtection="0">
      <alignment vertical="center"/>
    </xf>
    <xf numFmtId="0" fontId="83" fillId="61" borderId="28" applyNumberFormat="0" applyFont="0" applyAlignment="0" applyProtection="0">
      <alignment vertical="center"/>
    </xf>
    <xf numFmtId="0" fontId="93" fillId="4" borderId="27" applyNumberFormat="0" applyAlignment="0" applyProtection="0">
      <alignment vertical="center"/>
    </xf>
    <xf numFmtId="0" fontId="93" fillId="4" borderId="27" applyNumberFormat="0" applyAlignment="0" applyProtection="0">
      <alignment vertical="center"/>
    </xf>
    <xf numFmtId="0" fontId="94" fillId="3" borderId="27" applyNumberFormat="0" applyAlignment="0" applyProtection="0">
      <alignment vertical="center"/>
    </xf>
    <xf numFmtId="0" fontId="94" fillId="3" borderId="27" applyNumberFormat="0" applyAlignment="0" applyProtection="0">
      <alignment vertical="center"/>
    </xf>
    <xf numFmtId="0" fontId="95" fillId="4" borderId="29" applyNumberFormat="0" applyAlignment="0" applyProtection="0">
      <alignment vertical="center"/>
    </xf>
    <xf numFmtId="0" fontId="95" fillId="4" borderId="29" applyNumberFormat="0" applyAlignment="0" applyProtection="0">
      <alignment vertical="center"/>
    </xf>
    <xf numFmtId="10" fontId="28"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5" fillId="4" borderId="47" applyNumberFormat="0" applyAlignment="0" applyProtection="0">
      <alignment vertical="center"/>
    </xf>
    <xf numFmtId="0" fontId="94" fillId="3" borderId="45" applyNumberFormat="0" applyAlignment="0" applyProtection="0">
      <alignment vertical="center"/>
    </xf>
    <xf numFmtId="0" fontId="93" fillId="4" borderId="45" applyNumberFormat="0" applyAlignment="0" applyProtection="0">
      <alignment vertical="center"/>
    </xf>
    <xf numFmtId="0" fontId="83" fillId="61" borderId="46" applyNumberFormat="0" applyFont="0" applyAlignment="0" applyProtection="0">
      <alignment vertical="center"/>
    </xf>
    <xf numFmtId="0" fontId="90"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8"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7" fillId="43" borderId="45" applyNumberFormat="0" applyAlignment="0" applyProtection="0">
      <alignment vertical="center"/>
    </xf>
    <xf numFmtId="0" fontId="53"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8"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8" fillId="61" borderId="31" applyNumberFormat="0" applyBorder="0" applyAlignment="0" applyProtection="0"/>
    <xf numFmtId="10" fontId="28"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47" fillId="59" borderId="34" applyNumberFormat="0" applyFont="0" applyAlignment="0" applyProtection="0">
      <alignment vertical="center"/>
    </xf>
    <xf numFmtId="0" fontId="47" fillId="59" borderId="34" applyNumberFormat="0" applyFont="0" applyAlignment="0" applyProtection="0">
      <alignment vertical="center"/>
    </xf>
    <xf numFmtId="0" fontId="56" fillId="56" borderId="33" applyNumberFormat="0" applyAlignment="0" applyProtection="0">
      <alignment vertical="center"/>
    </xf>
    <xf numFmtId="0" fontId="56" fillId="56" borderId="33" applyNumberFormat="0" applyAlignment="0" applyProtection="0">
      <alignment vertical="center"/>
    </xf>
    <xf numFmtId="0" fontId="57" fillId="43" borderId="33" applyNumberFormat="0" applyAlignment="0" applyProtection="0">
      <alignment vertical="center"/>
    </xf>
    <xf numFmtId="0" fontId="57" fillId="43" borderId="33" applyNumberFormat="0" applyAlignment="0" applyProtection="0">
      <alignment vertical="center"/>
    </xf>
    <xf numFmtId="0" fontId="58" fillId="56" borderId="35" applyNumberFormat="0" applyAlignment="0" applyProtection="0">
      <alignment vertical="center"/>
    </xf>
    <xf numFmtId="0" fontId="58" fillId="56" borderId="35" applyNumberFormat="0" applyAlignment="0" applyProtection="0">
      <alignment vertical="center"/>
    </xf>
    <xf numFmtId="10" fontId="28"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5" fillId="4" borderId="47" applyNumberFormat="0" applyAlignment="0" applyProtection="0">
      <alignment vertical="center"/>
    </xf>
    <xf numFmtId="0" fontId="94" fillId="3" borderId="45" applyNumberFormat="0" applyAlignment="0" applyProtection="0">
      <alignment vertical="center"/>
    </xf>
    <xf numFmtId="0" fontId="93" fillId="4" borderId="45" applyNumberFormat="0" applyAlignment="0" applyProtection="0">
      <alignment vertical="center"/>
    </xf>
    <xf numFmtId="0" fontId="83" fillId="61" borderId="46" applyNumberFormat="0" applyFont="0" applyAlignment="0" applyProtection="0">
      <alignment vertical="center"/>
    </xf>
    <xf numFmtId="0" fontId="90"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8"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8" fillId="61" borderId="31" applyBorder="0" applyAlignment="0" applyProtection="0"/>
    <xf numFmtId="10" fontId="28"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164" fontId="1" fillId="0" borderId="0" applyFont="0" applyFill="0" applyBorder="0" applyAlignment="0" applyProtection="0"/>
    <xf numFmtId="0" fontId="90" fillId="0" borderId="36" applyNumberFormat="0" applyFill="0" applyAlignment="0" applyProtection="0">
      <alignment vertical="center"/>
    </xf>
    <xf numFmtId="0" fontId="90" fillId="0" borderId="36" applyNumberFormat="0" applyFill="0" applyAlignment="0" applyProtection="0">
      <alignment vertical="center"/>
    </xf>
    <xf numFmtId="0" fontId="83" fillId="61" borderId="34" applyNumberFormat="0" applyFont="0" applyAlignment="0" applyProtection="0">
      <alignment vertical="center"/>
    </xf>
    <xf numFmtId="0" fontId="83" fillId="61" borderId="34" applyNumberFormat="0" applyFont="0" applyAlignment="0" applyProtection="0">
      <alignment vertical="center"/>
    </xf>
    <xf numFmtId="0" fontId="93" fillId="4" borderId="33" applyNumberFormat="0" applyAlignment="0" applyProtection="0">
      <alignment vertical="center"/>
    </xf>
    <xf numFmtId="0" fontId="93" fillId="4" borderId="33" applyNumberFormat="0" applyAlignment="0" applyProtection="0">
      <alignment vertical="center"/>
    </xf>
    <xf numFmtId="0" fontId="94" fillId="3" borderId="33" applyNumberFormat="0" applyAlignment="0" applyProtection="0">
      <alignment vertical="center"/>
    </xf>
    <xf numFmtId="0" fontId="94" fillId="3" borderId="33" applyNumberFormat="0" applyAlignment="0" applyProtection="0">
      <alignment vertical="center"/>
    </xf>
    <xf numFmtId="0" fontId="95" fillId="4" borderId="35" applyNumberFormat="0" applyAlignment="0" applyProtection="0">
      <alignment vertical="center"/>
    </xf>
    <xf numFmtId="0" fontId="95"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8" fillId="56" borderId="47" applyNumberFormat="0" applyAlignment="0" applyProtection="0">
      <alignment vertical="center"/>
    </xf>
    <xf numFmtId="0" fontId="47"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8" fillId="61" borderId="31" applyNumberFormat="0" applyBorder="0" applyAlignment="0" applyProtection="0"/>
    <xf numFmtId="10" fontId="28" fillId="61" borderId="31" applyNumberFormat="0" applyBorder="0" applyAlignment="0" applyProtection="0"/>
    <xf numFmtId="0" fontId="58" fillId="56" borderId="47" applyNumberFormat="0" applyAlignment="0" applyProtection="0">
      <alignment vertical="center"/>
    </xf>
    <xf numFmtId="0" fontId="56"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8" fillId="61" borderId="31" applyNumberFormat="0" applyBorder="0" applyAlignment="0" applyProtection="0"/>
    <xf numFmtId="10" fontId="28" fillId="61" borderId="31" applyNumberFormat="0" applyBorder="0" applyAlignment="0" applyProtection="0"/>
    <xf numFmtId="0" fontId="57" fillId="43" borderId="45" applyNumberFormat="0" applyAlignment="0" applyProtection="0">
      <alignment vertical="center"/>
    </xf>
    <xf numFmtId="0" fontId="47" fillId="59" borderId="46" applyNumberFormat="0" applyFont="0" applyAlignment="0" applyProtection="0">
      <alignment vertical="center"/>
    </xf>
    <xf numFmtId="0" fontId="56" fillId="56" borderId="45" applyNumberFormat="0" applyAlignment="0" applyProtection="0">
      <alignment vertical="center"/>
    </xf>
    <xf numFmtId="0" fontId="53"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8" fillId="61" borderId="31" applyBorder="0" applyAlignment="0" applyProtection="0"/>
    <xf numFmtId="10" fontId="28"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8"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8" fillId="61" borderId="37" applyNumberFormat="0" applyBorder="0" applyAlignment="0" applyProtection="0"/>
    <xf numFmtId="10" fontId="28"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3" fillId="0" borderId="42" applyNumberFormat="0" applyFill="0" applyAlignment="0" applyProtection="0">
      <alignment vertical="center"/>
    </xf>
    <xf numFmtId="0" fontId="53" fillId="0" borderId="42" applyNumberFormat="0" applyFill="0" applyAlignment="0" applyProtection="0">
      <alignment vertical="center"/>
    </xf>
    <xf numFmtId="0" fontId="47" fillId="59" borderId="40" applyNumberFormat="0" applyFont="0" applyAlignment="0" applyProtection="0">
      <alignment vertical="center"/>
    </xf>
    <xf numFmtId="0" fontId="47" fillId="59" borderId="40" applyNumberFormat="0" applyFont="0" applyAlignment="0" applyProtection="0">
      <alignment vertical="center"/>
    </xf>
    <xf numFmtId="0" fontId="56" fillId="56" borderId="39" applyNumberFormat="0" applyAlignment="0" applyProtection="0">
      <alignment vertical="center"/>
    </xf>
    <xf numFmtId="0" fontId="56" fillId="56" borderId="39" applyNumberFormat="0" applyAlignment="0" applyProtection="0">
      <alignment vertical="center"/>
    </xf>
    <xf numFmtId="0" fontId="57" fillId="43" borderId="39" applyNumberFormat="0" applyAlignment="0" applyProtection="0">
      <alignment vertical="center"/>
    </xf>
    <xf numFmtId="0" fontId="57" fillId="43" borderId="39" applyNumberFormat="0" applyAlignment="0" applyProtection="0">
      <alignment vertical="center"/>
    </xf>
    <xf numFmtId="0" fontId="58" fillId="56" borderId="41" applyNumberFormat="0" applyAlignment="0" applyProtection="0">
      <alignment vertical="center"/>
    </xf>
    <xf numFmtId="0" fontId="58"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8" fillId="61" borderId="37" applyBorder="0" applyAlignment="0" applyProtection="0"/>
    <xf numFmtId="10" fontId="28"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90" fillId="0" borderId="42" applyNumberFormat="0" applyFill="0" applyAlignment="0" applyProtection="0">
      <alignment vertical="center"/>
    </xf>
    <xf numFmtId="0" fontId="90" fillId="0" borderId="42" applyNumberFormat="0" applyFill="0" applyAlignment="0" applyProtection="0">
      <alignment vertical="center"/>
    </xf>
    <xf numFmtId="0" fontId="83" fillId="61" borderId="40" applyNumberFormat="0" applyFont="0" applyAlignment="0" applyProtection="0">
      <alignment vertical="center"/>
    </xf>
    <xf numFmtId="0" fontId="83" fillId="61" borderId="40" applyNumberFormat="0" applyFont="0" applyAlignment="0" applyProtection="0">
      <alignment vertical="center"/>
    </xf>
    <xf numFmtId="0" fontId="93" fillId="4" borderId="39" applyNumberFormat="0" applyAlignment="0" applyProtection="0">
      <alignment vertical="center"/>
    </xf>
    <xf numFmtId="0" fontId="93" fillId="4" borderId="39" applyNumberFormat="0" applyAlignment="0" applyProtection="0">
      <alignment vertical="center"/>
    </xf>
    <xf numFmtId="0" fontId="94" fillId="3" borderId="39" applyNumberFormat="0" applyAlignment="0" applyProtection="0">
      <alignment vertical="center"/>
    </xf>
    <xf numFmtId="0" fontId="94" fillId="3" borderId="39" applyNumberFormat="0" applyAlignment="0" applyProtection="0">
      <alignment vertical="center"/>
    </xf>
    <xf numFmtId="0" fontId="95" fillId="4" borderId="41" applyNumberFormat="0" applyAlignment="0" applyProtection="0">
      <alignment vertical="center"/>
    </xf>
    <xf numFmtId="0" fontId="95"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8" fillId="61" borderId="37" applyNumberFormat="0" applyBorder="0" applyAlignment="0" applyProtection="0"/>
    <xf numFmtId="10" fontId="28"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3" fillId="0" borderId="42" applyNumberFormat="0" applyFill="0" applyAlignment="0" applyProtection="0">
      <alignment vertical="center"/>
    </xf>
    <xf numFmtId="0" fontId="53" fillId="0" borderId="42" applyNumberFormat="0" applyFill="0" applyAlignment="0" applyProtection="0">
      <alignment vertical="center"/>
    </xf>
    <xf numFmtId="0" fontId="47" fillId="59" borderId="40" applyNumberFormat="0" applyFont="0" applyAlignment="0" applyProtection="0">
      <alignment vertical="center"/>
    </xf>
    <xf numFmtId="0" fontId="47" fillId="59" borderId="40" applyNumberFormat="0" applyFont="0" applyAlignment="0" applyProtection="0">
      <alignment vertical="center"/>
    </xf>
    <xf numFmtId="0" fontId="56" fillId="56" borderId="39" applyNumberFormat="0" applyAlignment="0" applyProtection="0">
      <alignment vertical="center"/>
    </xf>
    <xf numFmtId="0" fontId="56" fillId="56" borderId="39" applyNumberFormat="0" applyAlignment="0" applyProtection="0">
      <alignment vertical="center"/>
    </xf>
    <xf numFmtId="0" fontId="57" fillId="43" borderId="39" applyNumberFormat="0" applyAlignment="0" applyProtection="0">
      <alignment vertical="center"/>
    </xf>
    <xf numFmtId="0" fontId="57" fillId="43" borderId="39" applyNumberFormat="0" applyAlignment="0" applyProtection="0">
      <alignment vertical="center"/>
    </xf>
    <xf numFmtId="0" fontId="58" fillId="56" borderId="41" applyNumberFormat="0" applyAlignment="0" applyProtection="0">
      <alignment vertical="center"/>
    </xf>
    <xf numFmtId="0" fontId="58"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8" fillId="61" borderId="37" applyNumberFormat="0" applyBorder="0" applyAlignment="0" applyProtection="0"/>
    <xf numFmtId="10" fontId="28"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3" fillId="0" borderId="42" applyNumberFormat="0" applyFill="0" applyAlignment="0" applyProtection="0">
      <alignment vertical="center"/>
    </xf>
    <xf numFmtId="0" fontId="53" fillId="0" borderId="42" applyNumberFormat="0" applyFill="0" applyAlignment="0" applyProtection="0">
      <alignment vertical="center"/>
    </xf>
    <xf numFmtId="0" fontId="47" fillId="59" borderId="40" applyNumberFormat="0" applyFont="0" applyAlignment="0" applyProtection="0">
      <alignment vertical="center"/>
    </xf>
    <xf numFmtId="0" fontId="47" fillId="59" borderId="40" applyNumberFormat="0" applyFont="0" applyAlignment="0" applyProtection="0">
      <alignment vertical="center"/>
    </xf>
    <xf numFmtId="0" fontId="56" fillId="56" borderId="39" applyNumberFormat="0" applyAlignment="0" applyProtection="0">
      <alignment vertical="center"/>
    </xf>
    <xf numFmtId="0" fontId="56" fillId="56" borderId="39" applyNumberFormat="0" applyAlignment="0" applyProtection="0">
      <alignment vertical="center"/>
    </xf>
    <xf numFmtId="0" fontId="57" fillId="43" borderId="39" applyNumberFormat="0" applyAlignment="0" applyProtection="0">
      <alignment vertical="center"/>
    </xf>
    <xf numFmtId="0" fontId="57" fillId="43" borderId="39" applyNumberFormat="0" applyAlignment="0" applyProtection="0">
      <alignment vertical="center"/>
    </xf>
    <xf numFmtId="0" fontId="58" fillId="56" borderId="41" applyNumberFormat="0" applyAlignment="0" applyProtection="0">
      <alignment vertical="center"/>
    </xf>
    <xf numFmtId="0" fontId="58"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8" fillId="61" borderId="37" applyBorder="0" applyAlignment="0" applyProtection="0"/>
    <xf numFmtId="10" fontId="28"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90" fillId="0" borderId="42" applyNumberFormat="0" applyFill="0" applyAlignment="0" applyProtection="0">
      <alignment vertical="center"/>
    </xf>
    <xf numFmtId="0" fontId="90" fillId="0" borderId="42" applyNumberFormat="0" applyFill="0" applyAlignment="0" applyProtection="0">
      <alignment vertical="center"/>
    </xf>
    <xf numFmtId="0" fontId="83" fillId="61" borderId="40" applyNumberFormat="0" applyFont="0" applyAlignment="0" applyProtection="0">
      <alignment vertical="center"/>
    </xf>
    <xf numFmtId="0" fontId="83" fillId="61" borderId="40" applyNumberFormat="0" applyFont="0" applyAlignment="0" applyProtection="0">
      <alignment vertical="center"/>
    </xf>
    <xf numFmtId="0" fontId="93" fillId="4" borderId="39" applyNumberFormat="0" applyAlignment="0" applyProtection="0">
      <alignment vertical="center"/>
    </xf>
    <xf numFmtId="0" fontId="93" fillId="4" borderId="39" applyNumberFormat="0" applyAlignment="0" applyProtection="0">
      <alignment vertical="center"/>
    </xf>
    <xf numFmtId="0" fontId="94" fillId="3" borderId="39" applyNumberFormat="0" applyAlignment="0" applyProtection="0">
      <alignment vertical="center"/>
    </xf>
    <xf numFmtId="0" fontId="94" fillId="3" borderId="39" applyNumberFormat="0" applyAlignment="0" applyProtection="0">
      <alignment vertical="center"/>
    </xf>
    <xf numFmtId="0" fontId="95" fillId="4" borderId="41" applyNumberFormat="0" applyAlignment="0" applyProtection="0">
      <alignment vertical="center"/>
    </xf>
    <xf numFmtId="0" fontId="95" fillId="4" borderId="41" applyNumberFormat="0" applyAlignment="0" applyProtection="0">
      <alignment vertical="center"/>
    </xf>
    <xf numFmtId="10" fontId="28" fillId="61" borderId="43" applyNumberFormat="0" applyBorder="0" applyAlignment="0" applyProtection="0"/>
    <xf numFmtId="10" fontId="28" fillId="61" borderId="43" applyNumberFormat="0" applyBorder="0" applyAlignment="0" applyProtection="0"/>
    <xf numFmtId="10" fontId="28" fillId="61" borderId="43" applyBorder="0" applyAlignment="0" applyProtection="0"/>
    <xf numFmtId="10" fontId="28"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7" fillId="59" borderId="46" applyNumberFormat="0" applyFont="0" applyAlignment="0" applyProtection="0">
      <alignment vertical="center"/>
    </xf>
    <xf numFmtId="0" fontId="47" fillId="59" borderId="46" applyNumberFormat="0" applyFont="0" applyAlignment="0" applyProtection="0">
      <alignment vertical="center"/>
    </xf>
    <xf numFmtId="0" fontId="56" fillId="56" borderId="45" applyNumberFormat="0" applyAlignment="0" applyProtection="0">
      <alignment vertical="center"/>
    </xf>
    <xf numFmtId="0" fontId="56" fillId="56" borderId="45" applyNumberFormat="0" applyAlignment="0" applyProtection="0">
      <alignment vertical="center"/>
    </xf>
    <xf numFmtId="0" fontId="57" fillId="43" borderId="45" applyNumberFormat="0" applyAlignment="0" applyProtection="0">
      <alignment vertical="center"/>
    </xf>
    <xf numFmtId="0" fontId="57"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8" fillId="61" borderId="49" applyNumberFormat="0" applyBorder="0" applyAlignment="0" applyProtection="0"/>
    <xf numFmtId="10" fontId="28"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3" fillId="0" borderId="54" applyNumberFormat="0" applyFill="0" applyAlignment="0" applyProtection="0">
      <alignment vertical="center"/>
    </xf>
    <xf numFmtId="0" fontId="53" fillId="0" borderId="54" applyNumberFormat="0" applyFill="0" applyAlignment="0" applyProtection="0">
      <alignment vertical="center"/>
    </xf>
    <xf numFmtId="0" fontId="47" fillId="59" borderId="52" applyNumberFormat="0" applyFont="0" applyAlignment="0" applyProtection="0">
      <alignment vertical="center"/>
    </xf>
    <xf numFmtId="0" fontId="47" fillId="59" borderId="52" applyNumberFormat="0" applyFont="0" applyAlignment="0" applyProtection="0">
      <alignment vertical="center"/>
    </xf>
    <xf numFmtId="0" fontId="56" fillId="56" borderId="51" applyNumberFormat="0" applyAlignment="0" applyProtection="0">
      <alignment vertical="center"/>
    </xf>
    <xf numFmtId="0" fontId="56" fillId="56" borderId="51" applyNumberFormat="0" applyAlignment="0" applyProtection="0">
      <alignment vertical="center"/>
    </xf>
    <xf numFmtId="0" fontId="57" fillId="43" borderId="51" applyNumberFormat="0" applyAlignment="0" applyProtection="0">
      <alignment vertical="center"/>
    </xf>
    <xf numFmtId="0" fontId="57" fillId="43" borderId="51" applyNumberFormat="0" applyAlignment="0" applyProtection="0">
      <alignment vertical="center"/>
    </xf>
    <xf numFmtId="0" fontId="58" fillId="56" borderId="53" applyNumberFormat="0" applyAlignment="0" applyProtection="0">
      <alignment vertical="center"/>
    </xf>
    <xf numFmtId="0" fontId="58"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8" fillId="61" borderId="49" applyBorder="0" applyAlignment="0" applyProtection="0"/>
    <xf numFmtId="10" fontId="28"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90" fillId="0" borderId="54" applyNumberFormat="0" applyFill="0" applyAlignment="0" applyProtection="0">
      <alignment vertical="center"/>
    </xf>
    <xf numFmtId="0" fontId="90" fillId="0" borderId="54" applyNumberFormat="0" applyFill="0" applyAlignment="0" applyProtection="0">
      <alignment vertical="center"/>
    </xf>
    <xf numFmtId="0" fontId="83" fillId="61" borderId="52" applyNumberFormat="0" applyFont="0" applyAlignment="0" applyProtection="0">
      <alignment vertical="center"/>
    </xf>
    <xf numFmtId="0" fontId="83" fillId="61" borderId="52" applyNumberFormat="0" applyFont="0" applyAlignment="0" applyProtection="0">
      <alignment vertical="center"/>
    </xf>
    <xf numFmtId="0" fontId="93" fillId="4" borderId="51" applyNumberFormat="0" applyAlignment="0" applyProtection="0">
      <alignment vertical="center"/>
    </xf>
    <xf numFmtId="0" fontId="93" fillId="4" borderId="51" applyNumberFormat="0" applyAlignment="0" applyProtection="0">
      <alignment vertical="center"/>
    </xf>
    <xf numFmtId="0" fontId="94" fillId="3" borderId="51" applyNumberFormat="0" applyAlignment="0" applyProtection="0">
      <alignment vertical="center"/>
    </xf>
    <xf numFmtId="0" fontId="94" fillId="3" borderId="51" applyNumberFormat="0" applyAlignment="0" applyProtection="0">
      <alignment vertical="center"/>
    </xf>
    <xf numFmtId="0" fontId="95" fillId="4" borderId="53" applyNumberFormat="0" applyAlignment="0" applyProtection="0">
      <alignment vertical="center"/>
    </xf>
    <xf numFmtId="0" fontId="95"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8" fillId="61" borderId="49" applyNumberFormat="0" applyBorder="0" applyAlignment="0" applyProtection="0"/>
    <xf numFmtId="10" fontId="28"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3" fillId="0" borderId="54" applyNumberFormat="0" applyFill="0" applyAlignment="0" applyProtection="0">
      <alignment vertical="center"/>
    </xf>
    <xf numFmtId="0" fontId="53" fillId="0" borderId="54" applyNumberFormat="0" applyFill="0" applyAlignment="0" applyProtection="0">
      <alignment vertical="center"/>
    </xf>
    <xf numFmtId="0" fontId="47" fillId="59" borderId="52" applyNumberFormat="0" applyFont="0" applyAlignment="0" applyProtection="0">
      <alignment vertical="center"/>
    </xf>
    <xf numFmtId="0" fontId="47" fillId="59" borderId="52" applyNumberFormat="0" applyFont="0" applyAlignment="0" applyProtection="0">
      <alignment vertical="center"/>
    </xf>
    <xf numFmtId="0" fontId="56" fillId="56" borderId="51" applyNumberFormat="0" applyAlignment="0" applyProtection="0">
      <alignment vertical="center"/>
    </xf>
    <xf numFmtId="0" fontId="56" fillId="56" borderId="51" applyNumberFormat="0" applyAlignment="0" applyProtection="0">
      <alignment vertical="center"/>
    </xf>
    <xf numFmtId="0" fontId="57" fillId="43" borderId="51" applyNumberFormat="0" applyAlignment="0" applyProtection="0">
      <alignment vertical="center"/>
    </xf>
    <xf numFmtId="0" fontId="57" fillId="43" borderId="51" applyNumberFormat="0" applyAlignment="0" applyProtection="0">
      <alignment vertical="center"/>
    </xf>
    <xf numFmtId="0" fontId="58" fillId="56" borderId="53" applyNumberFormat="0" applyAlignment="0" applyProtection="0">
      <alignment vertical="center"/>
    </xf>
    <xf numFmtId="0" fontId="58"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8" fillId="61" borderId="49" applyNumberFormat="0" applyBorder="0" applyAlignment="0" applyProtection="0"/>
    <xf numFmtId="10" fontId="28"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3" fillId="0" borderId="54" applyNumberFormat="0" applyFill="0" applyAlignment="0" applyProtection="0">
      <alignment vertical="center"/>
    </xf>
    <xf numFmtId="0" fontId="53" fillId="0" borderId="54" applyNumberFormat="0" applyFill="0" applyAlignment="0" applyProtection="0">
      <alignment vertical="center"/>
    </xf>
    <xf numFmtId="0" fontId="47" fillId="59" borderId="52" applyNumberFormat="0" applyFont="0" applyAlignment="0" applyProtection="0">
      <alignment vertical="center"/>
    </xf>
    <xf numFmtId="0" fontId="47" fillId="59" borderId="52" applyNumberFormat="0" applyFont="0" applyAlignment="0" applyProtection="0">
      <alignment vertical="center"/>
    </xf>
    <xf numFmtId="0" fontId="56" fillId="56" borderId="51" applyNumberFormat="0" applyAlignment="0" applyProtection="0">
      <alignment vertical="center"/>
    </xf>
    <xf numFmtId="0" fontId="56" fillId="56" borderId="51" applyNumberFormat="0" applyAlignment="0" applyProtection="0">
      <alignment vertical="center"/>
    </xf>
    <xf numFmtId="0" fontId="57" fillId="43" borderId="51" applyNumberFormat="0" applyAlignment="0" applyProtection="0">
      <alignment vertical="center"/>
    </xf>
    <xf numFmtId="0" fontId="57" fillId="43" borderId="51" applyNumberFormat="0" applyAlignment="0" applyProtection="0">
      <alignment vertical="center"/>
    </xf>
    <xf numFmtId="0" fontId="58" fillId="56" borderId="53" applyNumberFormat="0" applyAlignment="0" applyProtection="0">
      <alignment vertical="center"/>
    </xf>
    <xf numFmtId="0" fontId="58"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8" fillId="61" borderId="49" applyBorder="0" applyAlignment="0" applyProtection="0"/>
    <xf numFmtId="10" fontId="28"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90" fillId="0" borderId="54" applyNumberFormat="0" applyFill="0" applyAlignment="0" applyProtection="0">
      <alignment vertical="center"/>
    </xf>
    <xf numFmtId="0" fontId="90" fillId="0" borderId="54" applyNumberFormat="0" applyFill="0" applyAlignment="0" applyProtection="0">
      <alignment vertical="center"/>
    </xf>
    <xf numFmtId="0" fontId="83" fillId="61" borderId="52" applyNumberFormat="0" applyFont="0" applyAlignment="0" applyProtection="0">
      <alignment vertical="center"/>
    </xf>
    <xf numFmtId="0" fontId="83" fillId="61" borderId="52" applyNumberFormat="0" applyFont="0" applyAlignment="0" applyProtection="0">
      <alignment vertical="center"/>
    </xf>
    <xf numFmtId="0" fontId="93" fillId="4" borderId="51" applyNumberFormat="0" applyAlignment="0" applyProtection="0">
      <alignment vertical="center"/>
    </xf>
    <xf numFmtId="0" fontId="93" fillId="4" borderId="51" applyNumberFormat="0" applyAlignment="0" applyProtection="0">
      <alignment vertical="center"/>
    </xf>
    <xf numFmtId="0" fontId="94" fillId="3" borderId="51" applyNumberFormat="0" applyAlignment="0" applyProtection="0">
      <alignment vertical="center"/>
    </xf>
    <xf numFmtId="0" fontId="94" fillId="3" borderId="51" applyNumberFormat="0" applyAlignment="0" applyProtection="0">
      <alignment vertical="center"/>
    </xf>
    <xf numFmtId="0" fontId="95" fillId="4" borderId="53" applyNumberFormat="0" applyAlignment="0" applyProtection="0">
      <alignment vertical="center"/>
    </xf>
    <xf numFmtId="0" fontId="95" fillId="4" borderId="53"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98"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06"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164" fontId="5" fillId="0" borderId="0">
      <alignment vertical="top"/>
      <protection locked="0"/>
    </xf>
    <xf numFmtId="164" fontId="10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78" borderId="0"/>
    <xf numFmtId="0" fontId="4" fillId="79" borderId="0"/>
    <xf numFmtId="0" fontId="103" fillId="80" borderId="0"/>
    <xf numFmtId="0" fontId="99" fillId="0" borderId="0" applyBorder="0" applyProtection="0"/>
    <xf numFmtId="0" fontId="39" fillId="0" borderId="0"/>
    <xf numFmtId="0" fontId="39" fillId="0" borderId="0"/>
    <xf numFmtId="0" fontId="104" fillId="81" borderId="0"/>
    <xf numFmtId="0" fontId="101" fillId="0" borderId="0" applyBorder="0" applyProtection="0"/>
    <xf numFmtId="0" fontId="100" fillId="0" borderId="0" applyBorder="0" applyProtection="0"/>
    <xf numFmtId="0" fontId="4" fillId="0" borderId="0"/>
    <xf numFmtId="0" fontId="107" fillId="0" borderId="0" applyBorder="0" applyProtection="0"/>
    <xf numFmtId="0" fontId="25" fillId="0" borderId="0" applyNumberFormat="0" applyFill="0" applyBorder="0" applyAlignment="0" applyProtection="0"/>
    <xf numFmtId="0" fontId="108" fillId="0" borderId="0" applyBorder="0" applyProtection="0"/>
    <xf numFmtId="0" fontId="5" fillId="0" borderId="0"/>
    <xf numFmtId="0" fontId="5" fillId="0" borderId="0"/>
    <xf numFmtId="0" fontId="106" fillId="0" borderId="0"/>
    <xf numFmtId="0" fontId="106" fillId="0" borderId="0"/>
    <xf numFmtId="0" fontId="106" fillId="0" borderId="0"/>
    <xf numFmtId="0" fontId="1" fillId="0" borderId="0"/>
    <xf numFmtId="0" fontId="1" fillId="0" borderId="0"/>
    <xf numFmtId="0" fontId="106" fillId="0" borderId="0"/>
    <xf numFmtId="0" fontId="106" fillId="0" borderId="0"/>
    <xf numFmtId="0" fontId="106" fillId="0" borderId="0"/>
    <xf numFmtId="0" fontId="109" fillId="0" borderId="0"/>
    <xf numFmtId="0" fontId="5" fillId="0" borderId="0"/>
    <xf numFmtId="0" fontId="5" fillId="0" borderId="0"/>
    <xf numFmtId="0" fontId="1" fillId="0" borderId="0"/>
    <xf numFmtId="0" fontId="1"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5" fillId="0" borderId="0">
      <alignment vertical="center"/>
    </xf>
    <xf numFmtId="0" fontId="5" fillId="0" borderId="0">
      <alignment vertical="center"/>
    </xf>
    <xf numFmtId="0" fontId="106" fillId="0" borderId="0"/>
    <xf numFmtId="0" fontId="1" fillId="0" borderId="0"/>
    <xf numFmtId="0" fontId="1" fillId="0" borderId="0"/>
    <xf numFmtId="0" fontId="106" fillId="0" borderId="0"/>
    <xf numFmtId="0" fontId="36" fillId="0" borderId="0"/>
    <xf numFmtId="0" fontId="6" fillId="0" borderId="0"/>
    <xf numFmtId="0" fontId="106" fillId="0" borderId="0"/>
    <xf numFmtId="0" fontId="1" fillId="0" borderId="0"/>
    <xf numFmtId="0" fontId="106" fillId="0" borderId="0"/>
    <xf numFmtId="0" fontId="105" fillId="0" borderId="0"/>
    <xf numFmtId="0" fontId="106" fillId="0" borderId="0"/>
    <xf numFmtId="0" fontId="1" fillId="0" borderId="0"/>
    <xf numFmtId="0" fontId="106" fillId="0" borderId="0"/>
    <xf numFmtId="0" fontId="102" fillId="0" borderId="0">
      <alignment vertical="center"/>
    </xf>
    <xf numFmtId="0" fontId="106" fillId="0" borderId="0"/>
    <xf numFmtId="9" fontId="1" fillId="0" borderId="0" applyFont="0" applyFill="0" applyBorder="0" applyAlignment="0" applyProtection="0"/>
    <xf numFmtId="164" fontId="1" fillId="0" borderId="0" applyFont="0" applyFill="0" applyBorder="0" applyAlignment="0" applyProtection="0"/>
    <xf numFmtId="0" fontId="31" fillId="0" borderId="0"/>
  </cellStyleXfs>
  <cellXfs count="89">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7" borderId="0" xfId="0" applyFont="1" applyFill="1"/>
    <xf numFmtId="0" fontId="0" fillId="77" borderId="0" xfId="0" applyFill="1"/>
    <xf numFmtId="0" fontId="30" fillId="0" borderId="0" xfId="0" applyFont="1"/>
    <xf numFmtId="0" fontId="10"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0" fontId="112" fillId="0" borderId="0" xfId="0" applyFont="1" applyAlignment="1">
      <alignment horizontal="center" vertical="center"/>
    </xf>
    <xf numFmtId="0" fontId="113" fillId="0" borderId="0" xfId="0" applyFont="1" applyAlignment="1">
      <alignment horizontal="left" vertical="center"/>
    </xf>
    <xf numFmtId="43" fontId="10" fillId="0" borderId="0" xfId="0" applyNumberFormat="1" applyFont="1" applyAlignment="1">
      <alignment horizontal="center" vertical="center"/>
    </xf>
    <xf numFmtId="0" fontId="30" fillId="0" borderId="0" xfId="0" applyFont="1" applyAlignment="1">
      <alignment horizontal="center"/>
    </xf>
    <xf numFmtId="43" fontId="10" fillId="82" borderId="0" xfId="0" applyNumberFormat="1" applyFont="1" applyFill="1" applyAlignment="1">
      <alignment horizontal="center" vertical="center"/>
    </xf>
    <xf numFmtId="0" fontId="30" fillId="82" borderId="0" xfId="0" applyFont="1" applyFill="1" applyAlignment="1">
      <alignment horizontal="center"/>
    </xf>
    <xf numFmtId="0" fontId="10" fillId="0" borderId="31" xfId="0" applyFont="1" applyBorder="1" applyAlignment="1">
      <alignment horizontal="center" vertical="center"/>
    </xf>
    <xf numFmtId="0" fontId="10" fillId="0" borderId="31" xfId="0" applyFont="1" applyBorder="1" applyAlignment="1">
      <alignment vertical="center"/>
    </xf>
    <xf numFmtId="0" fontId="10" fillId="82" borderId="31" xfId="0" applyFont="1" applyFill="1" applyBorder="1" applyAlignment="1">
      <alignment horizontal="center" vertical="center"/>
    </xf>
    <xf numFmtId="0" fontId="10" fillId="82" borderId="31" xfId="0" quotePrefix="1" applyFont="1" applyFill="1" applyBorder="1" applyAlignment="1">
      <alignment horizontal="center" vertical="center"/>
    </xf>
    <xf numFmtId="0" fontId="30" fillId="0" borderId="31" xfId="0" applyFont="1" applyBorder="1" applyAlignment="1">
      <alignment horizontal="center" vertical="center"/>
    </xf>
    <xf numFmtId="0" fontId="30" fillId="0" borderId="31" xfId="0" applyFont="1" applyBorder="1" applyAlignment="1">
      <alignment horizontal="justify" vertical="center"/>
    </xf>
    <xf numFmtId="190" fontId="30" fillId="0" borderId="31" xfId="16327" applyNumberFormat="1" applyFont="1" applyBorder="1" applyAlignment="1">
      <alignment horizontal="center" vertical="center"/>
    </xf>
    <xf numFmtId="165" fontId="30" fillId="82" borderId="31" xfId="1232" applyNumberFormat="1" applyFont="1" applyFill="1" applyBorder="1" applyAlignment="1">
      <alignment horizontal="center" vertical="center"/>
    </xf>
    <xf numFmtId="0" fontId="10" fillId="0" borderId="31" xfId="0" applyFont="1" applyBorder="1" applyAlignment="1">
      <alignment horizontal="justify" vertical="center"/>
    </xf>
    <xf numFmtId="0" fontId="30" fillId="0" borderId="31" xfId="2050" applyFont="1" applyBorder="1" applyAlignment="1">
      <alignment horizontal="justify" vertical="center"/>
    </xf>
    <xf numFmtId="0" fontId="10" fillId="0" borderId="31" xfId="2050" applyFont="1" applyBorder="1" applyAlignment="1">
      <alignment horizontal="justify" vertical="center"/>
    </xf>
    <xf numFmtId="190" fontId="30" fillId="82" borderId="31" xfId="16327" applyNumberFormat="1" applyFont="1" applyFill="1" applyBorder="1" applyAlignment="1">
      <alignment horizontal="center" vertical="center"/>
    </xf>
    <xf numFmtId="0" fontId="110" fillId="0" borderId="31" xfId="2533" applyFont="1" applyBorder="1" applyAlignment="1">
      <alignment vertical="center" wrapText="1"/>
    </xf>
    <xf numFmtId="0" fontId="30" fillId="0" borderId="31" xfId="0" applyFont="1" applyBorder="1" applyAlignment="1">
      <alignment horizontal="justify" vertical="center" wrapText="1"/>
    </xf>
    <xf numFmtId="0" fontId="30" fillId="0" borderId="31" xfId="2050" applyFont="1" applyBorder="1" applyAlignment="1">
      <alignment horizontal="justify" vertical="center" wrapText="1"/>
    </xf>
    <xf numFmtId="0" fontId="10" fillId="0" borderId="31" xfId="2050" applyFont="1" applyBorder="1" applyAlignment="1">
      <alignment horizontal="justify" vertical="center" wrapText="1"/>
    </xf>
    <xf numFmtId="0" fontId="30" fillId="0" borderId="31" xfId="2050" applyFont="1" applyBorder="1" applyAlignment="1">
      <alignment horizontal="center" vertical="center"/>
    </xf>
    <xf numFmtId="1" fontId="30" fillId="0" borderId="31" xfId="0" applyNumberFormat="1" applyFont="1" applyBorder="1" applyAlignment="1">
      <alignment horizontal="center" vertical="center"/>
    </xf>
    <xf numFmtId="164" fontId="30" fillId="82" borderId="31" xfId="1232" applyFont="1" applyFill="1" applyBorder="1" applyAlignment="1">
      <alignment horizontal="center" vertical="center"/>
    </xf>
    <xf numFmtId="0" fontId="111" fillId="0" borderId="31" xfId="0" applyFont="1" applyBorder="1" applyAlignment="1">
      <alignment horizontal="justify" vertical="center"/>
    </xf>
    <xf numFmtId="190" fontId="105" fillId="0" borderId="31" xfId="16327" applyNumberFormat="1" applyFont="1" applyBorder="1" applyAlignment="1">
      <alignment horizontal="center" vertical="center"/>
    </xf>
    <xf numFmtId="190" fontId="105" fillId="82" borderId="31" xfId="16327" applyNumberFormat="1" applyFont="1" applyFill="1" applyBorder="1" applyAlignment="1">
      <alignment horizontal="center" vertical="center"/>
    </xf>
    <xf numFmtId="192" fontId="30" fillId="0" borderId="31" xfId="0" applyNumberFormat="1" applyFont="1" applyBorder="1" applyAlignment="1">
      <alignment horizontal="center" vertical="center"/>
    </xf>
    <xf numFmtId="191" fontId="30" fillId="82" borderId="31" xfId="16326" applyNumberFormat="1" applyFont="1" applyFill="1" applyBorder="1" applyAlignment="1">
      <alignment horizontal="center" vertical="center"/>
    </xf>
    <xf numFmtId="190" fontId="30" fillId="77" borderId="31" xfId="16327" applyNumberFormat="1" applyFont="1" applyFill="1" applyBorder="1" applyAlignment="1">
      <alignment horizontal="center" vertical="center"/>
    </xf>
    <xf numFmtId="0" fontId="30" fillId="77" borderId="31" xfId="0" applyFont="1" applyFill="1" applyBorder="1" applyAlignment="1">
      <alignment horizontal="center" vertical="center"/>
    </xf>
    <xf numFmtId="0" fontId="105" fillId="0" borderId="31" xfId="2050" applyFont="1" applyBorder="1" applyAlignment="1">
      <alignment horizontal="justify" vertical="center"/>
    </xf>
    <xf numFmtId="192" fontId="30" fillId="0" borderId="31" xfId="0" applyNumberFormat="1" applyFont="1" applyBorder="1" applyAlignment="1">
      <alignment horizontal="justify" vertical="center" wrapText="1"/>
    </xf>
    <xf numFmtId="191" fontId="30" fillId="82" borderId="31" xfId="1232" applyNumberFormat="1" applyFont="1" applyFill="1" applyBorder="1" applyAlignment="1">
      <alignment horizontal="center" vertical="center"/>
    </xf>
    <xf numFmtId="192" fontId="30" fillId="0" borderId="31" xfId="0" applyNumberFormat="1" applyFont="1" applyBorder="1" applyAlignment="1">
      <alignment horizontal="justify" vertical="center"/>
    </xf>
    <xf numFmtId="0" fontId="30" fillId="0" borderId="31" xfId="0" applyFont="1" applyBorder="1" applyAlignment="1">
      <alignment horizontal="left" vertical="center" wrapTex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59" xfId="0" quotePrefix="1" applyFont="1" applyBorder="1" applyAlignment="1">
      <alignment horizontal="center" vertical="center"/>
    </xf>
    <xf numFmtId="0" fontId="30" fillId="0" borderId="58" xfId="0" applyFont="1" applyBorder="1" applyAlignment="1">
      <alignment horizontal="center" vertical="center"/>
    </xf>
    <xf numFmtId="43" fontId="30" fillId="0" borderId="59" xfId="1232" applyNumberFormat="1" applyFont="1" applyFill="1" applyBorder="1" applyAlignment="1">
      <alignment horizontal="center" vertical="center"/>
    </xf>
    <xf numFmtId="0" fontId="10" fillId="0" borderId="58" xfId="2050" applyFont="1" applyBorder="1" applyAlignment="1">
      <alignment horizontal="center" vertical="center"/>
    </xf>
    <xf numFmtId="0" fontId="30" fillId="0" borderId="59" xfId="16327" applyFont="1" applyBorder="1" applyAlignment="1">
      <alignment horizontal="center" vertical="center"/>
    </xf>
    <xf numFmtId="0" fontId="10" fillId="0" borderId="58"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8" xfId="2050" applyFont="1" applyBorder="1" applyAlignment="1">
      <alignment horizontal="center" vertical="center"/>
    </xf>
    <xf numFmtId="191" fontId="30" fillId="0" borderId="59" xfId="2203" applyNumberFormat="1" applyFont="1" applyFill="1" applyBorder="1" applyAlignment="1">
      <alignment horizontal="center" vertical="center"/>
    </xf>
    <xf numFmtId="0" fontId="11" fillId="0" borderId="58" xfId="16327" applyFont="1" applyBorder="1" applyAlignment="1">
      <alignment horizontal="center" vertical="center"/>
    </xf>
    <xf numFmtId="0" fontId="105" fillId="0" borderId="59" xfId="16327" applyFont="1" applyBorder="1" applyAlignment="1">
      <alignment horizontal="center" vertical="center"/>
    </xf>
    <xf numFmtId="0" fontId="10" fillId="0" borderId="58" xfId="0" quotePrefix="1" applyFont="1" applyBorder="1" applyAlignment="1">
      <alignment horizontal="center" vertical="center"/>
    </xf>
    <xf numFmtId="43" fontId="30" fillId="0" borderId="59" xfId="0" applyNumberFormat="1" applyFont="1" applyBorder="1" applyAlignment="1">
      <alignment horizontal="center" vertical="center"/>
    </xf>
    <xf numFmtId="3" fontId="30" fillId="0" borderId="58" xfId="0" applyNumberFormat="1" applyFont="1" applyBorder="1" applyAlignment="1">
      <alignment horizontal="center" vertical="center"/>
    </xf>
    <xf numFmtId="164" fontId="30" fillId="0" borderId="59" xfId="1232" applyFont="1" applyFill="1" applyBorder="1" applyAlignment="1">
      <alignment horizontal="center" vertical="center"/>
    </xf>
    <xf numFmtId="0" fontId="30" fillId="0" borderId="58" xfId="0" quotePrefix="1" applyFont="1" applyBorder="1" applyAlignment="1">
      <alignment horizontal="center" vertical="center"/>
    </xf>
    <xf numFmtId="43" fontId="30" fillId="0" borderId="59" xfId="16326" applyNumberFormat="1" applyFont="1" applyFill="1" applyBorder="1" applyAlignment="1">
      <alignment horizontal="center" vertical="center"/>
    </xf>
    <xf numFmtId="1" fontId="30" fillId="0" borderId="58" xfId="0" applyNumberFormat="1" applyFont="1" applyBorder="1" applyAlignment="1">
      <alignment horizontal="center" vertical="center"/>
    </xf>
    <xf numFmtId="1" fontId="30" fillId="0" borderId="58" xfId="0" quotePrefix="1" applyNumberFormat="1" applyFont="1" applyBorder="1" applyAlignment="1">
      <alignment horizontal="center" vertical="center"/>
    </xf>
    <xf numFmtId="192" fontId="30" fillId="0" borderId="58" xfId="0" applyNumberFormat="1" applyFont="1" applyBorder="1" applyAlignment="1">
      <alignment horizontal="center" vertical="center"/>
    </xf>
    <xf numFmtId="164" fontId="30" fillId="0" borderId="59" xfId="1232" applyFont="1" applyBorder="1" applyAlignment="1">
      <alignment horizontal="center" vertical="center"/>
    </xf>
    <xf numFmtId="0" fontId="30" fillId="0" borderId="60" xfId="0" quotePrefix="1" applyFont="1" applyBorder="1" applyAlignment="1">
      <alignment horizontal="center" vertical="center"/>
    </xf>
    <xf numFmtId="0" fontId="30" fillId="0" borderId="61" xfId="0" applyFont="1" applyBorder="1" applyAlignment="1">
      <alignment horizontal="left" vertical="center" wrapText="1"/>
    </xf>
    <xf numFmtId="0" fontId="30" fillId="0" borderId="61" xfId="0" applyFont="1" applyBorder="1" applyAlignment="1">
      <alignment horizontal="center" vertical="center"/>
    </xf>
    <xf numFmtId="164" fontId="30" fillId="82" borderId="61" xfId="1232" applyFont="1" applyFill="1" applyBorder="1" applyAlignment="1">
      <alignment horizontal="center" vertical="center"/>
    </xf>
    <xf numFmtId="191" fontId="30" fillId="0" borderId="62" xfId="2203" applyNumberFormat="1" applyFont="1" applyFill="1" applyBorder="1" applyAlignment="1">
      <alignment horizontal="center" vertical="center"/>
    </xf>
    <xf numFmtId="164" fontId="10" fillId="0" borderId="65" xfId="1232" applyFont="1" applyFill="1" applyBorder="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10" fillId="0" borderId="55" xfId="0" applyFont="1" applyBorder="1" applyAlignment="1">
      <alignment horizontal="center" vertical="center" wrapText="1"/>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10" fillId="0" borderId="58" xfId="0" applyFont="1" applyBorder="1" applyAlignment="1">
      <alignment horizontal="center" vertical="center" wrapText="1"/>
    </xf>
    <xf numFmtId="0" fontId="110" fillId="0" borderId="31" xfId="0" applyFont="1" applyBorder="1" applyAlignment="1">
      <alignment horizontal="center" vertical="center"/>
    </xf>
    <xf numFmtId="0" fontId="110" fillId="0" borderId="59" xfId="0" applyFont="1" applyBorder="1" applyAlignment="1">
      <alignment horizontal="center" vertical="center"/>
    </xf>
    <xf numFmtId="0" fontId="30" fillId="0" borderId="58" xfId="0" quotePrefix="1" applyFont="1" applyBorder="1" applyAlignment="1">
      <alignment horizontal="justify" vertical="center"/>
    </xf>
    <xf numFmtId="0" fontId="30" fillId="0" borderId="31" xfId="0" applyFont="1" applyBorder="1" applyAlignment="1">
      <alignment horizontal="justify" vertical="center"/>
    </xf>
    <xf numFmtId="0" fontId="30" fillId="0" borderId="59" xfId="0" applyFont="1" applyBorder="1" applyAlignment="1">
      <alignment horizontal="justify" vertical="center"/>
    </xf>
    <xf numFmtId="0" fontId="10" fillId="0" borderId="63" xfId="0" applyFont="1" applyBorder="1" applyAlignment="1">
      <alignment horizontal="right" vertical="center"/>
    </xf>
    <xf numFmtId="0" fontId="10" fillId="0" borderId="64" xfId="0" applyFont="1" applyBorder="1" applyAlignment="1">
      <alignment horizontal="right" vertical="center"/>
    </xf>
  </cellXfs>
  <cellStyles count="16328">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xfId="16326" builtinId="3"/>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6"/>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5"/>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7"/>
    <cellStyle name="Comma 2 2 4" xfId="2236"/>
    <cellStyle name="Comma 2 2 4 2" xfId="4134"/>
    <cellStyle name="Comma 2 2 4 2 2" xfId="7212"/>
    <cellStyle name="Comma 2 2 4 3" xfId="6632"/>
    <cellStyle name="Comma 2 2 4 4" xfId="16258"/>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4"/>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0"/>
    <cellStyle name="Comma 2 3 3" xfId="2253"/>
    <cellStyle name="Comma 2 3 3 2" xfId="4139"/>
    <cellStyle name="Comma 2 3 3 2 2" xfId="7217"/>
    <cellStyle name="Comma 2 3 3 3" xfId="6647"/>
    <cellStyle name="Comma 2 3 4" xfId="2249"/>
    <cellStyle name="Comma 2 3 4 2" xfId="6644"/>
    <cellStyle name="Comma 2 3 5" xfId="16259"/>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1"/>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2"/>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3"/>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3"/>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4"/>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6"/>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5"/>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7"/>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8"/>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69"/>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0"/>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1"/>
    <cellStyle name="Comma 80" xfId="6463"/>
    <cellStyle name="Comma 81" xfId="6464"/>
    <cellStyle name="Comma 82" xfId="6465"/>
    <cellStyle name="Comma 83" xfId="6374"/>
    <cellStyle name="Comma 84" xfId="4"/>
    <cellStyle name="Comma 84 2" xfId="16"/>
    <cellStyle name="Comma 84 2 2" xfId="16273"/>
    <cellStyle name="Comma 84 3" xfId="16244"/>
    <cellStyle name="Comma 84 4" xfId="16272"/>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2"/>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4"/>
    <cellStyle name="Excel Built-in 40% - Accent4" xfId="16275"/>
    <cellStyle name="Excel Built-in 60% - Accent1" xfId="16276"/>
    <cellStyle name="Excel Built-in Comma" xfId="2053"/>
    <cellStyle name="Excel Built-in Comma 2" xfId="2408"/>
    <cellStyle name="Excel Built-in Explanatory Text" xfId="16277"/>
    <cellStyle name="Excel Built-in Explanatory Text 2" xfId="16278"/>
    <cellStyle name="Excel Built-in Explanatory Text 2 2" xfId="16279"/>
    <cellStyle name="Excel Built-in Neutral" xfId="16280"/>
    <cellStyle name="Excel Built-in Normal" xfId="2052"/>
    <cellStyle name="Excel Built-in Normal 1" xfId="2410"/>
    <cellStyle name="Excel Built-in Normal 1 2" xfId="4172"/>
    <cellStyle name="Excel Built-in Normal 1 3" xfId="16282"/>
    <cellStyle name="Excel Built-in Normal 2" xfId="2409"/>
    <cellStyle name="Excel Built-in Normal 2 2" xfId="16283"/>
    <cellStyle name="Excel Built-in Normal 3" xfId="4171"/>
    <cellStyle name="Excel Built-in Normal 4" xfId="16281"/>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5"/>
    <cellStyle name="Explanatory Text 2 3" xfId="16284"/>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6"/>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8"/>
    <cellStyle name="Normal 10 3" xfId="2529"/>
    <cellStyle name="Normal 10 4" xfId="16287"/>
    <cellStyle name="Normal 11" xfId="1743"/>
    <cellStyle name="Normal 11 2" xfId="1744"/>
    <cellStyle name="Normal 11 2 2" xfId="16247"/>
    <cellStyle name="Normal 11 2 3" xfId="16248"/>
    <cellStyle name="Normal 11 3" xfId="16289"/>
    <cellStyle name="Normal 12" xfId="1745"/>
    <cellStyle name="Normal 12 2" xfId="16290"/>
    <cellStyle name="Normal 13" xfId="1746"/>
    <cellStyle name="Normal 13 2" xfId="2530"/>
    <cellStyle name="Normal 14" xfId="1747"/>
    <cellStyle name="Normal 14 2" xfId="16292"/>
    <cellStyle name="Normal 14 2 2" xfId="16293"/>
    <cellStyle name="Normal 14 3" xfId="16291"/>
    <cellStyle name="Normal 15" xfId="1748"/>
    <cellStyle name="Normal 15 2" xfId="69"/>
    <cellStyle name="Normal 16" xfId="1749"/>
    <cellStyle name="Normal 16 2" xfId="2531"/>
    <cellStyle name="Normal 16 3" xfId="16294"/>
    <cellStyle name="Normal 17" xfId="1750"/>
    <cellStyle name="Normal 17 2" xfId="16295"/>
    <cellStyle name="Normal 18" xfId="1751"/>
    <cellStyle name="Normal 18 2" xfId="16296"/>
    <cellStyle name="Normal 19" xfId="1752"/>
    <cellStyle name="Normal 19 2" xfId="16297"/>
    <cellStyle name="Normal 2" xfId="3"/>
    <cellStyle name="Normal 2 1" xfId="16298"/>
    <cellStyle name="Normal 2 10" xfId="16299"/>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1"/>
    <cellStyle name="Normal 2 3 3" xfId="16300"/>
    <cellStyle name="Normal 2 4" xfId="2065"/>
    <cellStyle name="Normal 2 4 2" xfId="2536"/>
    <cellStyle name="Normal 2 5" xfId="2537"/>
    <cellStyle name="Normal 2_BE Sensitivity 9 stores" xfId="2538"/>
    <cellStyle name="Normal 20" xfId="1755"/>
    <cellStyle name="Normal 20 2" xfId="16302"/>
    <cellStyle name="Normal 21" xfId="1756"/>
    <cellStyle name="Normal 21 2" xfId="2540"/>
    <cellStyle name="Normal 21 3" xfId="2539"/>
    <cellStyle name="Normal 22" xfId="1757"/>
    <cellStyle name="Normal 22 2" xfId="2541"/>
    <cellStyle name="Normal 22 3" xfId="16303"/>
    <cellStyle name="Normal 23" xfId="1758"/>
    <cellStyle name="Normal 23 2" xfId="16304"/>
    <cellStyle name="Normal 24" xfId="1759"/>
    <cellStyle name="Normal 24 2" xfId="16305"/>
    <cellStyle name="Normal 25" xfId="1760"/>
    <cellStyle name="Normal 25 2" xfId="16306"/>
    <cellStyle name="Normal 26" xfId="1761"/>
    <cellStyle name="Normal 26 2" xfId="16307"/>
    <cellStyle name="Normal 27" xfId="1762"/>
    <cellStyle name="Normal 27 2" xfId="16308"/>
    <cellStyle name="Normal 28" xfId="1763"/>
    <cellStyle name="Normal 28 2" xfId="16309"/>
    <cellStyle name="Normal 29" xfId="1764"/>
    <cellStyle name="Normal 29 2" xfId="16310"/>
    <cellStyle name="Normal 3" xfId="1765"/>
    <cellStyle name="Normal 3 2" xfId="11"/>
    <cellStyle name="Normal 3 2 2" xfId="2542"/>
    <cellStyle name="Normal 3 2 2 2" xfId="2543"/>
    <cellStyle name="Normal 3 2 2 2 2" xfId="6478"/>
    <cellStyle name="Normal 3 2 2 2 3" xfId="6479"/>
    <cellStyle name="Normal 3 2 2 3" xfId="16312"/>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1"/>
    <cellStyle name="Normal 3_IT Budget" xfId="2552"/>
    <cellStyle name="Normal 30" xfId="1766"/>
    <cellStyle name="Normal 30 2" xfId="16313"/>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4"/>
    <cellStyle name="Normal 4 3" xfId="2554"/>
    <cellStyle name="Normal 4 3 2" xfId="16315"/>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7"/>
    <cellStyle name="Normal 5 3" xfId="2558"/>
    <cellStyle name="Normal 5 4" xfId="16316"/>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19"/>
    <cellStyle name="Normal 6 3" xfId="2569"/>
    <cellStyle name="Normal 6 4" xfId="16318"/>
    <cellStyle name="Normal 60" xfId="9"/>
    <cellStyle name="Normal 61" xfId="16245"/>
    <cellStyle name="Normal 62" xfId="16250"/>
    <cellStyle name="Normal 7" xfId="1786"/>
    <cellStyle name="Normal 7 2" xfId="2572"/>
    <cellStyle name="Normal 7 2 2" xfId="16321"/>
    <cellStyle name="Normal 7 3" xfId="2571"/>
    <cellStyle name="Normal 7 4" xfId="4356"/>
    <cellStyle name="Normal 7 5" xfId="16320"/>
    <cellStyle name="Normal 8" xfId="1787"/>
    <cellStyle name="Normal 8 2" xfId="2573"/>
    <cellStyle name="Normal 8 2 2" xfId="2574"/>
    <cellStyle name="Normal 8 2 3" xfId="16323"/>
    <cellStyle name="Normal 8 3" xfId="16322"/>
    <cellStyle name="Normal 9" xfId="1788"/>
    <cellStyle name="Normal 9 2" xfId="1789"/>
    <cellStyle name="Normal 9 2 2" xfId="2576"/>
    <cellStyle name="Normal 9 3" xfId="2577"/>
    <cellStyle name="Normal 9 4" xfId="2575"/>
    <cellStyle name="Normal 9 5" xfId="16324"/>
    <cellStyle name="Normal_Sheet1" xfId="16327"/>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5"/>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4"/>
  <cols>
    <col min="2" max="2" width="53.6640625" customWidth="1"/>
  </cols>
  <sheetData>
    <row r="1" spans="2:7">
      <c r="B1" s="2" t="s">
        <v>56</v>
      </c>
    </row>
    <row r="2" spans="2:7">
      <c r="B2" t="s">
        <v>79</v>
      </c>
      <c r="C2">
        <v>1</v>
      </c>
      <c r="D2">
        <v>55.484999999999999</v>
      </c>
      <c r="F2">
        <v>10.76</v>
      </c>
      <c r="G2">
        <f>F2*D2*C2</f>
        <v>597.01859999999999</v>
      </c>
    </row>
    <row r="5" spans="2:7">
      <c r="B5" t="s">
        <v>88</v>
      </c>
      <c r="C5">
        <v>1</v>
      </c>
      <c r="D5">
        <v>55.484999999999999</v>
      </c>
      <c r="F5">
        <v>10.76</v>
      </c>
      <c r="G5">
        <f>F5*D5*C5</f>
        <v>597.01859999999999</v>
      </c>
    </row>
    <row r="6" spans="2:7">
      <c r="G6">
        <v>600</v>
      </c>
    </row>
    <row r="11" spans="2:7">
      <c r="B11" s="2" t="s">
        <v>5</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61</v>
      </c>
    </row>
    <row r="26" spans="2:7">
      <c r="C26">
        <v>1</v>
      </c>
      <c r="D26">
        <v>55.484999999999999</v>
      </c>
      <c r="G26">
        <f>D26*C26*10.76</f>
        <v>597.01859999999999</v>
      </c>
    </row>
    <row r="27" spans="2:7">
      <c r="B27" t="s">
        <v>86</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62</v>
      </c>
    </row>
    <row r="36" spans="2:7">
      <c r="C36">
        <v>1</v>
      </c>
      <c r="D36">
        <v>55.484999999999999</v>
      </c>
      <c r="G36">
        <f>D36*C36</f>
        <v>55.484999999999999</v>
      </c>
    </row>
    <row r="37" spans="2:7">
      <c r="G37">
        <f>G36*10.76</f>
        <v>597.01859999999999</v>
      </c>
    </row>
    <row r="39" spans="2:7">
      <c r="G39">
        <v>600</v>
      </c>
    </row>
    <row r="41" spans="2:7">
      <c r="B41" t="s">
        <v>8</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57</v>
      </c>
      <c r="C43">
        <v>-1</v>
      </c>
      <c r="D43">
        <v>0.8</v>
      </c>
      <c r="F43">
        <v>2.1</v>
      </c>
      <c r="G43">
        <f t="shared" si="1"/>
        <v>-1.6800000000000002</v>
      </c>
    </row>
    <row r="44" spans="2:7">
      <c r="B44" t="s">
        <v>58</v>
      </c>
      <c r="C44">
        <v>1</v>
      </c>
      <c r="D44">
        <v>2.4300000000000002</v>
      </c>
      <c r="F44">
        <v>4.2949999999999999</v>
      </c>
      <c r="G44">
        <f t="shared" si="1"/>
        <v>10.43685</v>
      </c>
    </row>
    <row r="45" spans="2:7">
      <c r="B45" t="s">
        <v>59</v>
      </c>
      <c r="C45">
        <v>1</v>
      </c>
      <c r="D45">
        <v>1.8049999999999999</v>
      </c>
      <c r="F45">
        <v>4.2949999999999999</v>
      </c>
      <c r="G45">
        <f t="shared" si="1"/>
        <v>7.7524749999999996</v>
      </c>
    </row>
    <row r="46" spans="2:7">
      <c r="B46" t="s">
        <v>57</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81</v>
      </c>
      <c r="C49">
        <v>1</v>
      </c>
      <c r="D49">
        <v>1.8759999999999999</v>
      </c>
      <c r="F49">
        <v>1.05</v>
      </c>
      <c r="G49">
        <f>F49*D49*C49</f>
        <v>1.9698</v>
      </c>
    </row>
    <row r="50" spans="2:7">
      <c r="B50" t="s">
        <v>81</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60</v>
      </c>
    </row>
    <row r="61" spans="2:7">
      <c r="C61">
        <v>2</v>
      </c>
      <c r="D61">
        <v>2.2650000000000001</v>
      </c>
      <c r="F61">
        <v>4.2949999999999999</v>
      </c>
      <c r="G61">
        <f>F61*D61*C61</f>
        <v>19.45635</v>
      </c>
    </row>
    <row r="62" spans="2:7">
      <c r="B62" t="s">
        <v>83</v>
      </c>
      <c r="C62">
        <v>2</v>
      </c>
      <c r="D62">
        <v>5.7149999999999999</v>
      </c>
      <c r="F62">
        <v>4.2949999999999999</v>
      </c>
      <c r="G62">
        <f t="shared" ref="G62:G71" si="3">F62*D62*C62</f>
        <v>49.091850000000001</v>
      </c>
    </row>
    <row r="63" spans="2:7">
      <c r="B63" t="s">
        <v>57</v>
      </c>
      <c r="C63">
        <v>-2</v>
      </c>
      <c r="D63">
        <v>0.8</v>
      </c>
      <c r="F63">
        <v>2.1</v>
      </c>
      <c r="G63">
        <f t="shared" si="3"/>
        <v>-3.3600000000000003</v>
      </c>
    </row>
    <row r="64" spans="2:7">
      <c r="B64" t="s">
        <v>58</v>
      </c>
      <c r="C64">
        <v>2</v>
      </c>
      <c r="D64">
        <v>2.4300000000000002</v>
      </c>
      <c r="F64">
        <v>4.2949999999999999</v>
      </c>
      <c r="G64">
        <f t="shared" si="3"/>
        <v>20.873699999999999</v>
      </c>
    </row>
    <row r="65" spans="2:7">
      <c r="B65" t="s">
        <v>59</v>
      </c>
      <c r="C65">
        <v>2</v>
      </c>
      <c r="D65">
        <v>1.8049999999999999</v>
      </c>
      <c r="F65">
        <v>4.2949999999999999</v>
      </c>
      <c r="G65">
        <f t="shared" si="3"/>
        <v>15.504949999999999</v>
      </c>
    </row>
    <row r="66" spans="2:7">
      <c r="B66" t="s">
        <v>57</v>
      </c>
      <c r="C66">
        <v>-2</v>
      </c>
      <c r="D66">
        <v>0.85</v>
      </c>
      <c r="F66">
        <v>2.1</v>
      </c>
      <c r="G66">
        <f t="shared" si="3"/>
        <v>-3.57</v>
      </c>
    </row>
    <row r="67" spans="2:7">
      <c r="B67" t="s">
        <v>84</v>
      </c>
      <c r="C67">
        <v>2</v>
      </c>
      <c r="D67">
        <v>3.3050000000000002</v>
      </c>
      <c r="F67">
        <v>4.2949999999999999</v>
      </c>
      <c r="G67">
        <f t="shared" si="3"/>
        <v>28.389950000000002</v>
      </c>
    </row>
    <row r="68" spans="2:7">
      <c r="B68" t="s">
        <v>85</v>
      </c>
      <c r="C68">
        <v>-2</v>
      </c>
      <c r="D68">
        <v>0.95</v>
      </c>
      <c r="F68">
        <v>2.1</v>
      </c>
      <c r="G68">
        <f t="shared" si="3"/>
        <v>-3.9899999999999998</v>
      </c>
    </row>
    <row r="69" spans="2:7">
      <c r="B69" t="s">
        <v>82</v>
      </c>
      <c r="C69">
        <v>2</v>
      </c>
      <c r="D69">
        <v>6.9349999999999996</v>
      </c>
      <c r="F69">
        <v>4.2949999999999999</v>
      </c>
      <c r="G69">
        <f t="shared" si="3"/>
        <v>59.571649999999998</v>
      </c>
    </row>
    <row r="70" spans="2:7">
      <c r="B70" t="s">
        <v>80</v>
      </c>
      <c r="C70">
        <v>2</v>
      </c>
      <c r="D70">
        <v>1.8759999999999999</v>
      </c>
      <c r="F70">
        <v>1.05</v>
      </c>
      <c r="G70">
        <f t="shared" si="3"/>
        <v>3.9396</v>
      </c>
    </row>
    <row r="71" spans="2:7">
      <c r="B71" t="s">
        <v>80</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89</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63</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64</v>
      </c>
      <c r="C102">
        <v>1</v>
      </c>
      <c r="D102">
        <v>51.427</v>
      </c>
      <c r="G102">
        <f>D102*3.28</f>
        <v>168.68055999999999</v>
      </c>
    </row>
    <row r="105" spans="2:7">
      <c r="G105">
        <f>G102*10%</f>
        <v>16.868055999999999</v>
      </c>
    </row>
    <row r="106" spans="2:7">
      <c r="G106">
        <f>SUM(G102:G105)</f>
        <v>185.54861599999998</v>
      </c>
    </row>
    <row r="109" spans="2:7">
      <c r="B109" s="2" t="s">
        <v>90</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91</v>
      </c>
    </row>
    <row r="116" spans="2:7">
      <c r="B116" t="s">
        <v>103</v>
      </c>
      <c r="C116">
        <v>1</v>
      </c>
      <c r="D116">
        <v>3.3149999999999999</v>
      </c>
      <c r="G116">
        <f>D116*C116*3.28</f>
        <v>10.873199999999999</v>
      </c>
    </row>
    <row r="117" spans="2:7">
      <c r="B117" t="s">
        <v>102</v>
      </c>
      <c r="C117">
        <v>1</v>
      </c>
      <c r="D117">
        <v>4.63</v>
      </c>
      <c r="G117">
        <f>D117*C117*3.28</f>
        <v>15.186399999999999</v>
      </c>
    </row>
    <row r="118" spans="2:7">
      <c r="B118" t="s">
        <v>102</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101</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65</v>
      </c>
    </row>
    <row r="137" spans="2:7">
      <c r="B137" t="s">
        <v>66</v>
      </c>
      <c r="C137">
        <v>1</v>
      </c>
      <c r="D137">
        <v>51.427</v>
      </c>
      <c r="F137">
        <v>2.4550000000000001</v>
      </c>
      <c r="G137">
        <f>C137*D137*F137*10.76</f>
        <v>1358.4853466</v>
      </c>
    </row>
    <row r="138" spans="2:7">
      <c r="B138" t="s">
        <v>92</v>
      </c>
      <c r="C138">
        <v>-1</v>
      </c>
      <c r="D138">
        <v>4.63</v>
      </c>
      <c r="F138">
        <v>1.5</v>
      </c>
      <c r="G138">
        <f t="shared" ref="G138:G147" si="7">C138*D138*F138*10.76</f>
        <v>-74.728200000000001</v>
      </c>
    </row>
    <row r="139" spans="2:7">
      <c r="B139" t="s">
        <v>92</v>
      </c>
      <c r="C139">
        <v>-1</v>
      </c>
      <c r="D139">
        <v>1.31</v>
      </c>
      <c r="F139">
        <v>1.5</v>
      </c>
      <c r="G139">
        <f t="shared" si="7"/>
        <v>-21.1434</v>
      </c>
    </row>
    <row r="140" spans="2:7">
      <c r="B140" t="s">
        <v>94</v>
      </c>
      <c r="C140">
        <v>-1</v>
      </c>
      <c r="D140">
        <v>1.875</v>
      </c>
      <c r="F140">
        <v>1.5</v>
      </c>
      <c r="G140">
        <f t="shared" si="7"/>
        <v>-30.262499999999999</v>
      </c>
    </row>
    <row r="141" spans="2:7">
      <c r="B141" t="s">
        <v>95</v>
      </c>
      <c r="C141">
        <v>-1</v>
      </c>
      <c r="D141">
        <v>5.8170000000000002</v>
      </c>
      <c r="F141">
        <v>2.4550000000000001</v>
      </c>
      <c r="G141">
        <f t="shared" si="7"/>
        <v>-153.66070859999999</v>
      </c>
    </row>
    <row r="142" spans="2:7">
      <c r="B142" t="s">
        <v>93</v>
      </c>
      <c r="C142">
        <v>-1</v>
      </c>
      <c r="D142">
        <v>2.278</v>
      </c>
      <c r="F142">
        <v>2.4550000000000001</v>
      </c>
      <c r="G142">
        <f t="shared" si="7"/>
        <v>-60.175192400000007</v>
      </c>
    </row>
    <row r="143" spans="2:7">
      <c r="B143" t="s">
        <v>96</v>
      </c>
      <c r="C143">
        <v>-1</v>
      </c>
      <c r="D143">
        <v>2.528</v>
      </c>
      <c r="F143">
        <v>2.4550000000000001</v>
      </c>
      <c r="G143">
        <f t="shared" si="7"/>
        <v>-66.779142399999998</v>
      </c>
    </row>
    <row r="144" spans="2:7">
      <c r="B144" t="s">
        <v>97</v>
      </c>
      <c r="C144">
        <v>-1</v>
      </c>
      <c r="D144">
        <v>3.23</v>
      </c>
      <c r="F144">
        <v>2.4550000000000001</v>
      </c>
      <c r="G144">
        <f t="shared" si="7"/>
        <v>-85.323034000000007</v>
      </c>
    </row>
    <row r="145" spans="2:7">
      <c r="B145" t="s">
        <v>98</v>
      </c>
      <c r="C145">
        <v>1</v>
      </c>
      <c r="D145">
        <v>0.8</v>
      </c>
      <c r="F145">
        <v>0.3</v>
      </c>
      <c r="G145">
        <f t="shared" si="7"/>
        <v>2.5823999999999998</v>
      </c>
    </row>
    <row r="146" spans="2:7">
      <c r="C146">
        <v>1</v>
      </c>
      <c r="D146">
        <v>0.95</v>
      </c>
      <c r="F146">
        <v>0.3</v>
      </c>
      <c r="G146">
        <f t="shared" si="7"/>
        <v>3.0665999999999998</v>
      </c>
    </row>
    <row r="147" spans="2:7">
      <c r="B147" t="s">
        <v>99</v>
      </c>
      <c r="C147">
        <v>-1</v>
      </c>
      <c r="D147">
        <v>3.1749999999999998</v>
      </c>
      <c r="F147">
        <v>2.2999999999999998</v>
      </c>
      <c r="G147">
        <f t="shared" si="7"/>
        <v>-78.574899999999985</v>
      </c>
    </row>
    <row r="148" spans="2:7">
      <c r="B148" t="s">
        <v>107</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104</v>
      </c>
    </row>
    <row r="155" spans="2:7">
      <c r="B155" t="s">
        <v>106</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69</v>
      </c>
    </row>
    <row r="164" spans="2:7">
      <c r="B164" t="s">
        <v>106</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70</v>
      </c>
      <c r="C179" s="5"/>
      <c r="D179" s="5"/>
      <c r="E179" s="5"/>
      <c r="F179" s="5"/>
      <c r="G179" s="5"/>
    </row>
    <row r="180" spans="2:7">
      <c r="B180" s="5" t="s">
        <v>71</v>
      </c>
      <c r="C180" s="5">
        <v>1</v>
      </c>
      <c r="D180" s="5">
        <v>5.7140000000000004</v>
      </c>
      <c r="E180" s="5"/>
      <c r="F180" s="5">
        <v>2.6</v>
      </c>
      <c r="G180" s="5">
        <f>D180*C180*F180*10.76</f>
        <v>159.85486399999999</v>
      </c>
    </row>
    <row r="181" spans="2:7">
      <c r="B181" s="5" t="s">
        <v>85</v>
      </c>
      <c r="C181" s="5">
        <v>-1</v>
      </c>
      <c r="D181" s="5">
        <v>0.8</v>
      </c>
      <c r="E181" s="5"/>
      <c r="F181" s="5">
        <v>2.1</v>
      </c>
      <c r="G181" s="5">
        <f>D181*C181*F181*10.76</f>
        <v>-18.076800000000002</v>
      </c>
    </row>
    <row r="182" spans="2:7">
      <c r="B182" s="5" t="s">
        <v>67</v>
      </c>
      <c r="C182" s="5">
        <v>1</v>
      </c>
      <c r="D182" s="5">
        <v>2.2650000000000001</v>
      </c>
      <c r="E182" s="5"/>
      <c r="F182" s="5">
        <v>2.6</v>
      </c>
      <c r="G182" s="5">
        <f t="shared" ref="G182:G188" si="8">D182*C182*F182*10.76</f>
        <v>63.365639999999999</v>
      </c>
    </row>
    <row r="183" spans="2:7">
      <c r="B183" s="5" t="s">
        <v>72</v>
      </c>
      <c r="C183" s="5">
        <v>-1</v>
      </c>
      <c r="D183" s="5">
        <v>2.2650000000000001</v>
      </c>
      <c r="E183" s="5"/>
      <c r="F183" s="5">
        <v>0.9</v>
      </c>
      <c r="G183" s="5">
        <f>D183*C183*F183*10.76</f>
        <v>-21.934259999999998</v>
      </c>
    </row>
    <row r="184" spans="2:7">
      <c r="B184" s="5" t="s">
        <v>68</v>
      </c>
      <c r="C184" s="5">
        <v>1</v>
      </c>
      <c r="D184" s="5">
        <v>2.5350000000000001</v>
      </c>
      <c r="E184" s="5"/>
      <c r="F184" s="5">
        <v>2.6</v>
      </c>
      <c r="G184" s="5">
        <f t="shared" si="8"/>
        <v>70.919160000000005</v>
      </c>
    </row>
    <row r="185" spans="2:7">
      <c r="B185" s="5" t="s">
        <v>105</v>
      </c>
      <c r="C185" s="5">
        <v>1</v>
      </c>
      <c r="D185" s="5">
        <v>5.7149999999999999</v>
      </c>
      <c r="E185" s="5"/>
      <c r="F185" s="5">
        <v>2.6</v>
      </c>
      <c r="G185" s="5">
        <f t="shared" si="8"/>
        <v>159.88283999999999</v>
      </c>
    </row>
    <row r="186" spans="2:7">
      <c r="B186" s="5" t="s">
        <v>85</v>
      </c>
      <c r="C186" s="5">
        <v>-1</v>
      </c>
      <c r="D186" s="5">
        <v>0.8</v>
      </c>
      <c r="E186" s="5"/>
      <c r="F186" s="5">
        <v>2.1</v>
      </c>
      <c r="G186" s="5">
        <f t="shared" si="8"/>
        <v>-18.076800000000002</v>
      </c>
    </row>
    <row r="187" spans="2:7">
      <c r="B187" s="5" t="s">
        <v>105</v>
      </c>
      <c r="C187" s="5">
        <v>1</v>
      </c>
      <c r="D187" s="5">
        <v>3.1949999999999998</v>
      </c>
      <c r="E187" s="5"/>
      <c r="F187" s="5">
        <v>2.6</v>
      </c>
      <c r="G187" s="5">
        <f t="shared" si="8"/>
        <v>89.383319999999998</v>
      </c>
    </row>
    <row r="188" spans="2:7">
      <c r="B188" s="5" t="s">
        <v>85</v>
      </c>
      <c r="C188" s="5">
        <v>-1</v>
      </c>
      <c r="D188" s="5">
        <v>0.95</v>
      </c>
      <c r="E188" s="5"/>
      <c r="F188" s="5">
        <v>2.1</v>
      </c>
      <c r="G188" s="5">
        <f t="shared" si="8"/>
        <v>-21.466199999999997</v>
      </c>
    </row>
    <row r="189" spans="2:7">
      <c r="B189" s="5" t="s">
        <v>110</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109</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108</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113</v>
      </c>
    </row>
    <row r="222" spans="2:7">
      <c r="B222" t="s">
        <v>114</v>
      </c>
      <c r="C222">
        <v>1</v>
      </c>
    </row>
    <row r="224" spans="2:7">
      <c r="B224" t="s">
        <v>115</v>
      </c>
      <c r="C224">
        <v>1</v>
      </c>
    </row>
    <row r="226" spans="2:7">
      <c r="B226" t="s">
        <v>116</v>
      </c>
      <c r="C226">
        <v>1</v>
      </c>
    </row>
    <row r="229" spans="2:7">
      <c r="B229" t="s">
        <v>112</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120</v>
      </c>
    </row>
    <row r="238" spans="2:7">
      <c r="B238" t="s">
        <v>112</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117</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111</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118</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14</v>
      </c>
    </row>
    <row r="281" spans="2:7">
      <c r="C281">
        <v>1</v>
      </c>
      <c r="D281">
        <v>55.484999999999999</v>
      </c>
      <c r="G281">
        <f>D281*C281*10.76</f>
        <v>597.01859999999999</v>
      </c>
    </row>
    <row r="282" spans="2:7">
      <c r="B282" t="s">
        <v>157</v>
      </c>
      <c r="C282">
        <v>-1</v>
      </c>
      <c r="D282">
        <v>16.317</v>
      </c>
      <c r="G282">
        <f t="shared" ref="G282:G283" si="10">D282*C282*10.76</f>
        <v>-175.57092</v>
      </c>
    </row>
    <row r="283" spans="2:7">
      <c r="B283" t="s">
        <v>158</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154</v>
      </c>
    </row>
    <row r="293" spans="2:7">
      <c r="B293" t="s">
        <v>155</v>
      </c>
      <c r="C293">
        <v>1</v>
      </c>
      <c r="D293">
        <v>16.317</v>
      </c>
      <c r="G293">
        <f t="shared" ref="G293:G294" si="11">D293*C293*10.76</f>
        <v>175.57092</v>
      </c>
    </row>
    <row r="294" spans="2:7">
      <c r="B294" t="s">
        <v>156</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130</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tabSelected="1" topLeftCell="A61" workbookViewId="0">
      <selection activeCell="F72" sqref="F72"/>
    </sheetView>
  </sheetViews>
  <sheetFormatPr defaultColWidth="9.109375" defaultRowHeight="13.8"/>
  <cols>
    <col min="1" max="1" width="7.6640625" style="13" customWidth="1"/>
    <col min="2" max="2" width="56.6640625" style="6" customWidth="1"/>
    <col min="3" max="4" width="8.6640625" style="8" customWidth="1"/>
    <col min="5" max="5" width="14.6640625" style="15" customWidth="1"/>
    <col min="6" max="6" width="16.109375" style="13" customWidth="1"/>
    <col min="7" max="256" width="9.109375" style="6"/>
    <col min="257" max="257" width="7.6640625" style="6" customWidth="1"/>
    <col min="258" max="258" width="56.6640625" style="6" customWidth="1"/>
    <col min="259" max="260" width="8.6640625" style="6" customWidth="1"/>
    <col min="261" max="261" width="14.6640625" style="6" customWidth="1"/>
    <col min="262" max="262" width="16.109375" style="6" customWidth="1"/>
    <col min="263" max="512" width="9.109375" style="6"/>
    <col min="513" max="513" width="7.6640625" style="6" customWidth="1"/>
    <col min="514" max="514" width="56.6640625" style="6" customWidth="1"/>
    <col min="515" max="516" width="8.6640625" style="6" customWidth="1"/>
    <col min="517" max="517" width="14.6640625" style="6" customWidth="1"/>
    <col min="518" max="518" width="16.109375" style="6" customWidth="1"/>
    <col min="519" max="768" width="9.109375" style="6"/>
    <col min="769" max="769" width="7.6640625" style="6" customWidth="1"/>
    <col min="770" max="770" width="56.6640625" style="6" customWidth="1"/>
    <col min="771" max="772" width="8.6640625" style="6" customWidth="1"/>
    <col min="773" max="773" width="14.6640625" style="6" customWidth="1"/>
    <col min="774" max="774" width="16.109375" style="6" customWidth="1"/>
    <col min="775" max="1024" width="9.109375" style="6"/>
    <col min="1025" max="1025" width="7.6640625" style="6" customWidth="1"/>
    <col min="1026" max="1026" width="56.6640625" style="6" customWidth="1"/>
    <col min="1027" max="1028" width="8.6640625" style="6" customWidth="1"/>
    <col min="1029" max="1029" width="14.6640625" style="6" customWidth="1"/>
    <col min="1030" max="1030" width="16.109375" style="6" customWidth="1"/>
    <col min="1031" max="1280" width="9.109375" style="6"/>
    <col min="1281" max="1281" width="7.6640625" style="6" customWidth="1"/>
    <col min="1282" max="1282" width="56.6640625" style="6" customWidth="1"/>
    <col min="1283" max="1284" width="8.6640625" style="6" customWidth="1"/>
    <col min="1285" max="1285" width="14.6640625" style="6" customWidth="1"/>
    <col min="1286" max="1286" width="16.109375" style="6" customWidth="1"/>
    <col min="1287" max="1536" width="9.109375" style="6"/>
    <col min="1537" max="1537" width="7.6640625" style="6" customWidth="1"/>
    <col min="1538" max="1538" width="56.6640625" style="6" customWidth="1"/>
    <col min="1539" max="1540" width="8.6640625" style="6" customWidth="1"/>
    <col min="1541" max="1541" width="14.6640625" style="6" customWidth="1"/>
    <col min="1542" max="1542" width="16.109375" style="6" customWidth="1"/>
    <col min="1543" max="1792" width="9.109375" style="6"/>
    <col min="1793" max="1793" width="7.6640625" style="6" customWidth="1"/>
    <col min="1794" max="1794" width="56.6640625" style="6" customWidth="1"/>
    <col min="1795" max="1796" width="8.6640625" style="6" customWidth="1"/>
    <col min="1797" max="1797" width="14.6640625" style="6" customWidth="1"/>
    <col min="1798" max="1798" width="16.109375" style="6" customWidth="1"/>
    <col min="1799" max="2048" width="9.109375" style="6"/>
    <col min="2049" max="2049" width="7.6640625" style="6" customWidth="1"/>
    <col min="2050" max="2050" width="56.6640625" style="6" customWidth="1"/>
    <col min="2051" max="2052" width="8.6640625" style="6" customWidth="1"/>
    <col min="2053" max="2053" width="14.6640625" style="6" customWidth="1"/>
    <col min="2054" max="2054" width="16.109375" style="6" customWidth="1"/>
    <col min="2055" max="2304" width="9.109375" style="6"/>
    <col min="2305" max="2305" width="7.6640625" style="6" customWidth="1"/>
    <col min="2306" max="2306" width="56.6640625" style="6" customWidth="1"/>
    <col min="2307" max="2308" width="8.6640625" style="6" customWidth="1"/>
    <col min="2309" max="2309" width="14.6640625" style="6" customWidth="1"/>
    <col min="2310" max="2310" width="16.109375" style="6" customWidth="1"/>
    <col min="2311" max="2560" width="9.109375" style="6"/>
    <col min="2561" max="2561" width="7.6640625" style="6" customWidth="1"/>
    <col min="2562" max="2562" width="56.6640625" style="6" customWidth="1"/>
    <col min="2563" max="2564" width="8.6640625" style="6" customWidth="1"/>
    <col min="2565" max="2565" width="14.6640625" style="6" customWidth="1"/>
    <col min="2566" max="2566" width="16.109375" style="6" customWidth="1"/>
    <col min="2567" max="2816" width="9.109375" style="6"/>
    <col min="2817" max="2817" width="7.6640625" style="6" customWidth="1"/>
    <col min="2818" max="2818" width="56.6640625" style="6" customWidth="1"/>
    <col min="2819" max="2820" width="8.6640625" style="6" customWidth="1"/>
    <col min="2821" max="2821" width="14.6640625" style="6" customWidth="1"/>
    <col min="2822" max="2822" width="16.109375" style="6" customWidth="1"/>
    <col min="2823" max="3072" width="9.109375" style="6"/>
    <col min="3073" max="3073" width="7.6640625" style="6" customWidth="1"/>
    <col min="3074" max="3074" width="56.6640625" style="6" customWidth="1"/>
    <col min="3075" max="3076" width="8.6640625" style="6" customWidth="1"/>
    <col min="3077" max="3077" width="14.6640625" style="6" customWidth="1"/>
    <col min="3078" max="3078" width="16.109375" style="6" customWidth="1"/>
    <col min="3079" max="3328" width="9.109375" style="6"/>
    <col min="3329" max="3329" width="7.6640625" style="6" customWidth="1"/>
    <col min="3330" max="3330" width="56.6640625" style="6" customWidth="1"/>
    <col min="3331" max="3332" width="8.6640625" style="6" customWidth="1"/>
    <col min="3333" max="3333" width="14.6640625" style="6" customWidth="1"/>
    <col min="3334" max="3334" width="16.109375" style="6" customWidth="1"/>
    <col min="3335" max="3584" width="9.109375" style="6"/>
    <col min="3585" max="3585" width="7.6640625" style="6" customWidth="1"/>
    <col min="3586" max="3586" width="56.6640625" style="6" customWidth="1"/>
    <col min="3587" max="3588" width="8.6640625" style="6" customWidth="1"/>
    <col min="3589" max="3589" width="14.6640625" style="6" customWidth="1"/>
    <col min="3590" max="3590" width="16.109375" style="6" customWidth="1"/>
    <col min="3591" max="3840" width="9.109375" style="6"/>
    <col min="3841" max="3841" width="7.6640625" style="6" customWidth="1"/>
    <col min="3842" max="3842" width="56.6640625" style="6" customWidth="1"/>
    <col min="3843" max="3844" width="8.6640625" style="6" customWidth="1"/>
    <col min="3845" max="3845" width="14.6640625" style="6" customWidth="1"/>
    <col min="3846" max="3846" width="16.109375" style="6" customWidth="1"/>
    <col min="3847" max="4096" width="9.109375" style="6"/>
    <col min="4097" max="4097" width="7.6640625" style="6" customWidth="1"/>
    <col min="4098" max="4098" width="56.6640625" style="6" customWidth="1"/>
    <col min="4099" max="4100" width="8.6640625" style="6" customWidth="1"/>
    <col min="4101" max="4101" width="14.6640625" style="6" customWidth="1"/>
    <col min="4102" max="4102" width="16.109375" style="6" customWidth="1"/>
    <col min="4103" max="4352" width="9.109375" style="6"/>
    <col min="4353" max="4353" width="7.6640625" style="6" customWidth="1"/>
    <col min="4354" max="4354" width="56.6640625" style="6" customWidth="1"/>
    <col min="4355" max="4356" width="8.6640625" style="6" customWidth="1"/>
    <col min="4357" max="4357" width="14.6640625" style="6" customWidth="1"/>
    <col min="4358" max="4358" width="16.109375" style="6" customWidth="1"/>
    <col min="4359" max="4608" width="9.109375" style="6"/>
    <col min="4609" max="4609" width="7.6640625" style="6" customWidth="1"/>
    <col min="4610" max="4610" width="56.6640625" style="6" customWidth="1"/>
    <col min="4611" max="4612" width="8.6640625" style="6" customWidth="1"/>
    <col min="4613" max="4613" width="14.6640625" style="6" customWidth="1"/>
    <col min="4614" max="4614" width="16.109375" style="6" customWidth="1"/>
    <col min="4615" max="4864" width="9.109375" style="6"/>
    <col min="4865" max="4865" width="7.6640625" style="6" customWidth="1"/>
    <col min="4866" max="4866" width="56.6640625" style="6" customWidth="1"/>
    <col min="4867" max="4868" width="8.6640625" style="6" customWidth="1"/>
    <col min="4869" max="4869" width="14.6640625" style="6" customWidth="1"/>
    <col min="4870" max="4870" width="16.109375" style="6" customWidth="1"/>
    <col min="4871" max="5120" width="9.109375" style="6"/>
    <col min="5121" max="5121" width="7.6640625" style="6" customWidth="1"/>
    <col min="5122" max="5122" width="56.6640625" style="6" customWidth="1"/>
    <col min="5123" max="5124" width="8.6640625" style="6" customWidth="1"/>
    <col min="5125" max="5125" width="14.6640625" style="6" customWidth="1"/>
    <col min="5126" max="5126" width="16.109375" style="6" customWidth="1"/>
    <col min="5127" max="5376" width="9.109375" style="6"/>
    <col min="5377" max="5377" width="7.6640625" style="6" customWidth="1"/>
    <col min="5378" max="5378" width="56.6640625" style="6" customWidth="1"/>
    <col min="5379" max="5380" width="8.6640625" style="6" customWidth="1"/>
    <col min="5381" max="5381" width="14.6640625" style="6" customWidth="1"/>
    <col min="5382" max="5382" width="16.109375" style="6" customWidth="1"/>
    <col min="5383" max="5632" width="9.109375" style="6"/>
    <col min="5633" max="5633" width="7.6640625" style="6" customWidth="1"/>
    <col min="5634" max="5634" width="56.6640625" style="6" customWidth="1"/>
    <col min="5635" max="5636" width="8.6640625" style="6" customWidth="1"/>
    <col min="5637" max="5637" width="14.6640625" style="6" customWidth="1"/>
    <col min="5638" max="5638" width="16.109375" style="6" customWidth="1"/>
    <col min="5639" max="5888" width="9.109375" style="6"/>
    <col min="5889" max="5889" width="7.6640625" style="6" customWidth="1"/>
    <col min="5890" max="5890" width="56.6640625" style="6" customWidth="1"/>
    <col min="5891" max="5892" width="8.6640625" style="6" customWidth="1"/>
    <col min="5893" max="5893" width="14.6640625" style="6" customWidth="1"/>
    <col min="5894" max="5894" width="16.109375" style="6" customWidth="1"/>
    <col min="5895" max="6144" width="9.109375" style="6"/>
    <col min="6145" max="6145" width="7.6640625" style="6" customWidth="1"/>
    <col min="6146" max="6146" width="56.6640625" style="6" customWidth="1"/>
    <col min="6147" max="6148" width="8.6640625" style="6" customWidth="1"/>
    <col min="6149" max="6149" width="14.6640625" style="6" customWidth="1"/>
    <col min="6150" max="6150" width="16.109375" style="6" customWidth="1"/>
    <col min="6151" max="6400" width="9.109375" style="6"/>
    <col min="6401" max="6401" width="7.6640625" style="6" customWidth="1"/>
    <col min="6402" max="6402" width="56.6640625" style="6" customWidth="1"/>
    <col min="6403" max="6404" width="8.6640625" style="6" customWidth="1"/>
    <col min="6405" max="6405" width="14.6640625" style="6" customWidth="1"/>
    <col min="6406" max="6406" width="16.109375" style="6" customWidth="1"/>
    <col min="6407" max="6656" width="9.109375" style="6"/>
    <col min="6657" max="6657" width="7.6640625" style="6" customWidth="1"/>
    <col min="6658" max="6658" width="56.6640625" style="6" customWidth="1"/>
    <col min="6659" max="6660" width="8.6640625" style="6" customWidth="1"/>
    <col min="6661" max="6661" width="14.6640625" style="6" customWidth="1"/>
    <col min="6662" max="6662" width="16.109375" style="6" customWidth="1"/>
    <col min="6663" max="6912" width="9.109375" style="6"/>
    <col min="6913" max="6913" width="7.6640625" style="6" customWidth="1"/>
    <col min="6914" max="6914" width="56.6640625" style="6" customWidth="1"/>
    <col min="6915" max="6916" width="8.6640625" style="6" customWidth="1"/>
    <col min="6917" max="6917" width="14.6640625" style="6" customWidth="1"/>
    <col min="6918" max="6918" width="16.109375" style="6" customWidth="1"/>
    <col min="6919" max="7168" width="9.109375" style="6"/>
    <col min="7169" max="7169" width="7.6640625" style="6" customWidth="1"/>
    <col min="7170" max="7170" width="56.6640625" style="6" customWidth="1"/>
    <col min="7171" max="7172" width="8.6640625" style="6" customWidth="1"/>
    <col min="7173" max="7173" width="14.6640625" style="6" customWidth="1"/>
    <col min="7174" max="7174" width="16.109375" style="6" customWidth="1"/>
    <col min="7175" max="7424" width="9.109375" style="6"/>
    <col min="7425" max="7425" width="7.6640625" style="6" customWidth="1"/>
    <col min="7426" max="7426" width="56.6640625" style="6" customWidth="1"/>
    <col min="7427" max="7428" width="8.6640625" style="6" customWidth="1"/>
    <col min="7429" max="7429" width="14.6640625" style="6" customWidth="1"/>
    <col min="7430" max="7430" width="16.109375" style="6" customWidth="1"/>
    <col min="7431" max="7680" width="9.109375" style="6"/>
    <col min="7681" max="7681" width="7.6640625" style="6" customWidth="1"/>
    <col min="7682" max="7682" width="56.6640625" style="6" customWidth="1"/>
    <col min="7683" max="7684" width="8.6640625" style="6" customWidth="1"/>
    <col min="7685" max="7685" width="14.6640625" style="6" customWidth="1"/>
    <col min="7686" max="7686" width="16.109375" style="6" customWidth="1"/>
    <col min="7687" max="7936" width="9.109375" style="6"/>
    <col min="7937" max="7937" width="7.6640625" style="6" customWidth="1"/>
    <col min="7938" max="7938" width="56.6640625" style="6" customWidth="1"/>
    <col min="7939" max="7940" width="8.6640625" style="6" customWidth="1"/>
    <col min="7941" max="7941" width="14.6640625" style="6" customWidth="1"/>
    <col min="7942" max="7942" width="16.109375" style="6" customWidth="1"/>
    <col min="7943" max="8192" width="9.109375" style="6"/>
    <col min="8193" max="8193" width="7.6640625" style="6" customWidth="1"/>
    <col min="8194" max="8194" width="56.6640625" style="6" customWidth="1"/>
    <col min="8195" max="8196" width="8.6640625" style="6" customWidth="1"/>
    <col min="8197" max="8197" width="14.6640625" style="6" customWidth="1"/>
    <col min="8198" max="8198" width="16.109375" style="6" customWidth="1"/>
    <col min="8199" max="8448" width="9.109375" style="6"/>
    <col min="8449" max="8449" width="7.6640625" style="6" customWidth="1"/>
    <col min="8450" max="8450" width="56.6640625" style="6" customWidth="1"/>
    <col min="8451" max="8452" width="8.6640625" style="6" customWidth="1"/>
    <col min="8453" max="8453" width="14.6640625" style="6" customWidth="1"/>
    <col min="8454" max="8454" width="16.109375" style="6" customWidth="1"/>
    <col min="8455" max="8704" width="9.109375" style="6"/>
    <col min="8705" max="8705" width="7.6640625" style="6" customWidth="1"/>
    <col min="8706" max="8706" width="56.6640625" style="6" customWidth="1"/>
    <col min="8707" max="8708" width="8.6640625" style="6" customWidth="1"/>
    <col min="8709" max="8709" width="14.6640625" style="6" customWidth="1"/>
    <col min="8710" max="8710" width="16.109375" style="6" customWidth="1"/>
    <col min="8711" max="8960" width="9.109375" style="6"/>
    <col min="8961" max="8961" width="7.6640625" style="6" customWidth="1"/>
    <col min="8962" max="8962" width="56.6640625" style="6" customWidth="1"/>
    <col min="8963" max="8964" width="8.6640625" style="6" customWidth="1"/>
    <col min="8965" max="8965" width="14.6640625" style="6" customWidth="1"/>
    <col min="8966" max="8966" width="16.109375" style="6" customWidth="1"/>
    <col min="8967" max="9216" width="9.109375" style="6"/>
    <col min="9217" max="9217" width="7.6640625" style="6" customWidth="1"/>
    <col min="9218" max="9218" width="56.6640625" style="6" customWidth="1"/>
    <col min="9219" max="9220" width="8.6640625" style="6" customWidth="1"/>
    <col min="9221" max="9221" width="14.6640625" style="6" customWidth="1"/>
    <col min="9222" max="9222" width="16.109375" style="6" customWidth="1"/>
    <col min="9223" max="9472" width="9.109375" style="6"/>
    <col min="9473" max="9473" width="7.6640625" style="6" customWidth="1"/>
    <col min="9474" max="9474" width="56.6640625" style="6" customWidth="1"/>
    <col min="9475" max="9476" width="8.6640625" style="6" customWidth="1"/>
    <col min="9477" max="9477" width="14.6640625" style="6" customWidth="1"/>
    <col min="9478" max="9478" width="16.109375" style="6" customWidth="1"/>
    <col min="9479" max="9728" width="9.109375" style="6"/>
    <col min="9729" max="9729" width="7.6640625" style="6" customWidth="1"/>
    <col min="9730" max="9730" width="56.6640625" style="6" customWidth="1"/>
    <col min="9731" max="9732" width="8.6640625" style="6" customWidth="1"/>
    <col min="9733" max="9733" width="14.6640625" style="6" customWidth="1"/>
    <col min="9734" max="9734" width="16.109375" style="6" customWidth="1"/>
    <col min="9735" max="9984" width="9.109375" style="6"/>
    <col min="9985" max="9985" width="7.6640625" style="6" customWidth="1"/>
    <col min="9986" max="9986" width="56.6640625" style="6" customWidth="1"/>
    <col min="9987" max="9988" width="8.6640625" style="6" customWidth="1"/>
    <col min="9989" max="9989" width="14.6640625" style="6" customWidth="1"/>
    <col min="9990" max="9990" width="16.109375" style="6" customWidth="1"/>
    <col min="9991" max="10240" width="9.109375" style="6"/>
    <col min="10241" max="10241" width="7.6640625" style="6" customWidth="1"/>
    <col min="10242" max="10242" width="56.6640625" style="6" customWidth="1"/>
    <col min="10243" max="10244" width="8.6640625" style="6" customWidth="1"/>
    <col min="10245" max="10245" width="14.6640625" style="6" customWidth="1"/>
    <col min="10246" max="10246" width="16.109375" style="6" customWidth="1"/>
    <col min="10247" max="10496" width="9.109375" style="6"/>
    <col min="10497" max="10497" width="7.6640625" style="6" customWidth="1"/>
    <col min="10498" max="10498" width="56.6640625" style="6" customWidth="1"/>
    <col min="10499" max="10500" width="8.6640625" style="6" customWidth="1"/>
    <col min="10501" max="10501" width="14.6640625" style="6" customWidth="1"/>
    <col min="10502" max="10502" width="16.109375" style="6" customWidth="1"/>
    <col min="10503" max="10752" width="9.109375" style="6"/>
    <col min="10753" max="10753" width="7.6640625" style="6" customWidth="1"/>
    <col min="10754" max="10754" width="56.6640625" style="6" customWidth="1"/>
    <col min="10755" max="10756" width="8.6640625" style="6" customWidth="1"/>
    <col min="10757" max="10757" width="14.6640625" style="6" customWidth="1"/>
    <col min="10758" max="10758" width="16.109375" style="6" customWidth="1"/>
    <col min="10759" max="11008" width="9.109375" style="6"/>
    <col min="11009" max="11009" width="7.6640625" style="6" customWidth="1"/>
    <col min="11010" max="11010" width="56.6640625" style="6" customWidth="1"/>
    <col min="11011" max="11012" width="8.6640625" style="6" customWidth="1"/>
    <col min="11013" max="11013" width="14.6640625" style="6" customWidth="1"/>
    <col min="11014" max="11014" width="16.109375" style="6" customWidth="1"/>
    <col min="11015" max="11264" width="9.109375" style="6"/>
    <col min="11265" max="11265" width="7.6640625" style="6" customWidth="1"/>
    <col min="11266" max="11266" width="56.6640625" style="6" customWidth="1"/>
    <col min="11267" max="11268" width="8.6640625" style="6" customWidth="1"/>
    <col min="11269" max="11269" width="14.6640625" style="6" customWidth="1"/>
    <col min="11270" max="11270" width="16.109375" style="6" customWidth="1"/>
    <col min="11271" max="11520" width="9.109375" style="6"/>
    <col min="11521" max="11521" width="7.6640625" style="6" customWidth="1"/>
    <col min="11522" max="11522" width="56.6640625" style="6" customWidth="1"/>
    <col min="11523" max="11524" width="8.6640625" style="6" customWidth="1"/>
    <col min="11525" max="11525" width="14.6640625" style="6" customWidth="1"/>
    <col min="11526" max="11526" width="16.109375" style="6" customWidth="1"/>
    <col min="11527" max="11776" width="9.109375" style="6"/>
    <col min="11777" max="11777" width="7.6640625" style="6" customWidth="1"/>
    <col min="11778" max="11778" width="56.6640625" style="6" customWidth="1"/>
    <col min="11779" max="11780" width="8.6640625" style="6" customWidth="1"/>
    <col min="11781" max="11781" width="14.6640625" style="6" customWidth="1"/>
    <col min="11782" max="11782" width="16.109375" style="6" customWidth="1"/>
    <col min="11783" max="12032" width="9.109375" style="6"/>
    <col min="12033" max="12033" width="7.6640625" style="6" customWidth="1"/>
    <col min="12034" max="12034" width="56.6640625" style="6" customWidth="1"/>
    <col min="12035" max="12036" width="8.6640625" style="6" customWidth="1"/>
    <col min="12037" max="12037" width="14.6640625" style="6" customWidth="1"/>
    <col min="12038" max="12038" width="16.109375" style="6" customWidth="1"/>
    <col min="12039" max="12288" width="9.109375" style="6"/>
    <col min="12289" max="12289" width="7.6640625" style="6" customWidth="1"/>
    <col min="12290" max="12290" width="56.6640625" style="6" customWidth="1"/>
    <col min="12291" max="12292" width="8.6640625" style="6" customWidth="1"/>
    <col min="12293" max="12293" width="14.6640625" style="6" customWidth="1"/>
    <col min="12294" max="12294" width="16.109375" style="6" customWidth="1"/>
    <col min="12295" max="12544" width="9.109375" style="6"/>
    <col min="12545" max="12545" width="7.6640625" style="6" customWidth="1"/>
    <col min="12546" max="12546" width="56.6640625" style="6" customWidth="1"/>
    <col min="12547" max="12548" width="8.6640625" style="6" customWidth="1"/>
    <col min="12549" max="12549" width="14.6640625" style="6" customWidth="1"/>
    <col min="12550" max="12550" width="16.109375" style="6" customWidth="1"/>
    <col min="12551" max="12800" width="9.109375" style="6"/>
    <col min="12801" max="12801" width="7.6640625" style="6" customWidth="1"/>
    <col min="12802" max="12802" width="56.6640625" style="6" customWidth="1"/>
    <col min="12803" max="12804" width="8.6640625" style="6" customWidth="1"/>
    <col min="12805" max="12805" width="14.6640625" style="6" customWidth="1"/>
    <col min="12806" max="12806" width="16.109375" style="6" customWidth="1"/>
    <col min="12807" max="13056" width="9.109375" style="6"/>
    <col min="13057" max="13057" width="7.6640625" style="6" customWidth="1"/>
    <col min="13058" max="13058" width="56.6640625" style="6" customWidth="1"/>
    <col min="13059" max="13060" width="8.6640625" style="6" customWidth="1"/>
    <col min="13061" max="13061" width="14.6640625" style="6" customWidth="1"/>
    <col min="13062" max="13062" width="16.109375" style="6" customWidth="1"/>
    <col min="13063" max="13312" width="9.109375" style="6"/>
    <col min="13313" max="13313" width="7.6640625" style="6" customWidth="1"/>
    <col min="13314" max="13314" width="56.6640625" style="6" customWidth="1"/>
    <col min="13315" max="13316" width="8.6640625" style="6" customWidth="1"/>
    <col min="13317" max="13317" width="14.6640625" style="6" customWidth="1"/>
    <col min="13318" max="13318" width="16.109375" style="6" customWidth="1"/>
    <col min="13319" max="13568" width="9.109375" style="6"/>
    <col min="13569" max="13569" width="7.6640625" style="6" customWidth="1"/>
    <col min="13570" max="13570" width="56.6640625" style="6" customWidth="1"/>
    <col min="13571" max="13572" width="8.6640625" style="6" customWidth="1"/>
    <col min="13573" max="13573" width="14.6640625" style="6" customWidth="1"/>
    <col min="13574" max="13574" width="16.109375" style="6" customWidth="1"/>
    <col min="13575" max="13824" width="9.109375" style="6"/>
    <col min="13825" max="13825" width="7.6640625" style="6" customWidth="1"/>
    <col min="13826" max="13826" width="56.6640625" style="6" customWidth="1"/>
    <col min="13827" max="13828" width="8.6640625" style="6" customWidth="1"/>
    <col min="13829" max="13829" width="14.6640625" style="6" customWidth="1"/>
    <col min="13830" max="13830" width="16.109375" style="6" customWidth="1"/>
    <col min="13831" max="14080" width="9.109375" style="6"/>
    <col min="14081" max="14081" width="7.6640625" style="6" customWidth="1"/>
    <col min="14082" max="14082" width="56.6640625" style="6" customWidth="1"/>
    <col min="14083" max="14084" width="8.6640625" style="6" customWidth="1"/>
    <col min="14085" max="14085" width="14.6640625" style="6" customWidth="1"/>
    <col min="14086" max="14086" width="16.109375" style="6" customWidth="1"/>
    <col min="14087" max="14336" width="9.109375" style="6"/>
    <col min="14337" max="14337" width="7.6640625" style="6" customWidth="1"/>
    <col min="14338" max="14338" width="56.6640625" style="6" customWidth="1"/>
    <col min="14339" max="14340" width="8.6640625" style="6" customWidth="1"/>
    <col min="14341" max="14341" width="14.6640625" style="6" customWidth="1"/>
    <col min="14342" max="14342" width="16.109375" style="6" customWidth="1"/>
    <col min="14343" max="14592" width="9.109375" style="6"/>
    <col min="14593" max="14593" width="7.6640625" style="6" customWidth="1"/>
    <col min="14594" max="14594" width="56.6640625" style="6" customWidth="1"/>
    <col min="14595" max="14596" width="8.6640625" style="6" customWidth="1"/>
    <col min="14597" max="14597" width="14.6640625" style="6" customWidth="1"/>
    <col min="14598" max="14598" width="16.109375" style="6" customWidth="1"/>
    <col min="14599" max="14848" width="9.109375" style="6"/>
    <col min="14849" max="14849" width="7.6640625" style="6" customWidth="1"/>
    <col min="14850" max="14850" width="56.6640625" style="6" customWidth="1"/>
    <col min="14851" max="14852" width="8.6640625" style="6" customWidth="1"/>
    <col min="14853" max="14853" width="14.6640625" style="6" customWidth="1"/>
    <col min="14854" max="14854" width="16.109375" style="6" customWidth="1"/>
    <col min="14855" max="15104" width="9.109375" style="6"/>
    <col min="15105" max="15105" width="7.6640625" style="6" customWidth="1"/>
    <col min="15106" max="15106" width="56.6640625" style="6" customWidth="1"/>
    <col min="15107" max="15108" width="8.6640625" style="6" customWidth="1"/>
    <col min="15109" max="15109" width="14.6640625" style="6" customWidth="1"/>
    <col min="15110" max="15110" width="16.109375" style="6" customWidth="1"/>
    <col min="15111" max="15360" width="9.109375" style="6"/>
    <col min="15361" max="15361" width="7.6640625" style="6" customWidth="1"/>
    <col min="15362" max="15362" width="56.6640625" style="6" customWidth="1"/>
    <col min="15363" max="15364" width="8.6640625" style="6" customWidth="1"/>
    <col min="15365" max="15365" width="14.6640625" style="6" customWidth="1"/>
    <col min="15366" max="15366" width="16.109375" style="6" customWidth="1"/>
    <col min="15367" max="15616" width="9.109375" style="6"/>
    <col min="15617" max="15617" width="7.6640625" style="6" customWidth="1"/>
    <col min="15618" max="15618" width="56.6640625" style="6" customWidth="1"/>
    <col min="15619" max="15620" width="8.6640625" style="6" customWidth="1"/>
    <col min="15621" max="15621" width="14.6640625" style="6" customWidth="1"/>
    <col min="15622" max="15622" width="16.109375" style="6" customWidth="1"/>
    <col min="15623" max="15872" width="9.109375" style="6"/>
    <col min="15873" max="15873" width="7.6640625" style="6" customWidth="1"/>
    <col min="15874" max="15874" width="56.6640625" style="6" customWidth="1"/>
    <col min="15875" max="15876" width="8.6640625" style="6" customWidth="1"/>
    <col min="15877" max="15877" width="14.6640625" style="6" customWidth="1"/>
    <col min="15878" max="15878" width="16.109375" style="6" customWidth="1"/>
    <col min="15879" max="16128" width="9.109375" style="6"/>
    <col min="16129" max="16129" width="7.6640625" style="6" customWidth="1"/>
    <col min="16130" max="16130" width="56.6640625" style="6" customWidth="1"/>
    <col min="16131" max="16132" width="8.6640625" style="6" customWidth="1"/>
    <col min="16133" max="16133" width="14.6640625" style="6" customWidth="1"/>
    <col min="16134" max="16134" width="16.109375" style="6" customWidth="1"/>
    <col min="16135" max="16384" width="9.109375" style="6"/>
  </cols>
  <sheetData>
    <row r="1" spans="1:6" ht="24.75" customHeight="1">
      <c r="A1" s="78" t="s">
        <v>159</v>
      </c>
      <c r="B1" s="79"/>
      <c r="C1" s="79"/>
      <c r="D1" s="79"/>
      <c r="E1" s="79"/>
      <c r="F1" s="80"/>
    </row>
    <row r="2" spans="1:6" ht="23.25" customHeight="1">
      <c r="A2" s="81" t="s">
        <v>287</v>
      </c>
      <c r="B2" s="82"/>
      <c r="C2" s="82"/>
      <c r="D2" s="82"/>
      <c r="E2" s="82"/>
      <c r="F2" s="83"/>
    </row>
    <row r="3" spans="1:6" ht="60" customHeight="1">
      <c r="A3" s="84" t="s">
        <v>160</v>
      </c>
      <c r="B3" s="85"/>
      <c r="C3" s="85"/>
      <c r="D3" s="85"/>
      <c r="E3" s="85"/>
      <c r="F3" s="86"/>
    </row>
    <row r="4" spans="1:6" ht="15" customHeight="1">
      <c r="A4" s="47" t="s">
        <v>161</v>
      </c>
      <c r="B4" s="17" t="s">
        <v>162</v>
      </c>
      <c r="C4" s="16" t="s">
        <v>163</v>
      </c>
      <c r="D4" s="16" t="s">
        <v>164</v>
      </c>
      <c r="E4" s="18" t="s">
        <v>165</v>
      </c>
      <c r="F4" s="48" t="s">
        <v>0</v>
      </c>
    </row>
    <row r="5" spans="1:6">
      <c r="A5" s="47"/>
      <c r="B5" s="17"/>
      <c r="C5" s="16"/>
      <c r="D5" s="16"/>
      <c r="E5" s="19" t="s">
        <v>166</v>
      </c>
      <c r="F5" s="49" t="s">
        <v>166</v>
      </c>
    </row>
    <row r="6" spans="1:6">
      <c r="A6" s="47"/>
      <c r="B6" s="17"/>
      <c r="C6" s="16"/>
      <c r="D6" s="16"/>
      <c r="E6" s="19"/>
      <c r="F6" s="49"/>
    </row>
    <row r="7" spans="1:6" ht="262.2">
      <c r="A7" s="50"/>
      <c r="B7" s="21" t="s">
        <v>167</v>
      </c>
      <c r="C7" s="20"/>
      <c r="D7" s="22"/>
      <c r="E7" s="23"/>
      <c r="F7" s="51"/>
    </row>
    <row r="8" spans="1:6">
      <c r="A8" s="50"/>
      <c r="B8" s="21"/>
      <c r="C8" s="20"/>
      <c r="D8" s="22"/>
      <c r="E8" s="23"/>
      <c r="F8" s="51"/>
    </row>
    <row r="9" spans="1:6" ht="41.4">
      <c r="A9" s="50"/>
      <c r="B9" s="21" t="s">
        <v>168</v>
      </c>
      <c r="C9" s="20"/>
      <c r="D9" s="22"/>
      <c r="E9" s="23"/>
      <c r="F9" s="51"/>
    </row>
    <row r="10" spans="1:6">
      <c r="A10" s="50"/>
      <c r="B10" s="21"/>
      <c r="C10" s="20"/>
      <c r="D10" s="22"/>
      <c r="E10" s="23"/>
      <c r="F10" s="51"/>
    </row>
    <row r="11" spans="1:6" ht="27.6">
      <c r="A11" s="50"/>
      <c r="B11" s="24" t="s">
        <v>169</v>
      </c>
      <c r="C11" s="20"/>
      <c r="D11" s="22"/>
      <c r="E11" s="23"/>
      <c r="F11" s="51"/>
    </row>
    <row r="12" spans="1:6">
      <c r="A12" s="50"/>
      <c r="B12" s="24"/>
      <c r="C12" s="20"/>
      <c r="D12" s="22"/>
      <c r="E12" s="23"/>
      <c r="F12" s="51"/>
    </row>
    <row r="13" spans="1:6" ht="27.6">
      <c r="A13" s="50"/>
      <c r="B13" s="25" t="s">
        <v>170</v>
      </c>
      <c r="C13" s="20"/>
      <c r="D13" s="22"/>
      <c r="E13" s="23"/>
      <c r="F13" s="51"/>
    </row>
    <row r="14" spans="1:6">
      <c r="A14" s="50"/>
      <c r="B14" s="25"/>
      <c r="C14" s="20"/>
      <c r="D14" s="22"/>
      <c r="E14" s="23"/>
      <c r="F14" s="51"/>
    </row>
    <row r="15" spans="1:6" ht="55.2">
      <c r="A15" s="50"/>
      <c r="B15" s="25" t="s">
        <v>171</v>
      </c>
      <c r="C15" s="20"/>
      <c r="D15" s="22"/>
      <c r="E15" s="23"/>
      <c r="F15" s="51"/>
    </row>
    <row r="16" spans="1:6">
      <c r="A16" s="50"/>
      <c r="B16" s="25"/>
      <c r="C16" s="20"/>
      <c r="D16" s="22"/>
      <c r="E16" s="23"/>
      <c r="F16" s="51"/>
    </row>
    <row r="17" spans="1:6" ht="55.2">
      <c r="A17" s="50"/>
      <c r="B17" s="25" t="s">
        <v>172</v>
      </c>
      <c r="C17" s="20"/>
      <c r="D17" s="22"/>
      <c r="E17" s="23"/>
      <c r="F17" s="51"/>
    </row>
    <row r="18" spans="1:6">
      <c r="A18" s="50"/>
      <c r="B18" s="25" t="s">
        <v>173</v>
      </c>
      <c r="C18" s="20"/>
      <c r="D18" s="22"/>
      <c r="E18" s="23"/>
      <c r="F18" s="51"/>
    </row>
    <row r="19" spans="1:6" ht="27.6">
      <c r="A19" s="50"/>
      <c r="B19" s="25" t="s">
        <v>174</v>
      </c>
      <c r="C19" s="20"/>
      <c r="D19" s="22"/>
      <c r="E19" s="23"/>
      <c r="F19" s="51"/>
    </row>
    <row r="20" spans="1:6">
      <c r="A20" s="50"/>
      <c r="B20" s="25"/>
      <c r="C20" s="20"/>
      <c r="D20" s="22"/>
      <c r="E20" s="23"/>
      <c r="F20" s="51"/>
    </row>
    <row r="21" spans="1:6" ht="27.6">
      <c r="A21" s="50"/>
      <c r="B21" s="25" t="s">
        <v>175</v>
      </c>
      <c r="C21" s="20"/>
      <c r="D21" s="22"/>
      <c r="E21" s="23"/>
      <c r="F21" s="51"/>
    </row>
    <row r="22" spans="1:6">
      <c r="A22" s="50"/>
      <c r="B22" s="25"/>
      <c r="C22" s="20"/>
      <c r="D22" s="22"/>
      <c r="E22" s="23"/>
      <c r="F22" s="51"/>
    </row>
    <row r="23" spans="1:6" ht="41.4">
      <c r="A23" s="50"/>
      <c r="B23" s="25" t="s">
        <v>176</v>
      </c>
      <c r="C23" s="20"/>
      <c r="D23" s="22"/>
      <c r="E23" s="23"/>
      <c r="F23" s="51"/>
    </row>
    <row r="24" spans="1:6">
      <c r="A24" s="50"/>
      <c r="B24" s="25"/>
      <c r="C24" s="20"/>
      <c r="D24" s="22"/>
      <c r="E24" s="23"/>
      <c r="F24" s="51"/>
    </row>
    <row r="25" spans="1:6">
      <c r="A25" s="50"/>
      <c r="B25" s="25" t="s">
        <v>177</v>
      </c>
      <c r="C25" s="20"/>
      <c r="D25" s="22"/>
      <c r="E25" s="23"/>
      <c r="F25" s="51"/>
    </row>
    <row r="26" spans="1:6">
      <c r="A26" s="47"/>
      <c r="B26" s="17"/>
      <c r="C26" s="16"/>
      <c r="D26" s="16"/>
      <c r="E26" s="19"/>
      <c r="F26" s="49"/>
    </row>
    <row r="27" spans="1:6" customFormat="1" ht="14.4">
      <c r="A27" s="52">
        <v>1</v>
      </c>
      <c r="B27" s="26" t="s">
        <v>178</v>
      </c>
      <c r="C27" s="20"/>
      <c r="D27" s="22"/>
      <c r="E27" s="27"/>
      <c r="F27" s="53"/>
    </row>
    <row r="28" spans="1:6" customFormat="1" ht="14.4">
      <c r="A28" s="54"/>
      <c r="B28" s="28"/>
      <c r="C28" s="20"/>
      <c r="D28" s="22"/>
      <c r="E28" s="27"/>
      <c r="F28" s="53"/>
    </row>
    <row r="29" spans="1:6" customFormat="1" ht="14.4">
      <c r="A29" s="54" t="s">
        <v>179</v>
      </c>
      <c r="B29" s="28" t="s">
        <v>180</v>
      </c>
      <c r="C29" s="20"/>
      <c r="D29" s="22"/>
      <c r="E29" s="27"/>
      <c r="F29" s="53"/>
    </row>
    <row r="30" spans="1:6" customFormat="1" ht="27.6">
      <c r="A30" s="55"/>
      <c r="B30" s="29" t="s">
        <v>181</v>
      </c>
      <c r="C30" s="20"/>
      <c r="D30" s="22"/>
      <c r="E30" s="27"/>
      <c r="F30" s="53"/>
    </row>
    <row r="31" spans="1:6" customFormat="1" ht="14.4">
      <c r="A31" s="55"/>
      <c r="B31" s="30"/>
      <c r="C31" s="20"/>
      <c r="D31" s="22"/>
      <c r="E31" s="27"/>
      <c r="F31" s="53"/>
    </row>
    <row r="32" spans="1:6" customFormat="1" ht="14.4">
      <c r="A32" s="54" t="s">
        <v>182</v>
      </c>
      <c r="B32" s="31" t="s">
        <v>183</v>
      </c>
      <c r="C32" s="20"/>
      <c r="D32" s="22"/>
      <c r="E32" s="27"/>
      <c r="F32" s="53"/>
    </row>
    <row r="33" spans="1:6" customFormat="1" ht="27.6">
      <c r="A33" s="56" t="s">
        <v>184</v>
      </c>
      <c r="B33" s="30" t="s">
        <v>185</v>
      </c>
      <c r="C33" s="20"/>
      <c r="D33" s="22"/>
      <c r="E33" s="27"/>
      <c r="F33" s="53"/>
    </row>
    <row r="34" spans="1:6" customFormat="1" ht="14.4">
      <c r="A34" s="56" t="s">
        <v>186</v>
      </c>
      <c r="B34" s="30" t="s">
        <v>187</v>
      </c>
      <c r="C34" s="20"/>
      <c r="D34" s="22"/>
      <c r="E34" s="27"/>
      <c r="F34" s="53"/>
    </row>
    <row r="35" spans="1:6" customFormat="1" ht="14.4">
      <c r="A35" s="56" t="s">
        <v>188</v>
      </c>
      <c r="B35" s="30" t="s">
        <v>189</v>
      </c>
      <c r="C35" s="20"/>
      <c r="D35" s="22"/>
      <c r="E35" s="27"/>
      <c r="F35" s="53"/>
    </row>
    <row r="36" spans="1:6" customFormat="1" ht="14.4">
      <c r="A36" s="56" t="s">
        <v>190</v>
      </c>
      <c r="B36" s="30" t="s">
        <v>191</v>
      </c>
      <c r="C36" s="20"/>
      <c r="D36" s="22"/>
      <c r="E36" s="27"/>
      <c r="F36" s="53"/>
    </row>
    <row r="37" spans="1:6" customFormat="1" ht="14.4">
      <c r="A37" s="56"/>
      <c r="B37" s="30"/>
      <c r="C37" s="20"/>
      <c r="D37" s="22"/>
      <c r="E37" s="27"/>
      <c r="F37" s="53"/>
    </row>
    <row r="38" spans="1:6" customFormat="1" ht="14.4">
      <c r="A38" s="54" t="s">
        <v>192</v>
      </c>
      <c r="B38" s="26" t="s">
        <v>193</v>
      </c>
      <c r="C38" s="20"/>
      <c r="D38" s="22"/>
      <c r="E38" s="27"/>
      <c r="F38" s="53"/>
    </row>
    <row r="39" spans="1:6" customFormat="1" ht="55.2">
      <c r="A39" s="55"/>
      <c r="B39" s="30" t="s">
        <v>194</v>
      </c>
      <c r="C39" s="20"/>
      <c r="D39" s="22"/>
      <c r="E39" s="27"/>
      <c r="F39" s="53"/>
    </row>
    <row r="40" spans="1:6" customFormat="1" ht="14.4">
      <c r="A40" s="55"/>
      <c r="B40" s="25"/>
      <c r="C40" s="20"/>
      <c r="D40" s="22"/>
      <c r="E40" s="27"/>
      <c r="F40" s="53"/>
    </row>
    <row r="41" spans="1:6" customFormat="1" ht="14.4">
      <c r="A41" s="54" t="s">
        <v>195</v>
      </c>
      <c r="B41" s="26" t="s">
        <v>196</v>
      </c>
      <c r="C41" s="20"/>
      <c r="D41" s="22"/>
      <c r="E41" s="27"/>
      <c r="F41" s="53"/>
    </row>
    <row r="42" spans="1:6" customFormat="1" ht="14.4">
      <c r="A42" s="56" t="s">
        <v>184</v>
      </c>
      <c r="B42" s="29" t="s">
        <v>197</v>
      </c>
      <c r="C42" s="20"/>
      <c r="D42" s="22"/>
      <c r="E42" s="27"/>
      <c r="F42" s="53"/>
    </row>
    <row r="43" spans="1:6" customFormat="1" ht="14.4">
      <c r="A43" s="56" t="s">
        <v>186</v>
      </c>
      <c r="B43" s="29" t="s">
        <v>198</v>
      </c>
      <c r="C43" s="20"/>
      <c r="D43" s="22"/>
      <c r="E43" s="27"/>
      <c r="F43" s="53"/>
    </row>
    <row r="44" spans="1:6" customFormat="1" ht="14.4">
      <c r="A44" s="56"/>
      <c r="B44" s="29"/>
      <c r="C44" s="20"/>
      <c r="D44" s="22"/>
      <c r="E44" s="27"/>
      <c r="F44" s="53"/>
    </row>
    <row r="45" spans="1:6" customFormat="1" ht="14.4">
      <c r="A45" s="56" t="s">
        <v>188</v>
      </c>
      <c r="B45" s="29" t="s">
        <v>199</v>
      </c>
      <c r="C45" s="20"/>
      <c r="D45" s="22"/>
      <c r="E45" s="27"/>
      <c r="F45" s="53"/>
    </row>
    <row r="46" spans="1:6">
      <c r="A46" s="47"/>
      <c r="B46" s="17"/>
      <c r="C46" s="16"/>
      <c r="D46" s="16"/>
      <c r="E46" s="19"/>
      <c r="F46" s="49"/>
    </row>
    <row r="47" spans="1:6">
      <c r="A47" s="47"/>
      <c r="B47" s="17" t="s">
        <v>200</v>
      </c>
      <c r="C47" s="33">
        <v>1</v>
      </c>
      <c r="D47" s="20" t="s">
        <v>201</v>
      </c>
      <c r="E47" s="34">
        <v>85000</v>
      </c>
      <c r="F47" s="57">
        <f>E47*C47</f>
        <v>85000</v>
      </c>
    </row>
    <row r="48" spans="1:6">
      <c r="A48" s="47"/>
      <c r="B48" s="17"/>
      <c r="C48" s="16"/>
      <c r="D48" s="16"/>
      <c r="E48" s="19"/>
      <c r="F48" s="49"/>
    </row>
    <row r="49" spans="1:6" ht="24.9" customHeight="1">
      <c r="A49" s="58">
        <v>1.1000000000000001</v>
      </c>
      <c r="B49" s="35" t="s">
        <v>202</v>
      </c>
      <c r="C49" s="36"/>
      <c r="D49" s="36"/>
      <c r="E49" s="37"/>
      <c r="F49" s="59"/>
    </row>
    <row r="50" spans="1:6" ht="11.25" customHeight="1">
      <c r="A50" s="60"/>
      <c r="B50" s="35"/>
      <c r="C50" s="20"/>
      <c r="D50" s="38"/>
      <c r="E50" s="39"/>
      <c r="F50" s="61"/>
    </row>
    <row r="51" spans="1:6" ht="124.2">
      <c r="A51" s="62"/>
      <c r="B51" s="21" t="s">
        <v>203</v>
      </c>
      <c r="C51" s="33"/>
      <c r="D51" s="20"/>
      <c r="E51" s="39"/>
      <c r="F51" s="61"/>
    </row>
    <row r="52" spans="1:6" ht="27.6">
      <c r="A52" s="62"/>
      <c r="B52" s="21" t="s">
        <v>204</v>
      </c>
      <c r="C52" s="33"/>
      <c r="D52" s="20"/>
      <c r="E52" s="39"/>
      <c r="F52" s="61"/>
    </row>
    <row r="53" spans="1:6" ht="5.25" customHeight="1">
      <c r="A53" s="62"/>
      <c r="B53" s="21"/>
      <c r="C53" s="20"/>
      <c r="D53" s="33"/>
      <c r="E53" s="34"/>
      <c r="F53" s="63"/>
    </row>
    <row r="54" spans="1:6" s="9" customFormat="1">
      <c r="A54" s="64" t="s">
        <v>205</v>
      </c>
      <c r="B54" s="24" t="s">
        <v>206</v>
      </c>
      <c r="C54" s="33"/>
      <c r="D54" s="20"/>
      <c r="E54" s="34"/>
      <c r="F54" s="57"/>
    </row>
    <row r="55" spans="1:6" s="9" customFormat="1">
      <c r="A55" s="62"/>
      <c r="B55" s="24"/>
      <c r="C55" s="33"/>
      <c r="D55" s="20"/>
      <c r="E55" s="34"/>
      <c r="F55" s="57"/>
    </row>
    <row r="56" spans="1:6" s="9" customFormat="1" ht="55.2">
      <c r="A56" s="62"/>
      <c r="B56" s="21" t="s">
        <v>207</v>
      </c>
      <c r="C56" s="33">
        <v>2</v>
      </c>
      <c r="D56" s="20" t="s">
        <v>201</v>
      </c>
      <c r="E56" s="34">
        <v>15500</v>
      </c>
      <c r="F56" s="57">
        <f>E56*C56</f>
        <v>31000</v>
      </c>
    </row>
    <row r="57" spans="1:6" s="9" customFormat="1">
      <c r="A57" s="62"/>
      <c r="B57" s="21"/>
      <c r="C57" s="33"/>
      <c r="D57" s="20"/>
      <c r="E57" s="34"/>
      <c r="F57" s="57"/>
    </row>
    <row r="58" spans="1:6" s="9" customFormat="1">
      <c r="A58" s="64" t="s">
        <v>208</v>
      </c>
      <c r="B58" s="24" t="s">
        <v>209</v>
      </c>
      <c r="C58" s="33"/>
      <c r="D58" s="20"/>
      <c r="E58" s="34"/>
      <c r="F58" s="57"/>
    </row>
    <row r="59" spans="1:6" s="9" customFormat="1">
      <c r="A59" s="62"/>
      <c r="B59" s="24"/>
      <c r="C59" s="33"/>
      <c r="D59" s="20"/>
      <c r="E59" s="34"/>
      <c r="F59" s="57"/>
    </row>
    <row r="60" spans="1:6" s="9" customFormat="1" ht="41.4">
      <c r="A60" s="62"/>
      <c r="B60" s="21" t="s">
        <v>210</v>
      </c>
      <c r="C60" s="33">
        <v>1</v>
      </c>
      <c r="D60" s="20" t="s">
        <v>201</v>
      </c>
      <c r="E60" s="34">
        <v>14500</v>
      </c>
      <c r="F60" s="57">
        <f>E60*C60</f>
        <v>14500</v>
      </c>
    </row>
    <row r="61" spans="1:6" s="9" customFormat="1">
      <c r="A61" s="62"/>
      <c r="B61" s="21"/>
      <c r="C61" s="33"/>
      <c r="D61" s="20"/>
      <c r="E61" s="34"/>
      <c r="F61" s="57"/>
    </row>
    <row r="62" spans="1:6" s="9" customFormat="1">
      <c r="A62" s="64" t="s">
        <v>208</v>
      </c>
      <c r="B62" s="24" t="s">
        <v>211</v>
      </c>
      <c r="C62" s="33"/>
      <c r="D62" s="20"/>
      <c r="E62" s="34"/>
      <c r="F62" s="57"/>
    </row>
    <row r="63" spans="1:6" s="9" customFormat="1">
      <c r="A63" s="62"/>
      <c r="B63" s="24"/>
      <c r="C63" s="33"/>
      <c r="D63" s="20"/>
      <c r="E63" s="34"/>
      <c r="F63" s="57"/>
    </row>
    <row r="64" spans="1:6" s="9" customFormat="1" ht="41.4">
      <c r="A64" s="62"/>
      <c r="B64" s="21" t="s">
        <v>212</v>
      </c>
      <c r="C64" s="33">
        <v>2</v>
      </c>
      <c r="D64" s="20" t="s">
        <v>201</v>
      </c>
      <c r="E64" s="34">
        <v>25500</v>
      </c>
      <c r="F64" s="57">
        <f>E64*C64</f>
        <v>51000</v>
      </c>
    </row>
    <row r="65" spans="1:6" s="9" customFormat="1">
      <c r="A65" s="62"/>
      <c r="B65" s="21"/>
      <c r="C65" s="33"/>
      <c r="D65" s="20"/>
      <c r="E65" s="34"/>
      <c r="F65" s="57"/>
    </row>
    <row r="66" spans="1:6" s="9" customFormat="1">
      <c r="A66" s="64" t="s">
        <v>213</v>
      </c>
      <c r="B66" s="24" t="s">
        <v>214</v>
      </c>
      <c r="C66" s="33"/>
      <c r="D66" s="20"/>
      <c r="E66" s="34"/>
      <c r="F66" s="57"/>
    </row>
    <row r="67" spans="1:6" s="9" customFormat="1">
      <c r="A67" s="62"/>
      <c r="B67" s="24"/>
      <c r="C67" s="33"/>
      <c r="D67" s="20"/>
      <c r="E67" s="34"/>
      <c r="F67" s="57"/>
    </row>
    <row r="68" spans="1:6" s="9" customFormat="1" ht="41.4">
      <c r="A68" s="62"/>
      <c r="B68" s="21" t="s">
        <v>215</v>
      </c>
      <c r="C68" s="33" t="s">
        <v>78</v>
      </c>
      <c r="D68" s="20" t="s">
        <v>201</v>
      </c>
      <c r="E68" s="34">
        <v>22000</v>
      </c>
      <c r="F68" s="57"/>
    </row>
    <row r="69" spans="1:6" s="9" customFormat="1">
      <c r="A69" s="62"/>
      <c r="B69" s="21"/>
      <c r="C69" s="33"/>
      <c r="D69" s="20"/>
      <c r="E69" s="34"/>
      <c r="F69" s="57"/>
    </row>
    <row r="70" spans="1:6" ht="69">
      <c r="A70" s="62">
        <v>2</v>
      </c>
      <c r="B70" s="21" t="s">
        <v>216</v>
      </c>
      <c r="C70" s="20">
        <v>2</v>
      </c>
      <c r="D70" s="20" t="s">
        <v>2</v>
      </c>
      <c r="E70" s="34">
        <v>55000</v>
      </c>
      <c r="F70" s="57">
        <f>E70*C70</f>
        <v>110000</v>
      </c>
    </row>
    <row r="71" spans="1:6">
      <c r="A71" s="62"/>
      <c r="B71" s="21"/>
      <c r="C71" s="20"/>
      <c r="D71" s="33"/>
      <c r="E71" s="34"/>
      <c r="F71" s="63"/>
    </row>
    <row r="72" spans="1:6" ht="69">
      <c r="A72" s="55">
        <v>3</v>
      </c>
      <c r="B72" s="29" t="s">
        <v>217</v>
      </c>
      <c r="C72" s="20"/>
      <c r="D72" s="22"/>
      <c r="E72" s="27"/>
      <c r="F72" s="53"/>
    </row>
    <row r="73" spans="1:6">
      <c r="A73" s="55"/>
      <c r="B73" s="29"/>
      <c r="C73" s="20"/>
      <c r="D73" s="22"/>
      <c r="E73" s="27"/>
      <c r="F73" s="53"/>
    </row>
    <row r="74" spans="1:6">
      <c r="A74" s="55">
        <v>3.1</v>
      </c>
      <c r="B74" s="29" t="s">
        <v>218</v>
      </c>
      <c r="C74" s="22">
        <v>20</v>
      </c>
      <c r="D74" s="20" t="s">
        <v>219</v>
      </c>
      <c r="E74" s="34">
        <v>570</v>
      </c>
      <c r="F74" s="57">
        <f>E74*C74</f>
        <v>11400</v>
      </c>
    </row>
    <row r="75" spans="1:6">
      <c r="A75" s="55">
        <v>3.2</v>
      </c>
      <c r="B75" s="29" t="s">
        <v>220</v>
      </c>
      <c r="C75" s="40">
        <v>135</v>
      </c>
      <c r="D75" s="20" t="s">
        <v>219</v>
      </c>
      <c r="E75" s="34">
        <v>740</v>
      </c>
      <c r="F75" s="57">
        <f>E75*C75</f>
        <v>99900</v>
      </c>
    </row>
    <row r="76" spans="1:6">
      <c r="A76" s="55">
        <v>3.3</v>
      </c>
      <c r="B76" s="29" t="s">
        <v>221</v>
      </c>
      <c r="C76" s="40">
        <v>50</v>
      </c>
      <c r="D76" s="20" t="s">
        <v>219</v>
      </c>
      <c r="E76" s="34">
        <v>740</v>
      </c>
      <c r="F76" s="57">
        <f>E76*C76</f>
        <v>37000</v>
      </c>
    </row>
    <row r="77" spans="1:6">
      <c r="A77" s="55"/>
      <c r="B77" s="29"/>
      <c r="C77" s="22"/>
      <c r="D77" s="20"/>
      <c r="E77" s="34"/>
      <c r="F77" s="57"/>
    </row>
    <row r="78" spans="1:6" ht="41.4">
      <c r="A78" s="55">
        <v>4</v>
      </c>
      <c r="B78" s="29" t="s">
        <v>222</v>
      </c>
      <c r="C78" s="20"/>
      <c r="D78" s="22"/>
      <c r="E78" s="27"/>
      <c r="F78" s="53"/>
    </row>
    <row r="79" spans="1:6">
      <c r="A79" s="55">
        <v>4.0999999999999996</v>
      </c>
      <c r="B79" s="29" t="s">
        <v>218</v>
      </c>
      <c r="C79" s="22">
        <v>2</v>
      </c>
      <c r="D79" s="20" t="s">
        <v>53</v>
      </c>
      <c r="E79" s="34">
        <v>850</v>
      </c>
      <c r="F79" s="57">
        <f>E79*C79</f>
        <v>1700</v>
      </c>
    </row>
    <row r="80" spans="1:6">
      <c r="A80" s="55">
        <v>4.2</v>
      </c>
      <c r="B80" s="29" t="s">
        <v>220</v>
      </c>
      <c r="C80" s="22">
        <v>4</v>
      </c>
      <c r="D80" s="20" t="s">
        <v>53</v>
      </c>
      <c r="E80" s="34">
        <v>580</v>
      </c>
      <c r="F80" s="57">
        <f>E80*C80</f>
        <v>2320</v>
      </c>
    </row>
    <row r="81" spans="1:6">
      <c r="A81" s="55">
        <v>4.3</v>
      </c>
      <c r="B81" s="29" t="s">
        <v>221</v>
      </c>
      <c r="C81" s="22">
        <v>4</v>
      </c>
      <c r="D81" s="20" t="s">
        <v>53</v>
      </c>
      <c r="E81" s="34">
        <v>580</v>
      </c>
      <c r="F81" s="57">
        <f>E81*C81</f>
        <v>2320</v>
      </c>
    </row>
    <row r="82" spans="1:6">
      <c r="A82" s="55"/>
      <c r="B82" s="29"/>
      <c r="C82" s="22"/>
      <c r="D82" s="20"/>
      <c r="E82" s="34"/>
      <c r="F82" s="57"/>
    </row>
    <row r="83" spans="1:6" ht="96.6">
      <c r="A83" s="50">
        <v>5</v>
      </c>
      <c r="B83" s="21" t="s">
        <v>223</v>
      </c>
      <c r="C83" s="20"/>
      <c r="D83" s="20"/>
      <c r="E83" s="39"/>
      <c r="F83" s="65"/>
    </row>
    <row r="84" spans="1:6">
      <c r="A84" s="50"/>
      <c r="B84" s="21"/>
      <c r="C84" s="20"/>
      <c r="D84" s="20"/>
      <c r="E84" s="39"/>
      <c r="F84" s="65"/>
    </row>
    <row r="85" spans="1:6" ht="25.5" customHeight="1">
      <c r="A85" s="50">
        <v>5.0999999999999996</v>
      </c>
      <c r="B85" s="21" t="s">
        <v>224</v>
      </c>
      <c r="C85" s="41">
        <v>95</v>
      </c>
      <c r="D85" s="20" t="s">
        <v>219</v>
      </c>
      <c r="E85" s="34">
        <v>1900</v>
      </c>
      <c r="F85" s="57">
        <f>E85*C85</f>
        <v>180500</v>
      </c>
    </row>
    <row r="86" spans="1:6" ht="24.75" customHeight="1">
      <c r="A86" s="50">
        <v>5.2</v>
      </c>
      <c r="B86" s="21" t="s">
        <v>225</v>
      </c>
      <c r="C86" s="41">
        <v>20</v>
      </c>
      <c r="D86" s="20" t="s">
        <v>219</v>
      </c>
      <c r="E86" s="34">
        <v>1650</v>
      </c>
      <c r="F86" s="57">
        <f>E86*C86</f>
        <v>33000</v>
      </c>
    </row>
    <row r="87" spans="1:6">
      <c r="A87" s="50"/>
      <c r="B87" s="21"/>
      <c r="C87" s="20"/>
      <c r="D87" s="20"/>
      <c r="E87" s="34"/>
      <c r="F87" s="57"/>
    </row>
    <row r="88" spans="1:6" ht="20.25" customHeight="1">
      <c r="A88" s="50">
        <v>5.3</v>
      </c>
      <c r="B88" s="21" t="s">
        <v>226</v>
      </c>
      <c r="C88" s="41">
        <v>85</v>
      </c>
      <c r="D88" s="20" t="s">
        <v>219</v>
      </c>
      <c r="E88" s="34">
        <v>850</v>
      </c>
      <c r="F88" s="57">
        <f>E88*C88</f>
        <v>72250</v>
      </c>
    </row>
    <row r="89" spans="1:6" ht="20.25" customHeight="1">
      <c r="A89" s="50">
        <v>5.4</v>
      </c>
      <c r="B89" s="21" t="s">
        <v>227</v>
      </c>
      <c r="C89" s="41">
        <v>270</v>
      </c>
      <c r="D89" s="20" t="s">
        <v>219</v>
      </c>
      <c r="E89" s="34">
        <v>500</v>
      </c>
      <c r="F89" s="57">
        <f>E89*C89</f>
        <v>135000</v>
      </c>
    </row>
    <row r="90" spans="1:6" ht="18.75" customHeight="1">
      <c r="A90" s="50"/>
      <c r="B90" s="21"/>
      <c r="C90" s="20"/>
      <c r="D90" s="20"/>
      <c r="E90" s="34"/>
      <c r="F90" s="63"/>
    </row>
    <row r="91" spans="1:6" ht="82.8">
      <c r="A91" s="55">
        <v>6</v>
      </c>
      <c r="B91" s="42" t="s">
        <v>228</v>
      </c>
      <c r="C91" s="32"/>
      <c r="D91" s="36"/>
      <c r="E91" s="34"/>
      <c r="F91" s="63"/>
    </row>
    <row r="92" spans="1:6">
      <c r="A92" s="55"/>
      <c r="B92" s="42"/>
      <c r="C92" s="32"/>
      <c r="D92" s="36"/>
      <c r="E92" s="34"/>
      <c r="F92" s="63"/>
    </row>
    <row r="93" spans="1:6">
      <c r="A93" s="55">
        <v>6.1</v>
      </c>
      <c r="B93" s="42" t="s">
        <v>229</v>
      </c>
      <c r="C93" s="32">
        <v>10</v>
      </c>
      <c r="D93" s="32" t="s">
        <v>219</v>
      </c>
      <c r="E93" s="34">
        <v>750</v>
      </c>
      <c r="F93" s="57">
        <f>E93*C93</f>
        <v>7500</v>
      </c>
    </row>
    <row r="94" spans="1:6">
      <c r="A94" s="55">
        <v>6.2</v>
      </c>
      <c r="B94" s="42" t="s">
        <v>230</v>
      </c>
      <c r="C94" s="32">
        <v>20</v>
      </c>
      <c r="D94" s="32" t="s">
        <v>219</v>
      </c>
      <c r="E94" s="34">
        <v>450</v>
      </c>
      <c r="F94" s="57">
        <f>E94*C94</f>
        <v>9000</v>
      </c>
    </row>
    <row r="95" spans="1:6">
      <c r="A95" s="55"/>
      <c r="B95" s="42"/>
      <c r="C95" s="32"/>
      <c r="D95" s="32"/>
      <c r="E95" s="34"/>
      <c r="F95" s="57"/>
    </row>
    <row r="96" spans="1:6">
      <c r="A96" s="55">
        <v>6.3</v>
      </c>
      <c r="B96" s="42" t="s">
        <v>231</v>
      </c>
      <c r="C96" s="32">
        <v>140</v>
      </c>
      <c r="D96" s="32" t="s">
        <v>219</v>
      </c>
      <c r="E96" s="34">
        <v>320</v>
      </c>
      <c r="F96" s="57">
        <f>E96*C96</f>
        <v>44800</v>
      </c>
    </row>
    <row r="97" spans="1:6" ht="18.75" customHeight="1">
      <c r="A97" s="55">
        <v>6.4</v>
      </c>
      <c r="B97" s="25" t="s">
        <v>232</v>
      </c>
      <c r="C97" s="36">
        <v>70</v>
      </c>
      <c r="D97" s="32" t="s">
        <v>219</v>
      </c>
      <c r="E97" s="34">
        <v>300</v>
      </c>
      <c r="F97" s="57">
        <f>E97*C97</f>
        <v>21000</v>
      </c>
    </row>
    <row r="98" spans="1:6" ht="18.75" customHeight="1">
      <c r="A98" s="55">
        <v>6.5</v>
      </c>
      <c r="B98" s="25" t="s">
        <v>233</v>
      </c>
      <c r="C98" s="36">
        <v>100</v>
      </c>
      <c r="D98" s="32" t="s">
        <v>219</v>
      </c>
      <c r="E98" s="34">
        <v>150</v>
      </c>
      <c r="F98" s="57">
        <f>E98*C98</f>
        <v>15000</v>
      </c>
    </row>
    <row r="99" spans="1:6" ht="18.75" customHeight="1">
      <c r="A99" s="55">
        <v>6.6</v>
      </c>
      <c r="B99" s="25" t="s">
        <v>234</v>
      </c>
      <c r="C99" s="36">
        <v>60</v>
      </c>
      <c r="D99" s="32" t="s">
        <v>219</v>
      </c>
      <c r="E99" s="34">
        <v>180</v>
      </c>
      <c r="F99" s="57">
        <f>E99*C99</f>
        <v>10800</v>
      </c>
    </row>
    <row r="100" spans="1:6" ht="18.75" customHeight="1">
      <c r="A100" s="55"/>
      <c r="B100" s="25"/>
      <c r="C100" s="36"/>
      <c r="D100" s="32"/>
      <c r="E100" s="34"/>
      <c r="F100" s="63"/>
    </row>
    <row r="101" spans="1:6" ht="82.8">
      <c r="A101" s="55">
        <v>7</v>
      </c>
      <c r="B101" s="25" t="s">
        <v>235</v>
      </c>
      <c r="C101" s="20"/>
      <c r="D101" s="22"/>
      <c r="E101" s="27"/>
      <c r="F101" s="53"/>
    </row>
    <row r="102" spans="1:6">
      <c r="A102" s="55"/>
      <c r="B102" s="29"/>
      <c r="C102" s="20"/>
      <c r="D102" s="22"/>
      <c r="E102" s="27"/>
      <c r="F102" s="53"/>
    </row>
    <row r="103" spans="1:6" ht="27.75" customHeight="1">
      <c r="A103" s="55">
        <v>7.1</v>
      </c>
      <c r="B103" s="29" t="s">
        <v>236</v>
      </c>
      <c r="C103" s="41">
        <v>75</v>
      </c>
      <c r="D103" s="22" t="s">
        <v>219</v>
      </c>
      <c r="E103" s="34">
        <v>580</v>
      </c>
      <c r="F103" s="57">
        <f>E103*C103</f>
        <v>43500</v>
      </c>
    </row>
    <row r="104" spans="1:6" ht="27.75" customHeight="1">
      <c r="A104" s="55">
        <v>7.2</v>
      </c>
      <c r="B104" s="29" t="s">
        <v>237</v>
      </c>
      <c r="C104" s="41">
        <v>35</v>
      </c>
      <c r="D104" s="22" t="s">
        <v>219</v>
      </c>
      <c r="E104" s="34">
        <v>890</v>
      </c>
      <c r="F104" s="57">
        <f>E104*C104</f>
        <v>31150</v>
      </c>
    </row>
    <row r="105" spans="1:6" ht="9" customHeight="1">
      <c r="A105" s="50"/>
      <c r="B105" s="21"/>
      <c r="C105" s="20"/>
      <c r="D105" s="20"/>
      <c r="E105" s="34"/>
      <c r="F105" s="63"/>
    </row>
    <row r="106" spans="1:6" ht="138">
      <c r="A106" s="66">
        <v>8</v>
      </c>
      <c r="B106" s="29" t="s">
        <v>238</v>
      </c>
      <c r="C106" s="33">
        <v>9</v>
      </c>
      <c r="D106" s="20" t="s">
        <v>239</v>
      </c>
      <c r="E106" s="34">
        <v>2150</v>
      </c>
      <c r="F106" s="57">
        <f>E106*C106</f>
        <v>19350</v>
      </c>
    </row>
    <row r="107" spans="1:6">
      <c r="A107" s="66"/>
      <c r="B107" s="43"/>
      <c r="C107" s="33"/>
      <c r="D107" s="20"/>
      <c r="E107" s="34"/>
      <c r="F107" s="63"/>
    </row>
    <row r="108" spans="1:6" ht="124.2">
      <c r="A108" s="66">
        <v>9</v>
      </c>
      <c r="B108" s="29" t="s">
        <v>240</v>
      </c>
      <c r="C108" s="33">
        <v>14</v>
      </c>
      <c r="D108" s="20" t="s">
        <v>239</v>
      </c>
      <c r="E108" s="34">
        <v>1450</v>
      </c>
      <c r="F108" s="57">
        <f>E108*C108</f>
        <v>20300</v>
      </c>
    </row>
    <row r="109" spans="1:6">
      <c r="A109" s="66"/>
      <c r="B109" s="43"/>
      <c r="C109" s="33"/>
      <c r="D109" s="20"/>
      <c r="E109" s="34"/>
      <c r="F109" s="63"/>
    </row>
    <row r="110" spans="1:6" ht="138">
      <c r="A110" s="66">
        <v>10</v>
      </c>
      <c r="B110" s="29" t="s">
        <v>241</v>
      </c>
      <c r="C110" s="33">
        <v>1</v>
      </c>
      <c r="D110" s="20" t="s">
        <v>239</v>
      </c>
      <c r="E110" s="34">
        <v>2150</v>
      </c>
      <c r="F110" s="57">
        <f>E110*C110</f>
        <v>2150</v>
      </c>
    </row>
    <row r="111" spans="1:6">
      <c r="A111" s="66"/>
      <c r="B111" s="43"/>
      <c r="C111" s="33"/>
      <c r="D111" s="20"/>
      <c r="E111" s="34"/>
      <c r="F111" s="63"/>
    </row>
    <row r="112" spans="1:6" ht="124.2">
      <c r="A112" s="66">
        <v>11</v>
      </c>
      <c r="B112" s="29" t="s">
        <v>242</v>
      </c>
      <c r="C112" s="33">
        <v>5</v>
      </c>
      <c r="D112" s="20" t="s">
        <v>239</v>
      </c>
      <c r="E112" s="34">
        <v>1450</v>
      </c>
      <c r="F112" s="57">
        <f>E112*C112</f>
        <v>7250</v>
      </c>
    </row>
    <row r="113" spans="1:6">
      <c r="A113" s="66"/>
      <c r="B113" s="43"/>
      <c r="C113" s="33"/>
      <c r="D113" s="20"/>
      <c r="E113" s="34"/>
      <c r="F113" s="63"/>
    </row>
    <row r="114" spans="1:6" ht="193.2">
      <c r="A114" s="66">
        <v>12</v>
      </c>
      <c r="B114" s="43" t="s">
        <v>243</v>
      </c>
      <c r="C114" s="33">
        <v>3</v>
      </c>
      <c r="D114" s="20" t="s">
        <v>244</v>
      </c>
      <c r="E114" s="44">
        <v>2050</v>
      </c>
      <c r="F114" s="63">
        <f>E114*C114</f>
        <v>6150</v>
      </c>
    </row>
    <row r="115" spans="1:6">
      <c r="A115" s="66"/>
      <c r="B115" s="29"/>
      <c r="C115" s="33"/>
      <c r="D115" s="20"/>
      <c r="E115" s="34"/>
      <c r="F115" s="57"/>
    </row>
    <row r="116" spans="1:6" ht="124.2">
      <c r="A116" s="66">
        <v>13</v>
      </c>
      <c r="B116" s="43" t="s">
        <v>245</v>
      </c>
      <c r="C116" s="33">
        <v>1</v>
      </c>
      <c r="D116" s="20" t="s">
        <v>244</v>
      </c>
      <c r="E116" s="44">
        <v>1450</v>
      </c>
      <c r="F116" s="63">
        <f>E116*C116</f>
        <v>1450</v>
      </c>
    </row>
    <row r="117" spans="1:6">
      <c r="A117" s="66"/>
      <c r="B117" s="29"/>
      <c r="C117" s="33"/>
      <c r="D117" s="20"/>
      <c r="E117" s="34"/>
      <c r="F117" s="57"/>
    </row>
    <row r="118" spans="1:6" ht="220.8">
      <c r="A118" s="66">
        <v>14</v>
      </c>
      <c r="B118" s="43" t="s">
        <v>246</v>
      </c>
      <c r="C118" s="33">
        <v>9</v>
      </c>
      <c r="D118" s="20" t="s">
        <v>244</v>
      </c>
      <c r="E118" s="34">
        <v>1500</v>
      </c>
      <c r="F118" s="57">
        <f>E118*C118</f>
        <v>13500</v>
      </c>
    </row>
    <row r="119" spans="1:6">
      <c r="A119" s="66"/>
      <c r="B119" s="43"/>
      <c r="C119" s="33"/>
      <c r="D119" s="20"/>
      <c r="E119" s="34"/>
      <c r="F119" s="63"/>
    </row>
    <row r="120" spans="1:6" ht="110.4">
      <c r="A120" s="66">
        <v>15</v>
      </c>
      <c r="B120" s="43" t="s">
        <v>247</v>
      </c>
      <c r="C120" s="33">
        <v>16</v>
      </c>
      <c r="D120" s="20" t="s">
        <v>244</v>
      </c>
      <c r="E120" s="34">
        <v>2500</v>
      </c>
      <c r="F120" s="57">
        <f>E120*C120</f>
        <v>40000</v>
      </c>
    </row>
    <row r="121" spans="1:6">
      <c r="A121" s="66"/>
      <c r="B121" s="43"/>
      <c r="C121" s="33"/>
      <c r="D121" s="20"/>
      <c r="E121" s="34"/>
      <c r="F121" s="63"/>
    </row>
    <row r="122" spans="1:6" ht="41.4">
      <c r="A122" s="66">
        <v>15</v>
      </c>
      <c r="B122" s="21" t="s">
        <v>248</v>
      </c>
      <c r="C122" s="33" t="s">
        <v>78</v>
      </c>
      <c r="D122" s="20" t="s">
        <v>244</v>
      </c>
      <c r="E122" s="34">
        <v>2000</v>
      </c>
      <c r="F122" s="63"/>
    </row>
    <row r="123" spans="1:6">
      <c r="A123" s="66"/>
      <c r="B123" s="21"/>
      <c r="C123" s="33"/>
      <c r="D123" s="20"/>
      <c r="E123" s="34"/>
      <c r="F123" s="57"/>
    </row>
    <row r="124" spans="1:6" ht="207">
      <c r="A124" s="67">
        <v>17</v>
      </c>
      <c r="B124" s="29" t="s">
        <v>249</v>
      </c>
      <c r="C124" s="33">
        <v>7</v>
      </c>
      <c r="D124" s="20" t="s">
        <v>244</v>
      </c>
      <c r="E124" s="34">
        <v>2900</v>
      </c>
      <c r="F124" s="57">
        <f>E124*C124</f>
        <v>20300</v>
      </c>
    </row>
    <row r="125" spans="1:6">
      <c r="A125" s="67"/>
      <c r="B125" s="21"/>
      <c r="C125" s="33"/>
      <c r="D125" s="20"/>
      <c r="E125" s="34"/>
      <c r="F125" s="63"/>
    </row>
    <row r="126" spans="1:6" ht="207">
      <c r="A126" s="66">
        <v>18</v>
      </c>
      <c r="B126" s="29" t="s">
        <v>250</v>
      </c>
      <c r="C126" s="33">
        <v>5</v>
      </c>
      <c r="D126" s="20" t="s">
        <v>244</v>
      </c>
      <c r="E126" s="34">
        <v>2750</v>
      </c>
      <c r="F126" s="57">
        <f>E126*C126</f>
        <v>13750</v>
      </c>
    </row>
    <row r="127" spans="1:6">
      <c r="A127" s="66"/>
      <c r="B127" s="21"/>
      <c r="C127" s="33"/>
      <c r="D127" s="20"/>
      <c r="E127" s="34"/>
      <c r="F127" s="63"/>
    </row>
    <row r="128" spans="1:6" ht="193.2">
      <c r="A128" s="66">
        <v>19</v>
      </c>
      <c r="B128" s="29" t="s">
        <v>251</v>
      </c>
      <c r="C128" s="33">
        <v>3</v>
      </c>
      <c r="D128" s="20" t="s">
        <v>244</v>
      </c>
      <c r="E128" s="34">
        <v>3500</v>
      </c>
      <c r="F128" s="57">
        <f>E128*C128</f>
        <v>10500</v>
      </c>
    </row>
    <row r="129" spans="1:6">
      <c r="A129" s="66"/>
      <c r="B129" s="21" t="s">
        <v>33</v>
      </c>
      <c r="C129" s="33"/>
      <c r="D129" s="20"/>
      <c r="E129" s="34"/>
      <c r="F129" s="63"/>
    </row>
    <row r="130" spans="1:6" ht="207">
      <c r="A130" s="67" t="s">
        <v>252</v>
      </c>
      <c r="B130" s="29" t="s">
        <v>253</v>
      </c>
      <c r="C130" s="33">
        <v>4</v>
      </c>
      <c r="D130" s="20" t="s">
        <v>244</v>
      </c>
      <c r="E130" s="34">
        <v>4000</v>
      </c>
      <c r="F130" s="57">
        <f>E130*C130</f>
        <v>16000</v>
      </c>
    </row>
    <row r="131" spans="1:6">
      <c r="A131" s="66"/>
      <c r="B131" s="29"/>
      <c r="C131" s="33"/>
      <c r="D131" s="20"/>
      <c r="E131" s="34"/>
      <c r="F131" s="57"/>
    </row>
    <row r="132" spans="1:6" ht="207">
      <c r="A132" s="67" t="s">
        <v>254</v>
      </c>
      <c r="B132" s="29" t="s">
        <v>255</v>
      </c>
      <c r="C132" s="33">
        <v>1</v>
      </c>
      <c r="D132" s="20" t="s">
        <v>244</v>
      </c>
      <c r="E132" s="34">
        <v>4000</v>
      </c>
      <c r="F132" s="57">
        <f>E132*C132</f>
        <v>4000</v>
      </c>
    </row>
    <row r="133" spans="1:6">
      <c r="A133" s="66"/>
      <c r="B133" s="21"/>
      <c r="C133" s="33"/>
      <c r="D133" s="20"/>
      <c r="E133" s="34"/>
      <c r="F133" s="63"/>
    </row>
    <row r="134" spans="1:6" ht="55.2">
      <c r="A134" s="66">
        <v>21</v>
      </c>
      <c r="B134" s="21" t="s">
        <v>256</v>
      </c>
      <c r="C134" s="33">
        <v>17</v>
      </c>
      <c r="D134" s="20" t="s">
        <v>53</v>
      </c>
      <c r="E134" s="34">
        <v>2950</v>
      </c>
      <c r="F134" s="57">
        <f>E134*C134</f>
        <v>50150</v>
      </c>
    </row>
    <row r="135" spans="1:6">
      <c r="A135" s="66"/>
      <c r="B135" s="21"/>
      <c r="C135" s="33"/>
      <c r="D135" s="20"/>
      <c r="E135" s="34"/>
      <c r="F135" s="63"/>
    </row>
    <row r="136" spans="1:6" ht="55.2">
      <c r="A136" s="66">
        <v>22</v>
      </c>
      <c r="B136" s="21" t="s">
        <v>257</v>
      </c>
      <c r="C136" s="33">
        <v>7</v>
      </c>
      <c r="D136" s="20" t="s">
        <v>53</v>
      </c>
      <c r="E136" s="34">
        <v>750</v>
      </c>
      <c r="F136" s="57">
        <f>E136*C136</f>
        <v>5250</v>
      </c>
    </row>
    <row r="137" spans="1:6">
      <c r="A137" s="66"/>
      <c r="B137" s="21"/>
      <c r="C137" s="33"/>
      <c r="D137" s="20"/>
      <c r="E137" s="34"/>
      <c r="F137" s="57"/>
    </row>
    <row r="138" spans="1:6" ht="55.2">
      <c r="A138" s="66">
        <v>23</v>
      </c>
      <c r="B138" s="21" t="s">
        <v>258</v>
      </c>
      <c r="C138" s="33" t="s">
        <v>78</v>
      </c>
      <c r="D138" s="20" t="s">
        <v>53</v>
      </c>
      <c r="E138" s="34">
        <v>15000</v>
      </c>
      <c r="F138" s="57"/>
    </row>
    <row r="139" spans="1:6">
      <c r="A139" s="66"/>
      <c r="B139" s="21"/>
      <c r="C139" s="33"/>
      <c r="D139" s="20"/>
      <c r="E139" s="34"/>
      <c r="F139" s="63"/>
    </row>
    <row r="140" spans="1:6" ht="55.2">
      <c r="A140" s="66">
        <v>24</v>
      </c>
      <c r="B140" s="21" t="s">
        <v>285</v>
      </c>
      <c r="C140" s="33">
        <v>1</v>
      </c>
      <c r="D140" s="20" t="s">
        <v>53</v>
      </c>
      <c r="E140" s="34">
        <v>15000</v>
      </c>
      <c r="F140" s="57">
        <f>E140*C140</f>
        <v>15000</v>
      </c>
    </row>
    <row r="141" spans="1:6">
      <c r="A141" s="66"/>
      <c r="B141" s="21"/>
      <c r="C141" s="33"/>
      <c r="D141" s="20"/>
      <c r="E141" s="34"/>
      <c r="F141" s="57"/>
    </row>
    <row r="142" spans="1:6" ht="55.2">
      <c r="A142" s="66">
        <v>25</v>
      </c>
      <c r="B142" s="21" t="s">
        <v>286</v>
      </c>
      <c r="C142" s="33">
        <v>3</v>
      </c>
      <c r="D142" s="20" t="s">
        <v>53</v>
      </c>
      <c r="E142" s="34">
        <v>17000</v>
      </c>
      <c r="F142" s="57">
        <f>E142*C142</f>
        <v>51000</v>
      </c>
    </row>
    <row r="143" spans="1:6" ht="17.25" customHeight="1">
      <c r="A143" s="50"/>
      <c r="B143" s="21"/>
      <c r="C143" s="20"/>
      <c r="D143" s="20"/>
      <c r="E143" s="39"/>
      <c r="F143" s="65"/>
    </row>
    <row r="144" spans="1:6" ht="27.6">
      <c r="A144" s="50">
        <v>26.1</v>
      </c>
      <c r="B144" s="21" t="s">
        <v>259</v>
      </c>
      <c r="C144" s="20"/>
      <c r="D144" s="20"/>
      <c r="E144" s="39"/>
      <c r="F144" s="65"/>
    </row>
    <row r="145" spans="1:6" ht="17.25" customHeight="1">
      <c r="A145" s="50"/>
      <c r="B145" s="21"/>
      <c r="C145" s="20"/>
      <c r="D145" s="20"/>
      <c r="E145" s="39"/>
      <c r="F145" s="65"/>
    </row>
    <row r="146" spans="1:6" ht="17.25" customHeight="1">
      <c r="A146" s="68" t="s">
        <v>205</v>
      </c>
      <c r="B146" s="21" t="s">
        <v>260</v>
      </c>
      <c r="C146" s="20">
        <v>5</v>
      </c>
      <c r="D146" s="20" t="s">
        <v>1</v>
      </c>
      <c r="E146" s="39">
        <v>8500</v>
      </c>
      <c r="F146" s="57">
        <f>E146*C146</f>
        <v>42500</v>
      </c>
    </row>
    <row r="147" spans="1:6" ht="17.25" customHeight="1">
      <c r="A147" s="68"/>
      <c r="B147" s="21"/>
      <c r="C147" s="20"/>
      <c r="D147" s="20"/>
      <c r="E147" s="39"/>
      <c r="F147" s="57"/>
    </row>
    <row r="148" spans="1:6" ht="27" customHeight="1">
      <c r="A148" s="50">
        <v>26.2</v>
      </c>
      <c r="B148" s="21" t="s">
        <v>261</v>
      </c>
      <c r="C148" s="20"/>
      <c r="D148" s="20"/>
      <c r="E148" s="39"/>
      <c r="F148" s="65"/>
    </row>
    <row r="149" spans="1:6" ht="17.25" customHeight="1">
      <c r="A149" s="50"/>
      <c r="B149" s="21"/>
      <c r="C149" s="20"/>
      <c r="D149" s="20"/>
      <c r="E149" s="39"/>
      <c r="F149" s="65"/>
    </row>
    <row r="150" spans="1:6" ht="17.25" customHeight="1">
      <c r="A150" s="68" t="s">
        <v>205</v>
      </c>
      <c r="B150" s="21" t="s">
        <v>262</v>
      </c>
      <c r="C150" s="20">
        <v>2</v>
      </c>
      <c r="D150" s="20" t="s">
        <v>1</v>
      </c>
      <c r="E150" s="39">
        <v>9500</v>
      </c>
      <c r="F150" s="57">
        <f>E150*C150</f>
        <v>19000</v>
      </c>
    </row>
    <row r="151" spans="1:6" ht="17.25" customHeight="1">
      <c r="A151" s="68"/>
      <c r="B151" s="21"/>
      <c r="C151" s="20"/>
      <c r="D151" s="20"/>
      <c r="E151" s="39"/>
      <c r="F151" s="57"/>
    </row>
    <row r="152" spans="1:6" ht="96.6">
      <c r="A152" s="50">
        <v>27</v>
      </c>
      <c r="B152" s="21" t="s">
        <v>263</v>
      </c>
      <c r="C152" s="20"/>
      <c r="D152" s="20"/>
      <c r="E152" s="34"/>
      <c r="F152" s="63"/>
    </row>
    <row r="153" spans="1:6">
      <c r="A153" s="50"/>
      <c r="B153" s="21"/>
      <c r="C153" s="20"/>
      <c r="D153" s="20"/>
      <c r="E153" s="34"/>
      <c r="F153" s="63"/>
    </row>
    <row r="154" spans="1:6" ht="27.6">
      <c r="A154" s="68" t="s">
        <v>205</v>
      </c>
      <c r="B154" s="21" t="s">
        <v>264</v>
      </c>
      <c r="C154" s="20">
        <v>14</v>
      </c>
      <c r="D154" s="20" t="s">
        <v>53</v>
      </c>
      <c r="E154" s="34">
        <v>750</v>
      </c>
      <c r="F154" s="57">
        <f>E154*C154</f>
        <v>10500</v>
      </c>
    </row>
    <row r="155" spans="1:6" ht="27.6">
      <c r="A155" s="68" t="s">
        <v>208</v>
      </c>
      <c r="B155" s="21" t="s">
        <v>265</v>
      </c>
      <c r="C155" s="20">
        <v>4</v>
      </c>
      <c r="D155" s="20" t="s">
        <v>53</v>
      </c>
      <c r="E155" s="34">
        <v>1050</v>
      </c>
      <c r="F155" s="57">
        <f>E155*C155</f>
        <v>4200</v>
      </c>
    </row>
    <row r="156" spans="1:6">
      <c r="A156" s="62"/>
      <c r="B156" s="45"/>
      <c r="C156" s="20"/>
      <c r="D156" s="20"/>
      <c r="E156" s="34"/>
      <c r="F156" s="63"/>
    </row>
    <row r="157" spans="1:6" ht="82.8">
      <c r="A157" s="50">
        <v>28</v>
      </c>
      <c r="B157" s="43" t="s">
        <v>266</v>
      </c>
      <c r="C157" s="41">
        <v>225</v>
      </c>
      <c r="D157" s="20" t="s">
        <v>219</v>
      </c>
      <c r="E157" s="34">
        <v>100</v>
      </c>
      <c r="F157" s="57">
        <f>E157*C157</f>
        <v>22500</v>
      </c>
    </row>
    <row r="158" spans="1:6">
      <c r="A158" s="68"/>
      <c r="B158" s="45"/>
      <c r="C158" s="20"/>
      <c r="D158" s="20"/>
      <c r="E158" s="34"/>
      <c r="F158" s="63"/>
    </row>
    <row r="159" spans="1:6" ht="27.6">
      <c r="A159" s="50">
        <v>29</v>
      </c>
      <c r="B159" s="45" t="s">
        <v>267</v>
      </c>
      <c r="C159" s="20">
        <v>22</v>
      </c>
      <c r="D159" s="20" t="s">
        <v>1</v>
      </c>
      <c r="E159" s="34">
        <v>650</v>
      </c>
      <c r="F159" s="57">
        <f>E159*C159</f>
        <v>14300</v>
      </c>
    </row>
    <row r="160" spans="1:6" ht="16.5" customHeight="1">
      <c r="A160" s="68"/>
      <c r="B160" s="45"/>
      <c r="C160" s="20"/>
      <c r="D160" s="20"/>
      <c r="E160" s="18"/>
      <c r="F160" s="49"/>
    </row>
    <row r="161" spans="1:6" s="9" customFormat="1" ht="27.6">
      <c r="A161" s="50">
        <v>30</v>
      </c>
      <c r="B161" s="45" t="s">
        <v>268</v>
      </c>
      <c r="C161" s="20">
        <v>22</v>
      </c>
      <c r="D161" s="20" t="s">
        <v>1</v>
      </c>
      <c r="E161" s="34">
        <v>600</v>
      </c>
      <c r="F161" s="57">
        <f>E161*C161</f>
        <v>13200</v>
      </c>
    </row>
    <row r="162" spans="1:6" s="9" customFormat="1">
      <c r="A162" s="50"/>
      <c r="B162" s="45"/>
      <c r="C162" s="20"/>
      <c r="D162" s="20"/>
      <c r="E162" s="34"/>
      <c r="F162" s="57"/>
    </row>
    <row r="163" spans="1:6" ht="55.2">
      <c r="A163" s="50">
        <v>31</v>
      </c>
      <c r="B163" s="21" t="s">
        <v>269</v>
      </c>
      <c r="C163" s="20"/>
      <c r="D163" s="20"/>
      <c r="E163" s="39"/>
      <c r="F163" s="63"/>
    </row>
    <row r="164" spans="1:6" ht="17.25" customHeight="1">
      <c r="A164" s="50"/>
      <c r="B164" s="21"/>
      <c r="C164" s="20"/>
      <c r="D164" s="20"/>
      <c r="E164" s="39"/>
      <c r="F164" s="63"/>
    </row>
    <row r="165" spans="1:6" ht="17.25" customHeight="1">
      <c r="A165" s="50" t="s">
        <v>205</v>
      </c>
      <c r="B165" s="21" t="s">
        <v>270</v>
      </c>
      <c r="C165" s="41">
        <v>60</v>
      </c>
      <c r="D165" s="20" t="s">
        <v>219</v>
      </c>
      <c r="E165" s="39">
        <v>200</v>
      </c>
      <c r="F165" s="57">
        <f>E165*C165</f>
        <v>12000</v>
      </c>
    </row>
    <row r="166" spans="1:6" ht="17.25" customHeight="1">
      <c r="A166" s="50" t="s">
        <v>208</v>
      </c>
      <c r="B166" s="21" t="s">
        <v>271</v>
      </c>
      <c r="C166" s="41">
        <v>105</v>
      </c>
      <c r="D166" s="20" t="s">
        <v>219</v>
      </c>
      <c r="E166" s="39">
        <v>190</v>
      </c>
      <c r="F166" s="57">
        <f>E166*C166</f>
        <v>19950</v>
      </c>
    </row>
    <row r="167" spans="1:6" s="9" customFormat="1">
      <c r="A167" s="50"/>
      <c r="B167" s="21"/>
      <c r="C167" s="20"/>
      <c r="D167" s="20"/>
      <c r="E167" s="39"/>
      <c r="F167" s="57"/>
    </row>
    <row r="168" spans="1:6" s="9" customFormat="1" ht="27.6">
      <c r="A168" s="50">
        <v>32</v>
      </c>
      <c r="B168" s="46" t="s">
        <v>272</v>
      </c>
      <c r="C168" s="20"/>
      <c r="D168" s="20"/>
      <c r="E168" s="34"/>
      <c r="F168" s="57"/>
    </row>
    <row r="169" spans="1:6" s="9" customFormat="1">
      <c r="A169" s="64"/>
      <c r="B169" s="45"/>
      <c r="C169" s="20"/>
      <c r="D169" s="20"/>
      <c r="E169" s="34"/>
      <c r="F169" s="69"/>
    </row>
    <row r="170" spans="1:6" s="9" customFormat="1">
      <c r="A170" s="64" t="s">
        <v>205</v>
      </c>
      <c r="B170" s="45" t="s">
        <v>273</v>
      </c>
      <c r="C170" s="41">
        <v>65</v>
      </c>
      <c r="D170" s="20" t="s">
        <v>2</v>
      </c>
      <c r="E170" s="34">
        <v>2250</v>
      </c>
      <c r="F170" s="57">
        <f>E170*C170</f>
        <v>146250</v>
      </c>
    </row>
    <row r="171" spans="1:6" s="9" customFormat="1">
      <c r="A171" s="64" t="s">
        <v>208</v>
      </c>
      <c r="B171" s="46" t="s">
        <v>274</v>
      </c>
      <c r="C171" s="20">
        <v>5</v>
      </c>
      <c r="D171" s="20" t="s">
        <v>2</v>
      </c>
      <c r="E171" s="34">
        <v>9000</v>
      </c>
      <c r="F171" s="57">
        <f>E171*C171</f>
        <v>45000</v>
      </c>
    </row>
    <row r="172" spans="1:6" s="9" customFormat="1">
      <c r="A172" s="64" t="s">
        <v>275</v>
      </c>
      <c r="B172" s="46" t="s">
        <v>276</v>
      </c>
      <c r="C172" s="41"/>
      <c r="D172" s="20" t="s">
        <v>2</v>
      </c>
      <c r="E172" s="34">
        <v>4300</v>
      </c>
      <c r="F172" s="57">
        <f>E172*C172</f>
        <v>0</v>
      </c>
    </row>
    <row r="173" spans="1:6" s="9" customFormat="1">
      <c r="A173" s="64"/>
      <c r="B173" s="46"/>
      <c r="C173" s="20"/>
      <c r="D173" s="20"/>
      <c r="E173" s="34"/>
      <c r="F173" s="57"/>
    </row>
    <row r="174" spans="1:6" s="9" customFormat="1">
      <c r="A174" s="64" t="s">
        <v>213</v>
      </c>
      <c r="B174" s="46" t="s">
        <v>277</v>
      </c>
      <c r="C174" s="20">
        <v>3</v>
      </c>
      <c r="D174" s="20" t="s">
        <v>2</v>
      </c>
      <c r="E174" s="34">
        <v>3600</v>
      </c>
      <c r="F174" s="57">
        <f>E174*C174</f>
        <v>10800</v>
      </c>
    </row>
    <row r="175" spans="1:6" s="9" customFormat="1">
      <c r="A175" s="64" t="s">
        <v>278</v>
      </c>
      <c r="B175" s="46" t="s">
        <v>279</v>
      </c>
      <c r="C175" s="20">
        <v>6</v>
      </c>
      <c r="D175" s="20" t="s">
        <v>219</v>
      </c>
      <c r="E175" s="34">
        <v>430</v>
      </c>
      <c r="F175" s="57">
        <f>E175*C175</f>
        <v>2580</v>
      </c>
    </row>
    <row r="176" spans="1:6" s="9" customFormat="1" ht="14.4" thickBot="1">
      <c r="A176" s="70" t="s">
        <v>33</v>
      </c>
      <c r="B176" s="71"/>
      <c r="C176" s="72"/>
      <c r="D176" s="72"/>
      <c r="E176" s="73"/>
      <c r="F176" s="74"/>
    </row>
    <row r="177" spans="1:6" s="9" customFormat="1" ht="24.9" customHeight="1" thickBot="1">
      <c r="A177" s="87" t="s">
        <v>280</v>
      </c>
      <c r="B177" s="88"/>
      <c r="C177" s="88"/>
      <c r="D177" s="88"/>
      <c r="E177" s="88"/>
      <c r="F177" s="75">
        <f>SUM(F43:F176)</f>
        <v>1708520</v>
      </c>
    </row>
    <row r="178" spans="1:6" ht="16.5" customHeight="1">
      <c r="A178" s="10"/>
      <c r="B178" s="11" t="s">
        <v>281</v>
      </c>
      <c r="C178" s="7"/>
      <c r="D178" s="7"/>
      <c r="E178" s="14"/>
      <c r="F178" s="12"/>
    </row>
    <row r="179" spans="1:6" ht="30.75" customHeight="1">
      <c r="A179" s="8">
        <v>1</v>
      </c>
      <c r="B179" s="76" t="s">
        <v>282</v>
      </c>
      <c r="C179" s="77"/>
      <c r="D179" s="77"/>
      <c r="E179" s="77"/>
      <c r="F179" s="77"/>
    </row>
    <row r="180" spans="1:6" ht="24" customHeight="1">
      <c r="A180" s="8">
        <v>2</v>
      </c>
      <c r="B180" s="76" t="s">
        <v>283</v>
      </c>
      <c r="C180" s="76"/>
      <c r="D180" s="76"/>
      <c r="E180" s="76"/>
      <c r="F180" s="76"/>
    </row>
    <row r="181" spans="1:6" ht="24" customHeight="1">
      <c r="A181" s="8">
        <v>3</v>
      </c>
      <c r="B181" s="76" t="s">
        <v>284</v>
      </c>
      <c r="C181" s="77"/>
      <c r="D181" s="77"/>
      <c r="E181" s="77"/>
      <c r="F181" s="77"/>
    </row>
  </sheetData>
  <mergeCells count="7">
    <mergeCell ref="B181:F181"/>
    <mergeCell ref="A1:F1"/>
    <mergeCell ref="A2:F2"/>
    <mergeCell ref="A3:F3"/>
    <mergeCell ref="A177:E177"/>
    <mergeCell ref="B179:F179"/>
    <mergeCell ref="B180:F18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4"/>
  <cols>
    <col min="2" max="2" width="55.88671875" customWidth="1"/>
  </cols>
  <sheetData>
    <row r="2" spans="2:7">
      <c r="B2" t="s">
        <v>119</v>
      </c>
      <c r="C2">
        <v>1</v>
      </c>
      <c r="D2">
        <v>78.805999999999997</v>
      </c>
      <c r="F2">
        <v>10.76</v>
      </c>
      <c r="G2">
        <f>F2*D2*C2</f>
        <v>847.95255999999995</v>
      </c>
    </row>
    <row r="3" spans="2:7">
      <c r="G3">
        <v>850</v>
      </c>
    </row>
    <row r="5" spans="2:7">
      <c r="B5" t="s">
        <v>13</v>
      </c>
    </row>
    <row r="6" spans="2:7">
      <c r="C6">
        <v>1</v>
      </c>
      <c r="D6">
        <v>78.805999999999997</v>
      </c>
      <c r="F6">
        <v>10.76</v>
      </c>
      <c r="G6">
        <f>F6*D6*C6</f>
        <v>847.95255999999995</v>
      </c>
    </row>
    <row r="8" spans="2:7">
      <c r="G8">
        <f>SUM(G6:G7)</f>
        <v>847.95255999999995</v>
      </c>
    </row>
    <row r="9" spans="2:7">
      <c r="G9">
        <v>850</v>
      </c>
    </row>
    <row r="16" spans="2:7">
      <c r="B16" s="2" t="s">
        <v>5</v>
      </c>
    </row>
    <row r="17" spans="2:7">
      <c r="B17" t="s">
        <v>6</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7</v>
      </c>
    </row>
    <row r="28" spans="2:7">
      <c r="C28">
        <v>1</v>
      </c>
      <c r="D28">
        <v>78.805999999999997</v>
      </c>
      <c r="F28">
        <v>10.76</v>
      </c>
      <c r="G28">
        <f>F28*D28*C28</f>
        <v>847.95255999999995</v>
      </c>
    </row>
    <row r="30" spans="2:7">
      <c r="G30">
        <f>SUM(G28:G29)</f>
        <v>847.95255999999995</v>
      </c>
    </row>
    <row r="31" spans="2:7">
      <c r="G31">
        <v>850</v>
      </c>
    </row>
    <row r="36" spans="2:7">
      <c r="B36" s="2" t="s">
        <v>9</v>
      </c>
    </row>
    <row r="37" spans="2:7">
      <c r="B37" t="s">
        <v>121</v>
      </c>
    </row>
    <row r="38" spans="2:7">
      <c r="B38" t="s">
        <v>10</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122</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123</v>
      </c>
      <c r="C54">
        <v>1</v>
      </c>
      <c r="D54">
        <v>11.76</v>
      </c>
      <c r="F54">
        <v>5.3049999999999997</v>
      </c>
      <c r="G54">
        <f>F54*D54*C54*10.76</f>
        <v>671.28196799999989</v>
      </c>
    </row>
    <row r="55" spans="2:7">
      <c r="B55" t="s">
        <v>124</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11</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12</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125</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126</v>
      </c>
    </row>
    <row r="102" spans="2:7">
      <c r="B102" t="s">
        <v>127</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14</v>
      </c>
      <c r="G110">
        <v>75</v>
      </c>
    </row>
    <row r="112" spans="2:7">
      <c r="C112">
        <v>1</v>
      </c>
      <c r="D112">
        <v>15.125</v>
      </c>
      <c r="F112">
        <v>5.35</v>
      </c>
      <c r="G112">
        <f>F112*D112*C112*10.76</f>
        <v>870.68574999999987</v>
      </c>
    </row>
    <row r="113" spans="2:7">
      <c r="B113" t="s">
        <v>128</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129</v>
      </c>
    </row>
    <row r="122" spans="2:7">
      <c r="B122" t="s">
        <v>128</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27</v>
      </c>
    </row>
    <row r="144" spans="2:7">
      <c r="B144" t="s">
        <v>29</v>
      </c>
      <c r="C144">
        <v>2</v>
      </c>
      <c r="D144">
        <v>7</v>
      </c>
      <c r="G144">
        <f>D144*C144</f>
        <v>14</v>
      </c>
    </row>
    <row r="145" spans="2:7">
      <c r="C145">
        <v>1</v>
      </c>
      <c r="D145">
        <v>2.5</v>
      </c>
      <c r="G145">
        <f t="shared" ref="G145:G147" si="4">D145*C145</f>
        <v>2.5</v>
      </c>
    </row>
    <row r="146" spans="2:7">
      <c r="B146" t="s">
        <v>28</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30</v>
      </c>
    </row>
    <row r="154" spans="2:7">
      <c r="B154" t="s">
        <v>31</v>
      </c>
    </row>
    <row r="155" spans="2:7">
      <c r="B155" t="s">
        <v>32</v>
      </c>
      <c r="C155">
        <v>1</v>
      </c>
    </row>
    <row r="158" spans="2:7">
      <c r="B158" t="s">
        <v>34</v>
      </c>
      <c r="C158">
        <v>1</v>
      </c>
    </row>
    <row r="162" spans="2:7">
      <c r="B162" t="s">
        <v>35</v>
      </c>
    </row>
    <row r="163" spans="2:7">
      <c r="B163" t="s">
        <v>36</v>
      </c>
      <c r="C163">
        <v>2</v>
      </c>
    </row>
    <row r="165" spans="2:7">
      <c r="B165" t="s">
        <v>37</v>
      </c>
    </row>
    <row r="166" spans="2:7">
      <c r="B166" t="s">
        <v>41</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38</v>
      </c>
    </row>
    <row r="176" spans="2:7">
      <c r="B176" t="s">
        <v>39</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40</v>
      </c>
    </row>
    <row r="185" spans="2:7">
      <c r="B185" t="s">
        <v>41</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33</v>
      </c>
      <c r="G191">
        <f>SUM(G189:G190)</f>
        <v>5.6339360000000003</v>
      </c>
    </row>
    <row r="192" spans="2:7">
      <c r="G192">
        <v>6</v>
      </c>
    </row>
    <row r="194" spans="2:7">
      <c r="B194" s="2" t="s">
        <v>42</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43</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44</v>
      </c>
    </row>
    <row r="212" spans="2:8">
      <c r="B212" t="s">
        <v>45</v>
      </c>
      <c r="C212">
        <v>2</v>
      </c>
      <c r="D212">
        <v>1.1499999999999999</v>
      </c>
      <c r="G212">
        <f>D212*C212*3.28</f>
        <v>7.5439999999999987</v>
      </c>
    </row>
    <row r="213" spans="2:8">
      <c r="G213">
        <f>G212*1%</f>
        <v>7.5439999999999993E-2</v>
      </c>
    </row>
    <row r="214" spans="2:8">
      <c r="G214">
        <f>SUM(G212:G213)</f>
        <v>7.6194399999999991</v>
      </c>
    </row>
    <row r="215" spans="2:8">
      <c r="G215">
        <v>8</v>
      </c>
      <c r="H215" t="s">
        <v>87</v>
      </c>
    </row>
    <row r="222" spans="2:8">
      <c r="B222" s="2" t="s">
        <v>46</v>
      </c>
    </row>
    <row r="223" spans="2:8">
      <c r="B223" t="s">
        <v>47</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8.8">
      <c r="B228" s="3" t="s">
        <v>52</v>
      </c>
    </row>
    <row r="229" spans="2:7">
      <c r="B229" s="3"/>
      <c r="C229">
        <v>1</v>
      </c>
      <c r="D229">
        <v>4.92</v>
      </c>
      <c r="F229">
        <v>9</v>
      </c>
      <c r="G229">
        <f>F229*D229*C229</f>
        <v>44.28</v>
      </c>
    </row>
    <row r="230" spans="2:7">
      <c r="B230" s="3"/>
      <c r="C230">
        <v>1</v>
      </c>
      <c r="D230">
        <v>11.83</v>
      </c>
      <c r="F230">
        <v>9</v>
      </c>
      <c r="G230">
        <f t="shared" ref="G230" si="6">F230*D230*C230</f>
        <v>106.47</v>
      </c>
    </row>
    <row r="231" spans="2:7">
      <c r="B231" s="3" t="s">
        <v>51</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77</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8.8">
      <c r="B248" s="3" t="s">
        <v>52</v>
      </c>
    </row>
    <row r="249" spans="2:8">
      <c r="C249">
        <v>1</v>
      </c>
      <c r="D249">
        <v>18.75</v>
      </c>
      <c r="G249">
        <f>D249*C249</f>
        <v>18.75</v>
      </c>
      <c r="H249" t="s">
        <v>87</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8.8">
      <c r="B258" s="3" t="s">
        <v>50</v>
      </c>
      <c r="C258">
        <v>1</v>
      </c>
      <c r="D258" t="s">
        <v>48</v>
      </c>
    </row>
    <row r="259" spans="2:7">
      <c r="B259" t="s">
        <v>49</v>
      </c>
    </row>
    <row r="263" spans="2:7">
      <c r="B263" s="2" t="s">
        <v>14</v>
      </c>
    </row>
    <row r="264" spans="2:7">
      <c r="B264" t="s">
        <v>3</v>
      </c>
    </row>
    <row r="265" spans="2:7">
      <c r="B265" t="s">
        <v>15</v>
      </c>
      <c r="C265">
        <v>1</v>
      </c>
      <c r="D265">
        <v>32.207999999999998</v>
      </c>
      <c r="F265">
        <v>10.76</v>
      </c>
      <c r="G265">
        <f>F265*D265*C265</f>
        <v>346.55807999999996</v>
      </c>
    </row>
    <row r="266" spans="2:7">
      <c r="B266" t="s">
        <v>19</v>
      </c>
      <c r="C266">
        <v>1</v>
      </c>
      <c r="D266">
        <v>1.92</v>
      </c>
      <c r="E266">
        <v>1.85</v>
      </c>
      <c r="F266">
        <v>10.76</v>
      </c>
      <c r="G266">
        <f>F266*D266*C266*E266</f>
        <v>38.219519999999996</v>
      </c>
    </row>
    <row r="267" spans="2:7">
      <c r="B267" t="s">
        <v>20</v>
      </c>
      <c r="C267">
        <v>1</v>
      </c>
      <c r="D267">
        <v>1.5249999999999999</v>
      </c>
      <c r="E267">
        <v>1.85</v>
      </c>
      <c r="F267">
        <v>10.76</v>
      </c>
      <c r="G267">
        <f t="shared" ref="G267:G274" si="7">F267*D267*C267*E267</f>
        <v>30.356649999999998</v>
      </c>
    </row>
    <row r="268" spans="2:7">
      <c r="B268" t="s">
        <v>20</v>
      </c>
      <c r="C268">
        <v>1</v>
      </c>
      <c r="D268">
        <v>1.385</v>
      </c>
      <c r="E268">
        <v>1.85</v>
      </c>
      <c r="F268">
        <v>10.76</v>
      </c>
      <c r="G268">
        <f t="shared" si="7"/>
        <v>27.56981</v>
      </c>
    </row>
    <row r="269" spans="2:7">
      <c r="B269" t="s">
        <v>21</v>
      </c>
      <c r="C269">
        <v>1</v>
      </c>
      <c r="D269">
        <v>2.9449999999999998</v>
      </c>
      <c r="E269">
        <v>1.85</v>
      </c>
      <c r="F269">
        <v>10.76</v>
      </c>
      <c r="G269">
        <f t="shared" si="7"/>
        <v>58.623170000000002</v>
      </c>
    </row>
    <row r="270" spans="2:7">
      <c r="B270" t="s">
        <v>21</v>
      </c>
      <c r="C270">
        <v>1</v>
      </c>
      <c r="D270">
        <v>1.2949999999999999</v>
      </c>
      <c r="E270">
        <v>1.85</v>
      </c>
      <c r="F270">
        <v>10.76</v>
      </c>
      <c r="G270">
        <f t="shared" si="7"/>
        <v>25.778269999999999</v>
      </c>
    </row>
    <row r="271" spans="2:7">
      <c r="B271" t="s">
        <v>22</v>
      </c>
      <c r="C271">
        <v>1</v>
      </c>
      <c r="D271">
        <v>0.57999999999999996</v>
      </c>
      <c r="E271">
        <v>1.85</v>
      </c>
      <c r="F271">
        <v>10.76</v>
      </c>
      <c r="G271">
        <f t="shared" si="7"/>
        <v>11.54548</v>
      </c>
    </row>
    <row r="272" spans="2:7">
      <c r="B272" t="s">
        <v>22</v>
      </c>
      <c r="C272">
        <v>2</v>
      </c>
      <c r="D272">
        <v>1.2949999999999999</v>
      </c>
      <c r="E272">
        <v>1.85</v>
      </c>
      <c r="F272">
        <v>10.76</v>
      </c>
      <c r="G272">
        <f t="shared" si="7"/>
        <v>51.556539999999998</v>
      </c>
    </row>
    <row r="273" spans="2:7">
      <c r="B273" t="s">
        <v>23</v>
      </c>
      <c r="C273">
        <v>1</v>
      </c>
      <c r="D273">
        <v>3.1749999999999998</v>
      </c>
      <c r="E273">
        <v>1.85</v>
      </c>
      <c r="F273">
        <v>10.76</v>
      </c>
      <c r="G273">
        <f t="shared" si="7"/>
        <v>63.201549999999997</v>
      </c>
    </row>
    <row r="274" spans="2:7">
      <c r="B274" t="s">
        <v>23</v>
      </c>
      <c r="C274">
        <v>1</v>
      </c>
      <c r="D274">
        <v>1.0049999999999999</v>
      </c>
      <c r="E274">
        <v>1.85</v>
      </c>
      <c r="F274">
        <v>10.76</v>
      </c>
      <c r="G274">
        <f t="shared" si="7"/>
        <v>20.00553</v>
      </c>
    </row>
    <row r="275" spans="2:7">
      <c r="B275" t="s">
        <v>16</v>
      </c>
      <c r="C275">
        <v>1</v>
      </c>
      <c r="D275">
        <v>1.4930000000000001</v>
      </c>
      <c r="F275">
        <v>10.76</v>
      </c>
      <c r="G275">
        <f>F275*D275*C275</f>
        <v>16.064679999999999</v>
      </c>
    </row>
    <row r="276" spans="2:7">
      <c r="B276" t="s">
        <v>17</v>
      </c>
      <c r="C276">
        <v>1</v>
      </c>
      <c r="D276">
        <v>1.117</v>
      </c>
      <c r="F276">
        <v>10.76</v>
      </c>
      <c r="G276">
        <f>F276*D276*C276</f>
        <v>12.01892</v>
      </c>
    </row>
    <row r="277" spans="2:7">
      <c r="B277" t="s">
        <v>18</v>
      </c>
      <c r="C277">
        <v>1</v>
      </c>
      <c r="D277">
        <v>2.8</v>
      </c>
      <c r="F277">
        <v>10.76</v>
      </c>
      <c r="G277">
        <f>F277*D277*C277</f>
        <v>30.127999999999997</v>
      </c>
    </row>
    <row r="278" spans="2:7">
      <c r="B278" s="2" t="s">
        <v>24</v>
      </c>
    </row>
    <row r="279" spans="2:7">
      <c r="C279">
        <v>1</v>
      </c>
      <c r="D279">
        <v>7.8019999999999996</v>
      </c>
      <c r="F279">
        <v>10.76</v>
      </c>
      <c r="G279">
        <f>F279*D279*C279</f>
        <v>83.949519999999993</v>
      </c>
    </row>
    <row r="280" spans="2:7">
      <c r="B280" t="s">
        <v>26</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25</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54</v>
      </c>
    </row>
    <row r="299" spans="2:7">
      <c r="B299" t="s">
        <v>55</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100</v>
      </c>
    </row>
    <row r="321" spans="2:7">
      <c r="B321" t="s">
        <v>73</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74</v>
      </c>
    </row>
    <row r="342" spans="2:7">
      <c r="B342" t="s">
        <v>75</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76</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4"/>
  <cols>
    <col min="2" max="2" width="68" customWidth="1"/>
  </cols>
  <sheetData>
    <row r="2" spans="2:7">
      <c r="B2" t="s">
        <v>131</v>
      </c>
      <c r="C2">
        <v>1</v>
      </c>
      <c r="D2">
        <v>24</v>
      </c>
      <c r="F2">
        <v>25.25</v>
      </c>
      <c r="G2">
        <f>F2*D2*C2</f>
        <v>606</v>
      </c>
    </row>
    <row r="4" spans="2:7">
      <c r="B4" t="s">
        <v>13</v>
      </c>
      <c r="C4">
        <v>1</v>
      </c>
      <c r="D4">
        <v>24</v>
      </c>
      <c r="F4">
        <v>25.25</v>
      </c>
      <c r="G4">
        <f>F4*D4*C4</f>
        <v>606</v>
      </c>
    </row>
    <row r="7" spans="2:7">
      <c r="B7" t="s">
        <v>132</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133</v>
      </c>
    </row>
    <row r="14" spans="2:7">
      <c r="C14">
        <v>1</v>
      </c>
      <c r="D14">
        <v>50.32</v>
      </c>
      <c r="E14">
        <v>10.76</v>
      </c>
      <c r="G14">
        <f>E14*D14*C14</f>
        <v>541.44320000000005</v>
      </c>
    </row>
    <row r="16" spans="2:7">
      <c r="G16">
        <f>SUM(G14:G15)</f>
        <v>541.44320000000005</v>
      </c>
    </row>
    <row r="17" spans="2:7">
      <c r="B17" t="s">
        <v>62</v>
      </c>
      <c r="G17">
        <v>545</v>
      </c>
    </row>
    <row r="18" spans="2:7">
      <c r="C18">
        <v>1</v>
      </c>
      <c r="D18">
        <v>50.32</v>
      </c>
      <c r="E18">
        <v>10.76</v>
      </c>
      <c r="G18">
        <f>E18*D18*C18</f>
        <v>541.44320000000005</v>
      </c>
    </row>
    <row r="20" spans="2:7">
      <c r="G20">
        <f>SUM(G18:G19)</f>
        <v>541.44320000000005</v>
      </c>
    </row>
    <row r="21" spans="2:7">
      <c r="G21">
        <v>545</v>
      </c>
    </row>
    <row r="22" spans="2:7">
      <c r="B22" s="2" t="s">
        <v>134</v>
      </c>
    </row>
    <row r="23" spans="2:7">
      <c r="B23" t="s">
        <v>135</v>
      </c>
      <c r="C23">
        <v>2</v>
      </c>
      <c r="D23">
        <v>24</v>
      </c>
      <c r="F23">
        <v>12</v>
      </c>
      <c r="G23">
        <f>F23*D23*C23</f>
        <v>576</v>
      </c>
    </row>
    <row r="24" spans="2:7">
      <c r="B24" t="s">
        <v>85</v>
      </c>
      <c r="C24">
        <v>-1</v>
      </c>
      <c r="D24">
        <v>4</v>
      </c>
      <c r="F24">
        <v>7</v>
      </c>
      <c r="G24">
        <f t="shared" ref="G24:G36" si="0">F24*D24*C24</f>
        <v>-28</v>
      </c>
    </row>
    <row r="25" spans="2:7">
      <c r="B25" t="s">
        <v>136</v>
      </c>
      <c r="C25">
        <v>1</v>
      </c>
      <c r="D25">
        <v>10.75</v>
      </c>
      <c r="F25">
        <v>12</v>
      </c>
      <c r="G25">
        <f t="shared" si="0"/>
        <v>129</v>
      </c>
    </row>
    <row r="26" spans="2:7">
      <c r="B26" t="s">
        <v>137</v>
      </c>
      <c r="C26">
        <v>1</v>
      </c>
      <c r="D26">
        <v>10.92</v>
      </c>
      <c r="F26">
        <v>12</v>
      </c>
      <c r="G26">
        <f t="shared" si="0"/>
        <v>131.04</v>
      </c>
    </row>
    <row r="27" spans="2:7">
      <c r="B27" t="s">
        <v>138</v>
      </c>
      <c r="C27">
        <v>1</v>
      </c>
      <c r="D27">
        <v>24.42</v>
      </c>
      <c r="F27">
        <v>12</v>
      </c>
      <c r="G27">
        <f t="shared" si="0"/>
        <v>293.04000000000002</v>
      </c>
    </row>
    <row r="28" spans="2:7">
      <c r="B28" t="s">
        <v>139</v>
      </c>
      <c r="C28">
        <v>1</v>
      </c>
      <c r="D28">
        <v>14.33</v>
      </c>
      <c r="F28">
        <v>12</v>
      </c>
      <c r="G28">
        <f t="shared" si="0"/>
        <v>171.96</v>
      </c>
    </row>
    <row r="29" spans="2:7">
      <c r="B29" t="s">
        <v>140</v>
      </c>
      <c r="C29">
        <v>1</v>
      </c>
      <c r="D29">
        <v>21.25</v>
      </c>
      <c r="F29">
        <v>12</v>
      </c>
      <c r="G29">
        <f t="shared" si="0"/>
        <v>255</v>
      </c>
    </row>
    <row r="30" spans="2:7">
      <c r="B30" t="s">
        <v>141</v>
      </c>
      <c r="C30">
        <v>-1</v>
      </c>
      <c r="D30">
        <v>4</v>
      </c>
      <c r="F30">
        <v>7</v>
      </c>
      <c r="G30">
        <f t="shared" si="0"/>
        <v>-28</v>
      </c>
    </row>
    <row r="31" spans="2:7">
      <c r="B31" t="s">
        <v>142</v>
      </c>
      <c r="C31">
        <v>1</v>
      </c>
      <c r="D31">
        <v>19.25</v>
      </c>
      <c r="F31">
        <v>12</v>
      </c>
      <c r="G31">
        <f t="shared" si="0"/>
        <v>231</v>
      </c>
    </row>
    <row r="32" spans="2:7">
      <c r="B32" t="s">
        <v>143</v>
      </c>
      <c r="C32">
        <v>1</v>
      </c>
      <c r="D32">
        <v>5.33</v>
      </c>
      <c r="F32">
        <v>12</v>
      </c>
      <c r="G32">
        <f t="shared" si="0"/>
        <v>63.96</v>
      </c>
    </row>
    <row r="33" spans="2:7">
      <c r="B33" t="s">
        <v>85</v>
      </c>
      <c r="C33">
        <v>-1</v>
      </c>
      <c r="D33">
        <v>3.42</v>
      </c>
      <c r="F33">
        <v>7</v>
      </c>
      <c r="G33">
        <f t="shared" si="0"/>
        <v>-23.939999999999998</v>
      </c>
    </row>
    <row r="34" spans="2:7">
      <c r="B34" t="s">
        <v>144</v>
      </c>
      <c r="C34">
        <v>1</v>
      </c>
      <c r="D34">
        <v>5.67</v>
      </c>
      <c r="F34">
        <v>12</v>
      </c>
      <c r="G34">
        <f t="shared" si="0"/>
        <v>68.039999999999992</v>
      </c>
    </row>
    <row r="35" spans="2:7">
      <c r="B35" t="s">
        <v>145</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146</v>
      </c>
    </row>
    <row r="43" spans="2:7">
      <c r="B43" t="s">
        <v>135</v>
      </c>
      <c r="C43">
        <v>4</v>
      </c>
      <c r="D43">
        <v>24</v>
      </c>
      <c r="F43">
        <v>12</v>
      </c>
      <c r="G43">
        <f>F43*D43*C43</f>
        <v>1152</v>
      </c>
    </row>
    <row r="44" spans="2:7">
      <c r="B44" t="s">
        <v>85</v>
      </c>
      <c r="C44">
        <v>-2</v>
      </c>
      <c r="D44">
        <v>4</v>
      </c>
      <c r="F44">
        <v>7</v>
      </c>
      <c r="G44">
        <f t="shared" ref="G44:G56" si="1">F44*D44*C44</f>
        <v>-56</v>
      </c>
    </row>
    <row r="45" spans="2:7">
      <c r="B45" t="s">
        <v>136</v>
      </c>
      <c r="C45">
        <v>2</v>
      </c>
      <c r="D45">
        <v>10.75</v>
      </c>
      <c r="F45">
        <v>12</v>
      </c>
      <c r="G45">
        <f t="shared" si="1"/>
        <v>258</v>
      </c>
    </row>
    <row r="46" spans="2:7">
      <c r="B46" t="s">
        <v>137</v>
      </c>
      <c r="C46">
        <v>2</v>
      </c>
      <c r="D46">
        <v>10.92</v>
      </c>
      <c r="F46">
        <v>12</v>
      </c>
      <c r="G46">
        <f t="shared" si="1"/>
        <v>262.08</v>
      </c>
    </row>
    <row r="47" spans="2:7">
      <c r="B47" t="s">
        <v>138</v>
      </c>
      <c r="C47">
        <v>2</v>
      </c>
      <c r="D47">
        <v>24.42</v>
      </c>
      <c r="F47">
        <v>12</v>
      </c>
      <c r="G47">
        <f t="shared" si="1"/>
        <v>586.08000000000004</v>
      </c>
    </row>
    <row r="48" spans="2:7">
      <c r="B48" t="s">
        <v>139</v>
      </c>
      <c r="C48">
        <v>2</v>
      </c>
      <c r="D48">
        <v>14.33</v>
      </c>
      <c r="F48">
        <v>12</v>
      </c>
      <c r="G48">
        <f t="shared" si="1"/>
        <v>343.92</v>
      </c>
    </row>
    <row r="49" spans="2:7">
      <c r="B49" t="s">
        <v>140</v>
      </c>
      <c r="C49">
        <v>2</v>
      </c>
      <c r="D49">
        <v>21.25</v>
      </c>
      <c r="F49">
        <v>12</v>
      </c>
      <c r="G49">
        <f t="shared" si="1"/>
        <v>510</v>
      </c>
    </row>
    <row r="50" spans="2:7">
      <c r="B50" t="s">
        <v>141</v>
      </c>
      <c r="C50">
        <v>-2</v>
      </c>
      <c r="D50">
        <v>4</v>
      </c>
      <c r="F50">
        <v>7</v>
      </c>
      <c r="G50">
        <f t="shared" si="1"/>
        <v>-56</v>
      </c>
    </row>
    <row r="51" spans="2:7">
      <c r="B51" t="s">
        <v>142</v>
      </c>
      <c r="C51">
        <v>2</v>
      </c>
      <c r="D51">
        <v>19.25</v>
      </c>
      <c r="F51">
        <v>12</v>
      </c>
      <c r="G51">
        <f t="shared" si="1"/>
        <v>462</v>
      </c>
    </row>
    <row r="52" spans="2:7">
      <c r="B52" t="s">
        <v>143</v>
      </c>
      <c r="C52">
        <v>2</v>
      </c>
      <c r="D52">
        <v>5.33</v>
      </c>
      <c r="F52">
        <v>12</v>
      </c>
      <c r="G52">
        <f t="shared" si="1"/>
        <v>127.92</v>
      </c>
    </row>
    <row r="53" spans="2:7">
      <c r="B53" t="s">
        <v>85</v>
      </c>
      <c r="C53">
        <v>-2</v>
      </c>
      <c r="D53">
        <v>3.42</v>
      </c>
      <c r="F53">
        <v>7</v>
      </c>
      <c r="G53">
        <f t="shared" si="1"/>
        <v>-47.879999999999995</v>
      </c>
    </row>
    <row r="54" spans="2:7">
      <c r="B54" t="s">
        <v>144</v>
      </c>
      <c r="C54">
        <v>2</v>
      </c>
      <c r="D54">
        <v>5.67</v>
      </c>
      <c r="F54">
        <v>12</v>
      </c>
      <c r="G54">
        <f t="shared" si="1"/>
        <v>136.07999999999998</v>
      </c>
    </row>
    <row r="55" spans="2:7">
      <c r="B55" t="s">
        <v>145</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147</v>
      </c>
    </row>
    <row r="63" spans="2:7">
      <c r="B63" t="s">
        <v>148</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4</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4</v>
      </c>
    </row>
    <row r="81" spans="2:7">
      <c r="B81" t="s">
        <v>64</v>
      </c>
      <c r="C81">
        <v>1</v>
      </c>
      <c r="D81">
        <v>63.71</v>
      </c>
      <c r="E81">
        <v>3.28</v>
      </c>
      <c r="G81">
        <f>E81*D81*C81</f>
        <v>208.96879999999999</v>
      </c>
    </row>
    <row r="82" spans="2:7">
      <c r="G82">
        <f>G81*10%</f>
        <v>20.896879999999999</v>
      </c>
    </row>
    <row r="83" spans="2:7">
      <c r="G83">
        <f>SUM(G81:G82)</f>
        <v>229.86568</v>
      </c>
    </row>
    <row r="84" spans="2:7">
      <c r="G84">
        <v>230</v>
      </c>
    </row>
    <row r="86" spans="2:7">
      <c r="B86" t="s">
        <v>149</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150</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27</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151</v>
      </c>
    </row>
    <row r="117" spans="2:7">
      <c r="C117">
        <v>1</v>
      </c>
      <c r="D117">
        <v>50.32</v>
      </c>
      <c r="F117">
        <v>10.76</v>
      </c>
      <c r="G117">
        <f>F117*D117*C117</f>
        <v>541.44320000000005</v>
      </c>
    </row>
    <row r="119" spans="2:7">
      <c r="G119">
        <f>SUM(G117:G118)</f>
        <v>541.44320000000005</v>
      </c>
    </row>
    <row r="120" spans="2:7">
      <c r="G120">
        <v>545</v>
      </c>
    </row>
    <row r="123" spans="2:7">
      <c r="B123" t="s">
        <v>152</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153</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Masala Kitchen MB</vt:lpstr>
      <vt:lpstr>FOH-Electrical</vt:lpstr>
      <vt:lpstr>FOH AREA  MB </vt:lpstr>
      <vt:lpstr>Basement MB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2024-09-19T12:38:37Z</dcterms:modified>
</cp:coreProperties>
</file>