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VAIBHAV 5-SEP-2024\E\Extra Data 17-08-2024\TFS GMR Mumbai\"/>
    </mc:Choice>
  </mc:AlternateContent>
  <xr:revisionPtr revIDLastSave="0" documentId="13_ncr:1_{DF7D6000-4227-4AD8-948A-79B8DEAA8A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alk in Chill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0" i="1"/>
  <c r="D17" i="1"/>
  <c r="D25" i="1"/>
  <c r="D19" i="1"/>
  <c r="D24" i="1" l="1"/>
  <c r="D26" i="1" s="1"/>
  <c r="D18" i="1"/>
  <c r="D16" i="1"/>
  <c r="D13" i="1"/>
  <c r="D12" i="1"/>
  <c r="D11" i="1"/>
  <c r="B10" i="1"/>
  <c r="D10" i="1" s="1"/>
  <c r="B9" i="1"/>
  <c r="D9" i="1" s="1"/>
  <c r="B14" i="1" l="1"/>
  <c r="D14" i="1" s="1"/>
  <c r="C30" i="1" l="1"/>
  <c r="C15" i="1"/>
  <c r="D15" i="1" s="1"/>
  <c r="D20" i="1" s="1"/>
  <c r="D30" i="1" s="1"/>
  <c r="D21" i="1" l="1"/>
  <c r="D22" i="1" s="1"/>
  <c r="D31" i="1"/>
  <c r="D27" i="1"/>
  <c r="D28" i="1" s="1"/>
</calcChain>
</file>

<file path=xl/sharedStrings.xml><?xml version="1.0" encoding="utf-8"?>
<sst xmlns="http://schemas.openxmlformats.org/spreadsheetml/2006/main" count="41" uniqueCount="37">
  <si>
    <t>Qty</t>
  </si>
  <si>
    <t>Rate</t>
  </si>
  <si>
    <t>Amount</t>
  </si>
  <si>
    <t>SIZE IN METER</t>
  </si>
  <si>
    <t xml:space="preserve">
</t>
  </si>
  <si>
    <t>Ceiling</t>
  </si>
  <si>
    <t>Kick Plates</t>
  </si>
  <si>
    <t>PUF Slabs</t>
  </si>
  <si>
    <t>LED Lights</t>
  </si>
  <si>
    <t>GST @ 18%</t>
  </si>
  <si>
    <t xml:space="preserve">Wall </t>
  </si>
  <si>
    <t>Strip Curtain</t>
  </si>
  <si>
    <t>View Port  for Chiller Room</t>
  </si>
  <si>
    <t xml:space="preserve">Supply Price- Chller </t>
  </si>
  <si>
    <t xml:space="preserve">Total Supply Price- Chller </t>
  </si>
  <si>
    <t>Installation Price of Chiller</t>
  </si>
  <si>
    <t>Total Installation Price Chiller</t>
  </si>
  <si>
    <t xml:space="preserve">Total Chiller (Supply+ Installation) with GST </t>
  </si>
  <si>
    <t>Door with Double Handle</t>
  </si>
  <si>
    <t>Climatrol Corporation</t>
  </si>
  <si>
    <t>Width (Meters)</t>
  </si>
  <si>
    <t>Depth (Meters)</t>
  </si>
  <si>
    <t>Hight (Meters)</t>
  </si>
  <si>
    <t>60 mm PP/PP</t>
  </si>
  <si>
    <t xml:space="preserve">Total Chiller (Supply+ Installation) without GST </t>
  </si>
  <si>
    <t xml:space="preserve">Warranty against manufacturing defects for 15 months from the date of supply or 12 months from the date of installation, whichever is earlier. </t>
  </si>
  <si>
    <t>10,000 BTU/Hr Climatrol's make R-134a CDU &amp; IDU</t>
  </si>
  <si>
    <t>Installation Price of Chiller within 5 Days</t>
  </si>
  <si>
    <t>CDU Stand</t>
  </si>
  <si>
    <t>We will provide Copper's Drain upto 10 feet from Evaportor</t>
  </si>
  <si>
    <t>Offer for Chiller Room</t>
  </si>
  <si>
    <t>If installation Perioed will increased more than 5 days, Rs 5000/- per day +  GST@18% extra</t>
  </si>
  <si>
    <t>Refrigeration piping beyond 15 Rft. Will be charged extra @ Rs 800 per RFT.</t>
  </si>
  <si>
    <t>15,000 BTU/Hr Climatrol's make R-134a CDU &amp; IDU</t>
  </si>
  <si>
    <t>10,000 BTU/Hr Climatrol's make R-134a CDU &amp; IDU with One Fan</t>
  </si>
  <si>
    <t>Room Size : 2800 x 1500 x 2700 mm</t>
  </si>
  <si>
    <t>Freight Extra Rs 20000/- GST@18%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</si>
</sst>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0_);[Red]\(0.00\)"/>
    <numFmt numFmtId="167" formatCode="0_);[Red]\(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9"/>
      <name val="Arial"/>
      <family val="2"/>
    </font>
    <font>
      <sz val="12"/>
      <color theme="0"/>
      <name val="Calibri"/>
      <family val="2"/>
      <scheme val="minor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9"/>
      <color rgb="FF000000"/>
      <name val="Nunito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6" fontId="7" fillId="5" borderId="1" xfId="2" applyNumberFormat="1" applyFont="1" applyFill="1" applyBorder="1" applyAlignment="1">
      <alignment vertical="center" wrapText="1"/>
    </xf>
    <xf numFmtId="164" fontId="7" fillId="5" borderId="1" xfId="1" applyFont="1" applyFill="1" applyBorder="1" applyAlignment="1">
      <alignment vertical="center" wrapText="1"/>
    </xf>
    <xf numFmtId="165" fontId="7" fillId="5" borderId="1" xfId="1" applyNumberFormat="1" applyFont="1" applyFill="1" applyBorder="1" applyAlignment="1">
      <alignment vertical="center" wrapText="1"/>
    </xf>
    <xf numFmtId="166" fontId="7" fillId="0" borderId="1" xfId="2" applyNumberFormat="1" applyFont="1" applyBorder="1" applyAlignment="1">
      <alignment vertical="center" wrapText="1"/>
    </xf>
    <xf numFmtId="164" fontId="7" fillId="0" borderId="1" xfId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64" fontId="8" fillId="0" borderId="1" xfId="1" applyFont="1" applyFill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165" fontId="8" fillId="2" borderId="1" xfId="1" applyNumberFormat="1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6" fontId="9" fillId="0" borderId="1" xfId="2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6" fontId="9" fillId="0" borderId="1" xfId="3" applyNumberFormat="1" applyFont="1" applyBorder="1" applyAlignment="1">
      <alignment vertical="center" wrapText="1"/>
    </xf>
    <xf numFmtId="164" fontId="8" fillId="0" borderId="1" xfId="1" applyFont="1" applyBorder="1" applyAlignment="1">
      <alignment vertical="center" wrapText="1"/>
    </xf>
    <xf numFmtId="166" fontId="8" fillId="0" borderId="1" xfId="2" applyNumberFormat="1" applyFont="1" applyBorder="1" applyAlignment="1">
      <alignment vertical="center" wrapText="1"/>
    </xf>
    <xf numFmtId="166" fontId="10" fillId="4" borderId="1" xfId="2" applyNumberFormat="1" applyFont="1" applyFill="1" applyBorder="1">
      <alignment vertical="center"/>
    </xf>
    <xf numFmtId="164" fontId="10" fillId="4" borderId="1" xfId="1" applyFont="1" applyFill="1" applyBorder="1" applyAlignment="1">
      <alignment vertical="center"/>
    </xf>
    <xf numFmtId="165" fontId="11" fillId="4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6" fontId="7" fillId="0" borderId="1" xfId="3" applyNumberFormat="1" applyFont="1" applyBorder="1">
      <alignment vertical="center"/>
    </xf>
    <xf numFmtId="164" fontId="6" fillId="0" borderId="1" xfId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4" fontId="8" fillId="2" borderId="1" xfId="1" applyFont="1" applyFill="1" applyBorder="1" applyAlignment="1">
      <alignment vertical="center"/>
    </xf>
    <xf numFmtId="166" fontId="7" fillId="0" borderId="1" xfId="2" applyNumberFormat="1" applyFont="1" applyBorder="1">
      <alignment vertical="center"/>
    </xf>
    <xf numFmtId="164" fontId="6" fillId="0" borderId="1" xfId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164" fontId="9" fillId="0" borderId="1" xfId="1" applyFont="1" applyBorder="1" applyAlignment="1">
      <alignment vertical="center"/>
    </xf>
    <xf numFmtId="164" fontId="2" fillId="0" borderId="0" xfId="1" applyFont="1" applyAlignment="1">
      <alignment vertical="center"/>
    </xf>
    <xf numFmtId="164" fontId="8" fillId="0" borderId="1" xfId="1" applyFont="1" applyBorder="1" applyAlignment="1">
      <alignment vertical="center"/>
    </xf>
    <xf numFmtId="167" fontId="10" fillId="4" borderId="1" xfId="2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166" fontId="10" fillId="4" borderId="1" xfId="3" applyNumberFormat="1" applyFont="1" applyFill="1" applyBorder="1">
      <alignment vertical="center"/>
    </xf>
    <xf numFmtId="166" fontId="6" fillId="3" borderId="1" xfId="3" applyNumberFormat="1" applyFont="1" applyFill="1" applyBorder="1">
      <alignment vertical="center"/>
    </xf>
    <xf numFmtId="164" fontId="6" fillId="3" borderId="1" xfId="1" applyFont="1" applyFill="1" applyBorder="1" applyAlignment="1">
      <alignment vertical="center"/>
    </xf>
    <xf numFmtId="165" fontId="6" fillId="3" borderId="1" xfId="1" applyNumberFormat="1" applyFont="1" applyFill="1" applyBorder="1" applyAlignment="1">
      <alignment vertical="center"/>
    </xf>
    <xf numFmtId="165" fontId="8" fillId="3" borderId="1" xfId="1" applyNumberFormat="1" applyFont="1" applyFill="1" applyBorder="1" applyAlignment="1">
      <alignment vertical="center"/>
    </xf>
    <xf numFmtId="0" fontId="8" fillId="0" borderId="1" xfId="4" applyFont="1" applyBorder="1">
      <alignment vertical="center"/>
    </xf>
    <xf numFmtId="165" fontId="8" fillId="0" borderId="1" xfId="1" applyNumberFormat="1" applyFont="1" applyBorder="1" applyAlignment="1">
      <alignment vertical="center"/>
    </xf>
    <xf numFmtId="164" fontId="2" fillId="0" borderId="0" xfId="1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164" fontId="3" fillId="0" borderId="0" xfId="1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6" fillId="2" borderId="1" xfId="1" applyNumberFormat="1" applyFont="1" applyFill="1" applyBorder="1" applyAlignment="1">
      <alignment vertical="center" wrapText="1"/>
    </xf>
    <xf numFmtId="43" fontId="12" fillId="0" borderId="0" xfId="0" applyNumberFormat="1" applyFont="1" applyAlignment="1">
      <alignment vertical="center"/>
    </xf>
  </cellXfs>
  <cellStyles count="5">
    <cellStyle name="Comma" xfId="1" builtinId="3"/>
    <cellStyle name="Normal" xfId="0" builtinId="0"/>
    <cellStyle name="Normal_Sheet3" xfId="2" xr:uid="{00000000-0005-0000-0000-000003000000}"/>
    <cellStyle name="Normal_Sheet3_1" xfId="3" xr:uid="{00000000-0005-0000-0000-000004000000}"/>
    <cellStyle name="Normal_Sheet3_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16" workbookViewId="0">
      <selection activeCell="F23" sqref="F23"/>
    </sheetView>
  </sheetViews>
  <sheetFormatPr defaultColWidth="10.453125" defaultRowHeight="15.5" x14ac:dyDescent="0.25"/>
  <cols>
    <col min="1" max="1" width="55.08984375" style="1" bestFit="1" customWidth="1"/>
    <col min="2" max="2" width="7.90625" style="42" bestFit="1" customWidth="1"/>
    <col min="3" max="3" width="14.1796875" style="43" bestFit="1" customWidth="1"/>
    <col min="4" max="4" width="15.81640625" style="42" bestFit="1" customWidth="1"/>
    <col min="5" max="5" width="12.6328125" style="1" bestFit="1" customWidth="1"/>
    <col min="6" max="6" width="19.54296875" style="1" customWidth="1"/>
    <col min="7" max="7" width="15" style="1" customWidth="1"/>
    <col min="8" max="8" width="8.08984375" style="1" customWidth="1"/>
    <col min="9" max="9" width="15.08984375" style="1" customWidth="1"/>
    <col min="10" max="10" width="10" style="1" customWidth="1"/>
    <col min="11" max="11" width="9.08984375" style="1" customWidth="1"/>
    <col min="12" max="12" width="8.90625" style="1" bestFit="1" customWidth="1"/>
    <col min="13" max="22" width="4.6328125" style="1" customWidth="1"/>
    <col min="23" max="16384" width="10.453125" style="1"/>
  </cols>
  <sheetData>
    <row r="1" spans="1:7" x14ac:dyDescent="0.25">
      <c r="A1" s="47" t="s">
        <v>35</v>
      </c>
      <c r="B1" s="47"/>
      <c r="C1" s="47"/>
      <c r="D1" s="47"/>
    </row>
    <row r="2" spans="1:7" ht="16.25" customHeight="1" x14ac:dyDescent="0.25">
      <c r="A2" s="52" t="s">
        <v>19</v>
      </c>
      <c r="B2" s="52"/>
      <c r="C2" s="52"/>
      <c r="D2" s="52"/>
      <c r="F2" s="2"/>
    </row>
    <row r="3" spans="1:7" x14ac:dyDescent="0.25">
      <c r="A3" s="3" t="s">
        <v>30</v>
      </c>
      <c r="B3" s="4" t="s">
        <v>0</v>
      </c>
      <c r="C3" s="5" t="s">
        <v>1</v>
      </c>
      <c r="D3" s="4" t="s">
        <v>2</v>
      </c>
      <c r="F3" s="45"/>
    </row>
    <row r="4" spans="1:7" x14ac:dyDescent="0.25">
      <c r="A4" s="6" t="s">
        <v>23</v>
      </c>
      <c r="B4" s="7"/>
      <c r="C4" s="8"/>
      <c r="D4" s="9"/>
      <c r="F4" s="53"/>
    </row>
    <row r="5" spans="1:7" x14ac:dyDescent="0.25">
      <c r="A5" s="6" t="s">
        <v>3</v>
      </c>
      <c r="B5" s="10">
        <v>0</v>
      </c>
      <c r="C5" s="11"/>
      <c r="D5" s="12"/>
    </row>
    <row r="6" spans="1:7" x14ac:dyDescent="0.25">
      <c r="A6" s="13" t="s">
        <v>20</v>
      </c>
      <c r="B6" s="14">
        <v>2.8</v>
      </c>
      <c r="C6" s="12"/>
      <c r="D6" s="12"/>
    </row>
    <row r="7" spans="1:7" x14ac:dyDescent="0.25">
      <c r="A7" s="13" t="s">
        <v>21</v>
      </c>
      <c r="B7" s="14">
        <v>1.5</v>
      </c>
      <c r="C7" s="12"/>
      <c r="D7" s="12"/>
    </row>
    <row r="8" spans="1:7" x14ac:dyDescent="0.25">
      <c r="A8" s="13" t="s">
        <v>22</v>
      </c>
      <c r="B8" s="14">
        <v>2.7</v>
      </c>
      <c r="C8" s="12"/>
      <c r="D8" s="12"/>
    </row>
    <row r="9" spans="1:7" x14ac:dyDescent="0.25">
      <c r="A9" s="13" t="s">
        <v>10</v>
      </c>
      <c r="B9" s="14">
        <f>2*(B6+B7)*B8</f>
        <v>23.22</v>
      </c>
      <c r="C9" s="12">
        <v>2100</v>
      </c>
      <c r="D9" s="12">
        <f t="shared" ref="D9:D19" si="0">B9*C9</f>
        <v>48762</v>
      </c>
    </row>
    <row r="10" spans="1:7" x14ac:dyDescent="0.25">
      <c r="A10" s="13" t="s">
        <v>5</v>
      </c>
      <c r="B10" s="14">
        <f>B6*B7</f>
        <v>4.1999999999999993</v>
      </c>
      <c r="C10" s="12">
        <v>2100</v>
      </c>
      <c r="D10" s="12">
        <f t="shared" si="0"/>
        <v>8819.9999999999982</v>
      </c>
    </row>
    <row r="11" spans="1:7" x14ac:dyDescent="0.25">
      <c r="A11" s="13" t="s">
        <v>18</v>
      </c>
      <c r="B11" s="14">
        <v>1</v>
      </c>
      <c r="C11" s="12">
        <v>36000</v>
      </c>
      <c r="D11" s="12">
        <f t="shared" si="0"/>
        <v>36000</v>
      </c>
    </row>
    <row r="12" spans="1:7" x14ac:dyDescent="0.25">
      <c r="A12" s="13" t="s">
        <v>6</v>
      </c>
      <c r="B12" s="14">
        <v>2</v>
      </c>
      <c r="C12" s="12">
        <v>2000</v>
      </c>
      <c r="D12" s="12">
        <f t="shared" si="0"/>
        <v>4000</v>
      </c>
    </row>
    <row r="13" spans="1:7" x14ac:dyDescent="0.25">
      <c r="A13" s="13" t="s">
        <v>11</v>
      </c>
      <c r="B13" s="14">
        <v>1</v>
      </c>
      <c r="C13" s="12">
        <v>5500</v>
      </c>
      <c r="D13" s="12">
        <f t="shared" si="0"/>
        <v>5500</v>
      </c>
      <c r="F13" s="42"/>
      <c r="G13" s="45"/>
    </row>
    <row r="14" spans="1:7" x14ac:dyDescent="0.25">
      <c r="A14" s="13" t="s">
        <v>7</v>
      </c>
      <c r="B14" s="14">
        <f>B6*B7</f>
        <v>4.1999999999999993</v>
      </c>
      <c r="C14" s="12">
        <v>1250</v>
      </c>
      <c r="D14" s="12">
        <f t="shared" si="0"/>
        <v>5249.9999999999991</v>
      </c>
      <c r="F14" s="42"/>
      <c r="G14" s="45"/>
    </row>
    <row r="15" spans="1:7" s="2" customFormat="1" x14ac:dyDescent="0.25">
      <c r="A15" s="13" t="s">
        <v>12</v>
      </c>
      <c r="B15" s="14">
        <v>0</v>
      </c>
      <c r="C15" s="12">
        <f>5500+453</f>
        <v>5953</v>
      </c>
      <c r="D15" s="12">
        <f t="shared" si="0"/>
        <v>0</v>
      </c>
      <c r="F15" s="44"/>
    </row>
    <row r="16" spans="1:7" x14ac:dyDescent="0.25">
      <c r="A16" s="15" t="s">
        <v>8</v>
      </c>
      <c r="B16" s="16">
        <v>2</v>
      </c>
      <c r="C16" s="12">
        <v>1500</v>
      </c>
      <c r="D16" s="12">
        <f t="shared" si="0"/>
        <v>3000</v>
      </c>
    </row>
    <row r="17" spans="1:7" ht="27" x14ac:dyDescent="0.25">
      <c r="A17" s="17" t="s">
        <v>34</v>
      </c>
      <c r="B17" s="16">
        <v>0</v>
      </c>
      <c r="C17" s="12">
        <v>85000</v>
      </c>
      <c r="D17" s="12">
        <f t="shared" si="0"/>
        <v>0</v>
      </c>
    </row>
    <row r="18" spans="1:7" x14ac:dyDescent="0.25">
      <c r="A18" s="17" t="s">
        <v>26</v>
      </c>
      <c r="B18" s="16">
        <v>1</v>
      </c>
      <c r="C18" s="12">
        <v>95000</v>
      </c>
      <c r="D18" s="12">
        <f t="shared" si="0"/>
        <v>95000</v>
      </c>
      <c r="G18" s="42"/>
    </row>
    <row r="19" spans="1:7" x14ac:dyDescent="0.25">
      <c r="A19" s="17" t="s">
        <v>33</v>
      </c>
      <c r="B19" s="16">
        <v>0</v>
      </c>
      <c r="C19" s="12">
        <v>115000</v>
      </c>
      <c r="D19" s="12">
        <f t="shared" si="0"/>
        <v>0</v>
      </c>
      <c r="G19" s="45"/>
    </row>
    <row r="20" spans="1:7" s="21" customFormat="1" x14ac:dyDescent="0.25">
      <c r="A20" s="18" t="s">
        <v>13</v>
      </c>
      <c r="B20" s="19" t="s">
        <v>4</v>
      </c>
      <c r="C20" s="20"/>
      <c r="D20" s="19">
        <f>SUM(D9:D19)</f>
        <v>206332</v>
      </c>
      <c r="E20" s="31">
        <f>D20</f>
        <v>206332</v>
      </c>
    </row>
    <row r="21" spans="1:7" s="21" customFormat="1" x14ac:dyDescent="0.25">
      <c r="A21" s="22" t="s">
        <v>9</v>
      </c>
      <c r="B21" s="23" t="s">
        <v>4</v>
      </c>
      <c r="C21" s="24"/>
      <c r="D21" s="25">
        <f>D20*18%</f>
        <v>37139.760000000002</v>
      </c>
      <c r="E21" s="31"/>
    </row>
    <row r="22" spans="1:7" s="21" customFormat="1" x14ac:dyDescent="0.25">
      <c r="A22" s="18" t="s">
        <v>14</v>
      </c>
      <c r="B22" s="19"/>
      <c r="C22" s="20"/>
      <c r="D22" s="19">
        <f>D20+D21</f>
        <v>243471.76</v>
      </c>
      <c r="E22" s="31"/>
    </row>
    <row r="23" spans="1:7" s="21" customFormat="1" x14ac:dyDescent="0.25">
      <c r="A23" s="26"/>
      <c r="B23" s="27"/>
      <c r="C23" s="28"/>
      <c r="D23" s="29"/>
      <c r="E23" s="31"/>
    </row>
    <row r="24" spans="1:7" s="31" customFormat="1" x14ac:dyDescent="0.25">
      <c r="A24" s="30" t="s">
        <v>27</v>
      </c>
      <c r="B24" s="32">
        <v>1</v>
      </c>
      <c r="C24" s="25">
        <v>55000</v>
      </c>
      <c r="D24" s="25">
        <f>B24*C24</f>
        <v>55000</v>
      </c>
    </row>
    <row r="25" spans="1:7" s="21" customFormat="1" x14ac:dyDescent="0.25">
      <c r="A25" s="30" t="s">
        <v>28</v>
      </c>
      <c r="B25" s="32">
        <v>1</v>
      </c>
      <c r="C25" s="25">
        <v>5000</v>
      </c>
      <c r="D25" s="25">
        <f>B25*C25</f>
        <v>5000</v>
      </c>
      <c r="E25" s="31"/>
    </row>
    <row r="26" spans="1:7" s="34" customFormat="1" x14ac:dyDescent="0.25">
      <c r="A26" s="33" t="s">
        <v>15</v>
      </c>
      <c r="B26" s="19"/>
      <c r="C26" s="20"/>
      <c r="D26" s="19">
        <f>SUM(D24:D25)</f>
        <v>60000</v>
      </c>
      <c r="E26" s="31">
        <f>D26</f>
        <v>60000</v>
      </c>
      <c r="F26" s="21"/>
    </row>
    <row r="27" spans="1:7" s="21" customFormat="1" x14ac:dyDescent="0.25">
      <c r="A27" s="22" t="s">
        <v>9</v>
      </c>
      <c r="B27" s="23" t="s">
        <v>4</v>
      </c>
      <c r="C27" s="24"/>
      <c r="D27" s="25">
        <f>D26*18%</f>
        <v>10800</v>
      </c>
      <c r="E27" s="31">
        <f>20000</f>
        <v>20000</v>
      </c>
    </row>
    <row r="28" spans="1:7" s="34" customFormat="1" x14ac:dyDescent="0.25">
      <c r="A28" s="35" t="s">
        <v>16</v>
      </c>
      <c r="B28" s="19" t="s">
        <v>4</v>
      </c>
      <c r="C28" s="20"/>
      <c r="D28" s="19">
        <f>D27+D26</f>
        <v>70800</v>
      </c>
      <c r="E28" s="31">
        <f>E20+E26+E27</f>
        <v>286332</v>
      </c>
    </row>
    <row r="29" spans="1:7" s="34" customFormat="1" x14ac:dyDescent="0.25">
      <c r="A29" s="35"/>
      <c r="B29" s="19"/>
      <c r="C29" s="20"/>
      <c r="D29" s="19"/>
      <c r="E29" s="46">
        <f>E28*118%</f>
        <v>337871.76</v>
      </c>
    </row>
    <row r="30" spans="1:7" s="21" customFormat="1" x14ac:dyDescent="0.25">
      <c r="A30" s="36" t="s">
        <v>24</v>
      </c>
      <c r="B30" s="37"/>
      <c r="C30" s="38">
        <f>C20+C26</f>
        <v>0</v>
      </c>
      <c r="D30" s="37">
        <f>D20+D26</f>
        <v>266332</v>
      </c>
      <c r="F30" s="46"/>
    </row>
    <row r="31" spans="1:7" s="21" customFormat="1" x14ac:dyDescent="0.25">
      <c r="A31" s="36" t="s">
        <v>17</v>
      </c>
      <c r="B31" s="37"/>
      <c r="C31" s="39"/>
      <c r="D31" s="37">
        <f>D30*118%</f>
        <v>314271.76</v>
      </c>
      <c r="E31" s="31"/>
      <c r="F31" s="46"/>
    </row>
    <row r="32" spans="1:7" s="21" customFormat="1" x14ac:dyDescent="0.25">
      <c r="A32" s="40"/>
      <c r="B32" s="32"/>
      <c r="C32" s="41"/>
      <c r="D32" s="32"/>
    </row>
    <row r="33" spans="1:4" s="21" customFormat="1" x14ac:dyDescent="0.25">
      <c r="A33" s="51" t="s">
        <v>32</v>
      </c>
      <c r="B33" s="51"/>
      <c r="C33" s="51"/>
      <c r="D33" s="51"/>
    </row>
    <row r="34" spans="1:4" s="21" customFormat="1" ht="30" customHeight="1" x14ac:dyDescent="0.25">
      <c r="A34" s="49" t="s">
        <v>25</v>
      </c>
      <c r="B34" s="49"/>
      <c r="C34" s="49"/>
      <c r="D34" s="49"/>
    </row>
    <row r="35" spans="1:4" x14ac:dyDescent="0.25">
      <c r="A35" s="50" t="s">
        <v>36</v>
      </c>
      <c r="B35" s="50"/>
      <c r="C35" s="50"/>
      <c r="D35" s="50"/>
    </row>
    <row r="36" spans="1:4" x14ac:dyDescent="0.25">
      <c r="A36" s="50" t="s">
        <v>29</v>
      </c>
      <c r="B36" s="50"/>
      <c r="C36" s="50"/>
      <c r="D36" s="50"/>
    </row>
    <row r="37" spans="1:4" x14ac:dyDescent="0.25">
      <c r="A37" s="48" t="s">
        <v>31</v>
      </c>
      <c r="B37" s="48"/>
      <c r="C37" s="48"/>
      <c r="D37" s="48"/>
    </row>
  </sheetData>
  <mergeCells count="7">
    <mergeCell ref="A1:D1"/>
    <mergeCell ref="A37:D37"/>
    <mergeCell ref="A34:D34"/>
    <mergeCell ref="A36:D36"/>
    <mergeCell ref="A33:D33"/>
    <mergeCell ref="A35:D35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Walk in Chiller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DELL</cp:lastModifiedBy>
  <dcterms:created xsi:type="dcterms:W3CDTF">2022-09-21T11:19:20Z</dcterms:created>
  <dcterms:modified xsi:type="dcterms:W3CDTF">2024-12-21T08:37:47Z</dcterms:modified>
</cp:coreProperties>
</file>