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X:\Projects\Year 2023-2024\TRAVEL FOOD SERVICES\ENQUIRY\ENQ 688_HATTI KAAPI - FURNITURE- HYDERABAD\02.Documents\P1\Performa Invoice\"/>
    </mc:Choice>
  </mc:AlternateContent>
  <xr:revisionPtr revIDLastSave="0" documentId="13_ncr:1_{57DF5EB4-0AD8-47AD-B617-6CD00AFC4616}" xr6:coauthVersionLast="47" xr6:coauthVersionMax="47" xr10:uidLastSave="{00000000-0000-0000-0000-000000000000}"/>
  <bookViews>
    <workbookView xWindow="-120" yWindow="-120" windowWidth="29040" windowHeight="15840" firstSheet="1" activeTab="1" xr2:uid="{00000000-000D-0000-FFFF-FFFF00000000}"/>
  </bookViews>
  <sheets>
    <sheet name="Mens" sheetId="1" state="hidden" r:id="rId1"/>
    <sheet name="Sheet1" sheetId="12" r:id="rId2"/>
    <sheet name="Sheet13" sheetId="24" r:id="rId3"/>
    <sheet name="Sheet13 (2)" sheetId="26" r:id="rId4"/>
  </sheets>
  <definedNames>
    <definedName name="_xlnm.Print_Area" localSheetId="0">Mens!$A$1:$J$53</definedName>
    <definedName name="_xlnm.Print_Area" localSheetId="1">Sheet1!$A$1:$G$53</definedName>
  </definedNames>
  <calcPr calcId="191029"/>
</workbook>
</file>

<file path=xl/calcChain.xml><?xml version="1.0" encoding="utf-8"?>
<calcChain xmlns="http://schemas.openxmlformats.org/spreadsheetml/2006/main">
  <c r="H37" i="12" l="1"/>
  <c r="G21" i="12" l="1"/>
  <c r="G20" i="12"/>
  <c r="G31" i="12" l="1"/>
  <c r="G32" i="12" s="1"/>
  <c r="G33" i="12" s="1"/>
  <c r="G37" i="12"/>
  <c r="G35" i="12"/>
  <c r="F34" i="12" l="1"/>
  <c r="G34" i="12" s="1"/>
  <c r="G36" i="12"/>
  <c r="A37" i="12"/>
  <c r="G38" i="12" l="1"/>
  <c r="G39" i="12" s="1"/>
  <c r="G40" i="12" s="1"/>
  <c r="G41" i="12" s="1"/>
  <c r="J22" i="1"/>
  <c r="J17" i="1"/>
  <c r="J26" i="1"/>
  <c r="J25" i="1"/>
  <c r="J24" i="1"/>
  <c r="J23" i="1"/>
  <c r="J21" i="1"/>
  <c r="J20" i="1"/>
  <c r="J19" i="1"/>
  <c r="J18" i="1"/>
  <c r="J16" i="1"/>
  <c r="I31" i="12" l="1"/>
  <c r="J31" i="12" s="1"/>
  <c r="K31" i="12"/>
  <c r="J28" i="1"/>
  <c r="J29" i="1" s="1"/>
  <c r="J30" i="1" s="1"/>
  <c r="J34" i="1" l="1"/>
  <c r="J38" i="1" s="1"/>
  <c r="J39" i="1" s="1"/>
  <c r="J40" i="1" s="1"/>
  <c r="J31" i="1"/>
  <c r="J32" i="1" s="1"/>
  <c r="A21" i="12" l="1"/>
  <c r="J41" i="1"/>
</calcChain>
</file>

<file path=xl/sharedStrings.xml><?xml version="1.0" encoding="utf-8"?>
<sst xmlns="http://schemas.openxmlformats.org/spreadsheetml/2006/main" count="123" uniqueCount="90">
  <si>
    <r>
      <rPr>
        <b/>
        <sz val="10"/>
        <rFont val="Book Antiqua"/>
        <family val="1"/>
      </rPr>
      <t>Regd. Office:</t>
    </r>
    <r>
      <rPr>
        <sz val="10"/>
        <rFont val="Book Antiqua"/>
        <family val="1"/>
      </rPr>
      <t xml:space="preserve">   Kalatmak Spatial Systems Pvt Ltd                                                                          Plot.No.7E, 'KIADB', Industrial Area                                                                             Chintamani Road,Pilgumpe Gate,Hoskote                                                                      Bangalore Rural-562114.,Tel:-(080),27971218,32943020                                                 Email : kalatmak@gmail.com</t>
    </r>
  </si>
  <si>
    <t>To,</t>
  </si>
  <si>
    <t>PI. No. KSS/BLR/17-18</t>
  </si>
  <si>
    <t>Indian Terrain</t>
  </si>
  <si>
    <t>Division of celebrity Fashions</t>
  </si>
  <si>
    <t>TIN NO:  29300279983</t>
  </si>
  <si>
    <t>SDF 4 &amp; 3rd Main Road</t>
  </si>
  <si>
    <t>PAN NO.</t>
  </si>
  <si>
    <t>MEPZ-SEZ Tambar am</t>
  </si>
  <si>
    <t>Chennai-600045</t>
  </si>
  <si>
    <t xml:space="preserve"> Quotation /proforma invoice </t>
  </si>
  <si>
    <t>Dear Sir,</t>
  </si>
  <si>
    <t>Sl.no</t>
  </si>
  <si>
    <t>Qty</t>
  </si>
  <si>
    <t>Unit</t>
  </si>
  <si>
    <t>Rate</t>
  </si>
  <si>
    <t>Amt</t>
  </si>
  <si>
    <r>
      <rPr>
        <sz val="10"/>
        <rFont val="Book Antiqua"/>
        <family val="1"/>
      </rPr>
      <t>Providing and supplying</t>
    </r>
    <r>
      <rPr>
        <b/>
        <sz val="10"/>
        <rFont val="Book Antiqua"/>
        <family val="1"/>
      </rPr>
      <t xml:space="preserve"> Wall Panel</t>
    </r>
    <r>
      <rPr>
        <sz val="10"/>
        <rFont val="Book Antiqua"/>
        <family val="1"/>
      </rPr>
      <t xml:space="preserve">  </t>
    </r>
    <r>
      <rPr>
        <b/>
        <sz val="10"/>
        <rFont val="Book Antiqua"/>
        <family val="1"/>
      </rPr>
      <t xml:space="preserve">2Ft </t>
    </r>
    <r>
      <rPr>
        <sz val="10"/>
        <rFont val="Book Antiqua"/>
        <family val="1"/>
      </rPr>
      <t>using 12mm Plain MDF with SF laminate finish including chrome plated slotted channel  as per your specification complete.</t>
    </r>
  </si>
  <si>
    <t>No</t>
  </si>
  <si>
    <t>Additional panel for Heder</t>
  </si>
  <si>
    <r>
      <rPr>
        <sz val="10"/>
        <rFont val="Book Antiqua"/>
        <family val="1"/>
      </rPr>
      <t>Providing and supplying</t>
    </r>
    <r>
      <rPr>
        <b/>
        <sz val="10"/>
        <rFont val="Book Antiqua"/>
        <family val="1"/>
      </rPr>
      <t xml:space="preserve"> Dummy Wall Panel</t>
    </r>
    <r>
      <rPr>
        <b/>
        <sz val="10"/>
        <rFont val="Book Antiqua"/>
        <family val="1"/>
      </rPr>
      <t xml:space="preserve"> </t>
    </r>
    <r>
      <rPr>
        <sz val="10"/>
        <rFont val="Book Antiqua"/>
        <family val="1"/>
      </rPr>
      <t>using 12mm Plain MDF with SF laminate finish   as per your specification complete.</t>
    </r>
  </si>
  <si>
    <r>
      <rPr>
        <sz val="10"/>
        <rFont val="Book Antiqua"/>
        <family val="1"/>
      </rPr>
      <t>Providing and supplying</t>
    </r>
    <r>
      <rPr>
        <b/>
        <sz val="10"/>
        <rFont val="Book Antiqua"/>
        <family val="1"/>
      </rPr>
      <t xml:space="preserve"> Platform </t>
    </r>
    <r>
      <rPr>
        <sz val="10"/>
        <rFont val="Book Antiqua"/>
        <family val="1"/>
      </rPr>
      <t>using 18mm Plane MDF with Laminate  finish as per your specification complete.</t>
    </r>
  </si>
  <si>
    <t>Rmt</t>
  </si>
  <si>
    <r>
      <rPr>
        <sz val="10"/>
        <rFont val="Book Antiqua"/>
        <family val="1"/>
      </rPr>
      <t xml:space="preserve">Providing and supplying </t>
    </r>
    <r>
      <rPr>
        <b/>
        <sz val="10"/>
        <rFont val="Book Antiqua"/>
        <family val="1"/>
      </rPr>
      <t>25mm Shelves</t>
    </r>
    <r>
      <rPr>
        <sz val="10"/>
        <rFont val="Book Antiqua"/>
        <family val="1"/>
      </rPr>
      <t xml:space="preserve"> </t>
    </r>
    <r>
      <rPr>
        <b/>
        <sz val="10"/>
        <rFont val="Book Antiqua"/>
        <family val="1"/>
      </rPr>
      <t xml:space="preserve">with Brackets </t>
    </r>
    <r>
      <rPr>
        <sz val="10"/>
        <rFont val="Book Antiqua"/>
        <family val="1"/>
      </rPr>
      <t>using of 25mm plain MDF with SF laminate finished including a set of SS bracket as per your specification complete. 2'</t>
    </r>
  </si>
  <si>
    <r>
      <rPr>
        <sz val="10"/>
        <rFont val="Book Antiqua"/>
        <family val="1"/>
      </rPr>
      <t>Providing and supplying</t>
    </r>
    <r>
      <rPr>
        <b/>
        <sz val="10"/>
        <rFont val="Book Antiqua"/>
        <family val="1"/>
      </rPr>
      <t xml:space="preserve"> Header </t>
    </r>
    <r>
      <rPr>
        <sz val="10"/>
        <rFont val="Book Antiqua"/>
        <family val="1"/>
      </rPr>
      <t xml:space="preserve">using 17mm Plain MDF with laminate finish </t>
    </r>
    <r>
      <rPr>
        <b/>
        <sz val="10"/>
        <rFont val="Book Antiqua"/>
        <family val="1"/>
      </rPr>
      <t>without branding letters and logos as</t>
    </r>
    <r>
      <rPr>
        <sz val="10"/>
        <rFont val="Book Antiqua"/>
        <family val="1"/>
      </rPr>
      <t xml:space="preserve"> per your specification complete. </t>
    </r>
  </si>
  <si>
    <r>
      <rPr>
        <sz val="10"/>
        <rFont val="Book Antiqua"/>
        <family val="1"/>
      </rPr>
      <t xml:space="preserve">Providing and supplying </t>
    </r>
    <r>
      <rPr>
        <b/>
        <sz val="10"/>
        <rFont val="Book Antiqua"/>
        <family val="1"/>
      </rPr>
      <t xml:space="preserve"> Floor Unit   </t>
    </r>
    <r>
      <rPr>
        <sz val="10"/>
        <rFont val="Book Antiqua"/>
        <family val="1"/>
      </rPr>
      <t xml:space="preserve"> with Black Paint finished as per your specification complete. Top extension</t>
    </r>
  </si>
  <si>
    <r>
      <rPr>
        <sz val="10"/>
        <rFont val="Book Antiqua"/>
        <family val="1"/>
      </rPr>
      <t xml:space="preserve">Providing and supplying </t>
    </r>
    <r>
      <rPr>
        <b/>
        <sz val="10"/>
        <rFont val="Book Antiqua"/>
        <family val="1"/>
      </rPr>
      <t xml:space="preserve">  25mm MDF Letter </t>
    </r>
    <r>
      <rPr>
        <sz val="10"/>
        <rFont val="Book Antiqua"/>
        <family val="1"/>
      </rPr>
      <t xml:space="preserve"> with Black Paint finished as per your specification complete. </t>
    </r>
  </si>
  <si>
    <t xml:space="preserve">Total </t>
  </si>
  <si>
    <t>Excise Duty @ 12.5%</t>
  </si>
  <si>
    <t>Total With ED</t>
  </si>
  <si>
    <t>CST @ 14.5%</t>
  </si>
  <si>
    <t>Sub Total</t>
  </si>
  <si>
    <t>Transportation Charges</t>
  </si>
  <si>
    <t xml:space="preserve">confirm by Jasmender  Sir  </t>
  </si>
  <si>
    <t>Packing Charge @ 2%</t>
  </si>
  <si>
    <t>Installation Charges</t>
  </si>
  <si>
    <t>Total</t>
  </si>
  <si>
    <t>Service Tax 15%</t>
  </si>
  <si>
    <t>Grant Total</t>
  </si>
  <si>
    <t>Terms and Conditions</t>
  </si>
  <si>
    <t>PAYMENT- 60% Advance, Balance before dispatch</t>
  </si>
  <si>
    <t>Bank/ RTGS Details                                       NAME : Kalatmak Spatial Systems Pvt Ltd
Axis Bank Ltd , Hoskote Branch Bangalore
A/C # 915020025671527
IFSC Code :UTIB 0001202</t>
  </si>
  <si>
    <r>
      <rPr>
        <sz val="8"/>
        <color indexed="8"/>
        <rFont val="Book Antiqua"/>
        <family val="1"/>
      </rPr>
      <t>DISPATCH from factory</t>
    </r>
    <r>
      <rPr>
        <sz val="8"/>
        <rFont val="Arial"/>
        <family val="2"/>
      </rPr>
      <t xml:space="preserve"> : 4 weeks from date of receiving techinally correct PO with Advance.</t>
    </r>
  </si>
  <si>
    <r>
      <rPr>
        <sz val="8"/>
        <color indexed="8"/>
        <rFont val="Book Antiqua"/>
        <family val="1"/>
      </rPr>
      <t xml:space="preserve">VALIDITY </t>
    </r>
    <r>
      <rPr>
        <sz val="8"/>
        <rFont val="Book Antiqua"/>
        <family val="1"/>
      </rPr>
      <t>of PI- 15 Days</t>
    </r>
  </si>
  <si>
    <r>
      <rPr>
        <sz val="8"/>
        <color indexed="8"/>
        <rFont val="Book Antiqua"/>
        <family val="1"/>
      </rPr>
      <t>Issue of PO</t>
    </r>
    <r>
      <rPr>
        <sz val="8"/>
        <rFont val="Arial"/>
        <family val="2"/>
      </rPr>
      <t xml:space="preserve"> is compulsory, Order will not be accepted with out a PO.</t>
    </r>
  </si>
  <si>
    <r>
      <rPr>
        <sz val="8"/>
        <color indexed="8"/>
        <rFont val="Book Antiqua"/>
        <family val="1"/>
      </rPr>
      <t>Site Readiness-</t>
    </r>
    <r>
      <rPr>
        <sz val="8"/>
        <rFont val="Arial"/>
        <family val="2"/>
      </rPr>
      <t xml:space="preserve"> one coat of paint+Flooring Complete+light fitting installed before dispatch.</t>
    </r>
  </si>
  <si>
    <r>
      <rPr>
        <sz val="8"/>
        <color indexed="8"/>
        <rFont val="Book Antiqua"/>
        <family val="1"/>
      </rPr>
      <t xml:space="preserve">Dispatch </t>
    </r>
    <r>
      <rPr>
        <sz val="8"/>
        <rFont val="Arial"/>
        <family val="2"/>
      </rPr>
      <t>will happen post receiving of site photograph.</t>
    </r>
  </si>
  <si>
    <r>
      <rPr>
        <sz val="8"/>
        <color indexed="8"/>
        <rFont val="Book Antiqua"/>
        <family val="1"/>
      </rPr>
      <t xml:space="preserve">In case of </t>
    </r>
    <r>
      <rPr>
        <b/>
        <sz val="8"/>
        <color indexed="8"/>
        <rFont val="Book Antiqua"/>
        <family val="1"/>
      </rPr>
      <t>delay</t>
    </r>
    <r>
      <rPr>
        <sz val="8"/>
        <color indexed="8"/>
        <rFont val="Book Antiqua"/>
        <family val="1"/>
      </rPr>
      <t xml:space="preserve"> in </t>
    </r>
    <r>
      <rPr>
        <b/>
        <sz val="8"/>
        <color indexed="8"/>
        <rFont val="Book Antiqua"/>
        <family val="1"/>
      </rPr>
      <t>Installation</t>
    </r>
    <r>
      <rPr>
        <sz val="8"/>
        <color indexed="8"/>
        <rFont val="Book Antiqua"/>
        <family val="1"/>
      </rPr>
      <t xml:space="preserve"> post receiving of fixtures at site due to incomplete site work. Installation charges of 2000/- per person per day will be applicable.</t>
    </r>
  </si>
  <si>
    <t xml:space="preserve"> </t>
  </si>
  <si>
    <t>With Kind  Regards</t>
  </si>
  <si>
    <t>Prepared By</t>
  </si>
  <si>
    <t>Checked By</t>
  </si>
  <si>
    <t>Kalatmak Spatial Systems Pvt Ltd</t>
  </si>
  <si>
    <t>Nos</t>
  </si>
  <si>
    <r>
      <t xml:space="preserve">Providing and supplying </t>
    </r>
    <r>
      <rPr>
        <b/>
        <sz val="10"/>
        <rFont val="Book Antiqua"/>
        <family val="1"/>
      </rPr>
      <t xml:space="preserve">  SS  Back bar</t>
    </r>
  </si>
  <si>
    <t>Loading  Charge</t>
  </si>
  <si>
    <t>DATE : 23.05.2017</t>
  </si>
  <si>
    <t>We herewith wish to submit our quotation for  Preethi Silks@Malappuran  as per details given below:-</t>
  </si>
  <si>
    <t>Particulars-  Preethi Silks Malppuram</t>
  </si>
  <si>
    <r>
      <t>Providing and supplying</t>
    </r>
    <r>
      <rPr>
        <b/>
        <sz val="10"/>
        <rFont val="Book Antiqua"/>
        <family val="1"/>
      </rPr>
      <t xml:space="preserve"> Wall Panel</t>
    </r>
    <r>
      <rPr>
        <sz val="10"/>
        <rFont val="Book Antiqua"/>
        <family val="1"/>
      </rPr>
      <t xml:space="preserve">  3</t>
    </r>
    <r>
      <rPr>
        <b/>
        <sz val="10"/>
        <rFont val="Book Antiqua"/>
        <family val="1"/>
      </rPr>
      <t xml:space="preserve">Ft </t>
    </r>
    <r>
      <rPr>
        <sz val="10"/>
        <rFont val="Book Antiqua"/>
        <family val="1"/>
      </rPr>
      <t>using 12mm Plain MDF with SF laminate finish including chrome plated slotted channel  as per your specification complete.</t>
    </r>
  </si>
  <si>
    <r>
      <t xml:space="preserve">Providing and supplying </t>
    </r>
    <r>
      <rPr>
        <b/>
        <sz val="10"/>
        <rFont val="Book Antiqua"/>
        <family val="1"/>
      </rPr>
      <t>25mm Shelves</t>
    </r>
    <r>
      <rPr>
        <sz val="10"/>
        <rFont val="Book Antiqua"/>
        <family val="1"/>
      </rPr>
      <t xml:space="preserve"> </t>
    </r>
    <r>
      <rPr>
        <b/>
        <sz val="10"/>
        <rFont val="Book Antiqua"/>
        <family val="1"/>
      </rPr>
      <t xml:space="preserve">with Brackets </t>
    </r>
    <r>
      <rPr>
        <sz val="10"/>
        <rFont val="Book Antiqua"/>
        <family val="1"/>
      </rPr>
      <t>using of 25mm plain MDF with SF laminate finished including a set of SS bracket as per your specification complete. 3'</t>
    </r>
  </si>
  <si>
    <t>Unloading Charge by Union</t>
  </si>
  <si>
    <t>GSTIN:29AABCK4017B1Z0</t>
  </si>
  <si>
    <t>PAN NO:AABBCK4017B</t>
  </si>
  <si>
    <t>GST @ 18%</t>
  </si>
  <si>
    <t>Particulars</t>
  </si>
  <si>
    <t>We herewith wish to submit our quotation as per details given below:-</t>
  </si>
  <si>
    <t>Total(A)</t>
  </si>
  <si>
    <t>DISPATCH from factory : 4 weeks from date of receiving techinally correct PO with Advance.</t>
  </si>
  <si>
    <t>VALIDITY of PI- 15 Days</t>
  </si>
  <si>
    <r>
      <rPr>
        <sz val="10"/>
        <rFont val="Times New Roman"/>
        <family val="1"/>
      </rPr>
      <t>Issue of PO is compulsory, Order will not be accepted with out a PO.</t>
    </r>
  </si>
  <si>
    <r>
      <rPr>
        <sz val="10"/>
        <rFont val="Times New Roman"/>
        <family val="1"/>
      </rPr>
      <t>Site Readiness- one coat of paint+Flooring Complete+light fitting installed before dispatch.</t>
    </r>
  </si>
  <si>
    <r>
      <rPr>
        <sz val="10"/>
        <rFont val="Times New Roman"/>
        <family val="1"/>
      </rPr>
      <t>Dispatch will happen post receiving of site photograph.</t>
    </r>
  </si>
  <si>
    <r>
      <t xml:space="preserve">In case of </t>
    </r>
    <r>
      <rPr>
        <b/>
        <sz val="10"/>
        <rFont val="Times New Roman"/>
        <family val="1"/>
      </rPr>
      <t>delay</t>
    </r>
    <r>
      <rPr>
        <sz val="10"/>
        <rFont val="Times New Roman"/>
        <family val="1"/>
      </rPr>
      <t xml:space="preserve"> in </t>
    </r>
    <r>
      <rPr>
        <b/>
        <sz val="10"/>
        <rFont val="Times New Roman"/>
        <family val="1"/>
      </rPr>
      <t>Installation</t>
    </r>
    <r>
      <rPr>
        <sz val="10"/>
        <rFont val="Times New Roman"/>
        <family val="1"/>
      </rPr>
      <t xml:space="preserve"> post receiving of fixtures at site due to incomplete site work. Installation charges of 2500/- per person per day will be applicable.</t>
    </r>
  </si>
  <si>
    <t>Regd. Office:   Kalatmak Spatial Systems Pvt Ltd
Plot.No.7E, 'KIADB', Industrial Area
Chintamani Road,Pilgumpe Gate,Hoskote
Bangalore Rural-562114.,Tel:-(080),27971218,32943020
Email : kalatmak@gmail.com</t>
  </si>
  <si>
    <t>Bank/ RTGS Details                                       NAME : Kalatmak Spatial Systems Pvt Ltd
ICICI Bank , Hoskote Branch Bangalore
A/C # 279305000749
IFSC Code :ICIC0002793</t>
  </si>
  <si>
    <t>Sandeep.Y.M</t>
  </si>
  <si>
    <t>Total(B)</t>
  </si>
  <si>
    <t>Grand Total (A+B)</t>
  </si>
  <si>
    <t>Tentative Costing only Subject to change as per actual</t>
  </si>
  <si>
    <t>Packing Charges@4%</t>
  </si>
  <si>
    <t>Ref Image</t>
  </si>
  <si>
    <t>Unloading Charges(Client Scope)</t>
  </si>
  <si>
    <t>Installation Charges (Client Scope)</t>
  </si>
  <si>
    <t>Hatti kaapi</t>
  </si>
  <si>
    <t>Hyderabad</t>
  </si>
  <si>
    <r>
      <t>Square Table:</t>
    </r>
    <r>
      <rPr>
        <sz val="11"/>
        <color theme="1"/>
        <rFont val="Book Antiqua"/>
        <family val="1"/>
      </rPr>
      <t xml:space="preserve">Square Table Base made up of 75mm MS Pipe with 10mm MS Sheet base and 6mm MS Sheet supports on top and Table Top made up of 17mm Plywood with 6mm Corian.
Basic cost of corian-750/Sq ft
Size:600Lx600Dx750H
</t>
    </r>
  </si>
  <si>
    <t>PI. No : KAL/BLR/23-24/RE/PN 688</t>
  </si>
  <si>
    <r>
      <t>Dining Chair:</t>
    </r>
    <r>
      <rPr>
        <sz val="11"/>
        <color theme="1"/>
        <rFont val="Book Antiqua"/>
        <family val="1"/>
      </rPr>
      <t>Chair made up of Solid Oak wood with PU Polish finish.</t>
    </r>
  </si>
  <si>
    <t>DATE :26-02-2024/R1 05-03-2024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</si>
</sst>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
  </numFmts>
  <fonts count="49">
    <font>
      <sz val="10"/>
      <name val="Arial"/>
      <charset val="134"/>
    </font>
    <font>
      <sz val="10"/>
      <name val="Arial"/>
      <family val="2"/>
    </font>
    <font>
      <sz val="10"/>
      <name val="Book Antiqua"/>
      <family val="1"/>
    </font>
    <font>
      <sz val="18"/>
      <name val="Bookman Old Style"/>
      <family val="1"/>
    </font>
    <font>
      <b/>
      <sz val="11"/>
      <name val="Book Antiqua"/>
      <family val="1"/>
    </font>
    <font>
      <sz val="11"/>
      <name val="Arial"/>
      <family val="2"/>
    </font>
    <font>
      <sz val="11"/>
      <name val="Helv"/>
      <charset val="134"/>
    </font>
    <font>
      <sz val="11"/>
      <name val="Book Antiqua"/>
      <family val="1"/>
    </font>
    <font>
      <b/>
      <u/>
      <sz val="11"/>
      <name val="Book Antiqua"/>
      <family val="1"/>
    </font>
    <font>
      <sz val="11"/>
      <name val="Times New Roman"/>
      <family val="1"/>
    </font>
    <font>
      <sz val="10"/>
      <name val="Book Antiqua"/>
      <family val="1"/>
    </font>
    <font>
      <b/>
      <sz val="11"/>
      <name val="Times New Roman"/>
      <family val="1"/>
    </font>
    <font>
      <sz val="8"/>
      <name val="Book Antiqua"/>
      <family val="1"/>
    </font>
    <font>
      <sz val="8"/>
      <color indexed="8"/>
      <name val="Book Antiqua"/>
      <family val="1"/>
    </font>
    <font>
      <sz val="11"/>
      <color indexed="8"/>
      <name val="Book Antiqua"/>
      <family val="1"/>
    </font>
    <font>
      <b/>
      <sz val="11"/>
      <name val="Arial"/>
      <family val="2"/>
    </font>
    <font>
      <b/>
      <sz val="10"/>
      <name val="Arial"/>
      <family val="2"/>
    </font>
    <font>
      <sz val="11"/>
      <name val="Book Antiqua"/>
      <family val="1"/>
    </font>
    <font>
      <sz val="10"/>
      <name val="Helv"/>
      <charset val="134"/>
    </font>
    <font>
      <b/>
      <sz val="8"/>
      <name val="Arial"/>
      <family val="2"/>
    </font>
    <font>
      <sz val="8"/>
      <name val="Arial"/>
      <family val="2"/>
    </font>
    <font>
      <b/>
      <sz val="10"/>
      <name val="Book Antiqua"/>
      <family val="1"/>
    </font>
    <font>
      <b/>
      <sz val="8"/>
      <color indexed="8"/>
      <name val="Book Antiqua"/>
      <family val="1"/>
    </font>
    <font>
      <sz val="10"/>
      <name val="Arial"/>
      <family val="2"/>
    </font>
    <font>
      <u/>
      <sz val="10"/>
      <color theme="10"/>
      <name val="Arial"/>
      <family val="2"/>
    </font>
    <font>
      <sz val="18"/>
      <name val="Bookman Old Style"/>
      <family val="1"/>
    </font>
    <font>
      <sz val="10"/>
      <name val="Arial"/>
      <family val="2"/>
    </font>
    <font>
      <b/>
      <sz val="11"/>
      <name val="Book Antiqua"/>
      <family val="1"/>
    </font>
    <font>
      <sz val="11"/>
      <name val="Arial"/>
      <family val="2"/>
    </font>
    <font>
      <b/>
      <sz val="11"/>
      <name val="Arial"/>
      <family val="2"/>
    </font>
    <font>
      <sz val="11"/>
      <name val="Helv"/>
      <charset val="134"/>
    </font>
    <font>
      <sz val="11"/>
      <name val="Book Antiqua"/>
      <family val="1"/>
    </font>
    <font>
      <b/>
      <u/>
      <sz val="11"/>
      <name val="Book Antiqua"/>
      <family val="1"/>
    </font>
    <font>
      <sz val="11"/>
      <name val="Times New Roman"/>
      <family val="1"/>
    </font>
    <font>
      <b/>
      <sz val="11"/>
      <name val="Times New Roman"/>
      <family val="1"/>
    </font>
    <font>
      <sz val="8"/>
      <name val="Book Antiqua"/>
      <family val="1"/>
    </font>
    <font>
      <sz val="11"/>
      <color indexed="8"/>
      <name val="Book Antiqua"/>
      <family val="1"/>
    </font>
    <font>
      <b/>
      <sz val="10"/>
      <name val="Arial"/>
      <family val="2"/>
    </font>
    <font>
      <sz val="10"/>
      <name val="Helv"/>
      <charset val="134"/>
    </font>
    <font>
      <b/>
      <sz val="12"/>
      <color rgb="FF1F497D"/>
      <name val="Calibri"/>
      <family val="2"/>
    </font>
    <font>
      <b/>
      <sz val="9"/>
      <name val="Verdana"/>
      <family val="2"/>
    </font>
    <font>
      <sz val="10"/>
      <color indexed="8"/>
      <name val="Times New Roman"/>
      <family val="1"/>
    </font>
    <font>
      <sz val="10"/>
      <name val="Times New Roman"/>
      <family val="1"/>
    </font>
    <font>
      <sz val="8"/>
      <color indexed="8"/>
      <name val="Times New Roman"/>
      <family val="1"/>
    </font>
    <font>
      <b/>
      <sz val="10"/>
      <name val="Times New Roman"/>
      <family val="1"/>
    </font>
    <font>
      <b/>
      <sz val="11"/>
      <color rgb="FFFF0000"/>
      <name val="Book Antiqua"/>
      <family val="1"/>
    </font>
    <font>
      <sz val="10"/>
      <name val="Arial"/>
      <family val="2"/>
    </font>
    <font>
      <sz val="11"/>
      <color theme="1"/>
      <name val="Book Antiqua"/>
      <family val="1"/>
    </font>
    <font>
      <b/>
      <sz val="11"/>
      <color theme="1"/>
      <name val="Book Antiqua"/>
      <family val="1"/>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auto="1"/>
      </left>
      <right style="thin">
        <color auto="1"/>
      </right>
      <top style="medium">
        <color auto="1"/>
      </top>
      <bottom/>
      <diagonal/>
    </border>
    <border>
      <left style="thin">
        <color auto="1"/>
      </left>
      <right/>
      <top style="medium">
        <color indexed="64"/>
      </top>
      <bottom style="thin">
        <color auto="1"/>
      </bottom>
      <diagonal/>
    </border>
    <border>
      <left/>
      <right style="thin">
        <color auto="1"/>
      </right>
      <top/>
      <bottom style="medium">
        <color auto="1"/>
      </bottom>
      <diagonal/>
    </border>
    <border>
      <left style="thin">
        <color auto="1"/>
      </left>
      <right style="medium">
        <color auto="1"/>
      </right>
      <top/>
      <bottom style="medium">
        <color auto="1"/>
      </bottom>
      <diagonal/>
    </border>
  </borders>
  <cellStyleXfs count="6">
    <xf numFmtId="0" fontId="0" fillId="0" borderId="0"/>
    <xf numFmtId="164" fontId="23" fillId="0" borderId="0" applyFont="0" applyFill="0" applyBorder="0" applyAlignment="0" applyProtection="0"/>
    <xf numFmtId="0" fontId="18" fillId="0" borderId="0"/>
    <xf numFmtId="0" fontId="23" fillId="0" borderId="0">
      <alignment vertical="center"/>
    </xf>
    <xf numFmtId="0" fontId="24" fillId="0" borderId="0" applyNumberFormat="0" applyFill="0" applyBorder="0" applyAlignment="0" applyProtection="0"/>
    <xf numFmtId="9" fontId="46" fillId="0" borderId="0" applyFont="0" applyFill="0" applyBorder="0" applyAlignment="0" applyProtection="0"/>
  </cellStyleXfs>
  <cellXfs count="273">
    <xf numFmtId="0" fontId="0" fillId="0" borderId="0" xfId="0"/>
    <xf numFmtId="0" fontId="1" fillId="0" borderId="0" xfId="0" applyFont="1"/>
    <xf numFmtId="0" fontId="0" fillId="0" borderId="0" xfId="0"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left" vertical="center"/>
    </xf>
    <xf numFmtId="0" fontId="6" fillId="0" borderId="3" xfId="0" applyFont="1" applyBorder="1" applyAlignment="1">
      <alignment horizontal="center" vertical="center"/>
    </xf>
    <xf numFmtId="0" fontId="4" fillId="0" borderId="0" xfId="0" applyFont="1" applyAlignment="1">
      <alignment vertical="center" wrapText="1"/>
    </xf>
    <xf numFmtId="0" fontId="4" fillId="0" borderId="0" xfId="0" applyFont="1"/>
    <xf numFmtId="15" fontId="7" fillId="0" borderId="0" xfId="0" applyNumberFormat="1" applyFont="1" applyAlignment="1">
      <alignment horizontal="center" vertical="center"/>
    </xf>
    <xf numFmtId="0" fontId="7" fillId="0" borderId="3" xfId="0" applyFont="1" applyBorder="1" applyAlignment="1">
      <alignment horizontal="left" vertical="center"/>
    </xf>
    <xf numFmtId="0" fontId="9" fillId="0" borderId="0" xfId="0" applyFont="1" applyAlignment="1">
      <alignment horizontal="center" vertical="center"/>
    </xf>
    <xf numFmtId="164" fontId="9" fillId="0" borderId="0" xfId="1" applyFont="1" applyBorder="1" applyAlignment="1">
      <alignment horizontal="center" vertical="center"/>
    </xf>
    <xf numFmtId="15" fontId="4" fillId="0" borderId="0" xfId="0" applyNumberFormat="1" applyFont="1" applyAlignment="1">
      <alignment horizontal="center" vertical="center"/>
    </xf>
    <xf numFmtId="0" fontId="4" fillId="0" borderId="8" xfId="0" applyFont="1" applyBorder="1" applyAlignment="1">
      <alignment horizontal="center" vertical="center" wrapText="1"/>
    </xf>
    <xf numFmtId="164" fontId="4" fillId="0" borderId="10" xfId="1" applyFont="1" applyBorder="1" applyAlignment="1">
      <alignment horizontal="center" vertical="center"/>
    </xf>
    <xf numFmtId="164" fontId="4" fillId="0" borderId="11" xfId="1" applyFont="1" applyBorder="1" applyAlignment="1">
      <alignment horizontal="center" vertical="center"/>
    </xf>
    <xf numFmtId="165" fontId="7" fillId="0" borderId="12" xfId="0" applyNumberFormat="1" applyFont="1" applyBorder="1" applyAlignment="1">
      <alignment horizontal="center" vertical="center"/>
    </xf>
    <xf numFmtId="2" fontId="2" fillId="0" borderId="13" xfId="0" applyNumberFormat="1" applyFont="1" applyBorder="1" applyAlignment="1">
      <alignment vertical="center"/>
    </xf>
    <xf numFmtId="0" fontId="2" fillId="0" borderId="14" xfId="0" applyFont="1" applyBorder="1" applyAlignment="1">
      <alignment horizontal="center" vertical="center"/>
    </xf>
    <xf numFmtId="2" fontId="10" fillId="0" borderId="13" xfId="0" applyNumberFormat="1" applyFont="1" applyBorder="1" applyAlignment="1">
      <alignment vertical="center"/>
    </xf>
    <xf numFmtId="0" fontId="10" fillId="0" borderId="14" xfId="0" applyFont="1" applyBorder="1" applyAlignment="1">
      <alignment horizontal="center" vertical="center"/>
    </xf>
    <xf numFmtId="2" fontId="2" fillId="0" borderId="11" xfId="0" applyNumberFormat="1" applyFont="1" applyBorder="1" applyAlignment="1">
      <alignment vertical="center"/>
    </xf>
    <xf numFmtId="0" fontId="2" fillId="0" borderId="13" xfId="0" applyFont="1" applyBorder="1" applyAlignment="1">
      <alignment horizontal="center" vertical="center"/>
    </xf>
    <xf numFmtId="165" fontId="7" fillId="0" borderId="22" xfId="0" applyNumberFormat="1" applyFont="1" applyBorder="1" applyAlignment="1">
      <alignment horizontal="center" vertical="center"/>
    </xf>
    <xf numFmtId="164" fontId="4" fillId="0" borderId="12" xfId="1" applyFont="1" applyBorder="1" applyAlignment="1">
      <alignment horizontal="center" vertical="center"/>
    </xf>
    <xf numFmtId="165" fontId="12" fillId="0" borderId="1" xfId="0" applyNumberFormat="1" applyFont="1" applyBorder="1" applyAlignment="1">
      <alignment horizontal="center" vertical="center"/>
    </xf>
    <xf numFmtId="165" fontId="12" fillId="0" borderId="3" xfId="0" applyNumberFormat="1" applyFont="1" applyBorder="1" applyAlignment="1">
      <alignment horizontal="center" vertical="center"/>
    </xf>
    <xf numFmtId="165" fontId="12" fillId="0" borderId="4" xfId="0" applyNumberFormat="1" applyFont="1" applyBorder="1" applyAlignment="1">
      <alignment horizontal="center" vertical="center"/>
    </xf>
    <xf numFmtId="165" fontId="7" fillId="0" borderId="3" xfId="0" applyNumberFormat="1" applyFont="1" applyBorder="1" applyAlignment="1">
      <alignment horizontal="left" vertical="center"/>
    </xf>
    <xf numFmtId="0" fontId="14" fillId="0" borderId="0" xfId="3"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5" fillId="0" borderId="5" xfId="0" applyFont="1" applyBorder="1" applyAlignment="1">
      <alignment horizontal="left" vertical="center"/>
    </xf>
    <xf numFmtId="0" fontId="15" fillId="0" borderId="5" xfId="0" applyFont="1" applyBorder="1" applyAlignment="1">
      <alignment horizontal="center" vertical="center"/>
    </xf>
    <xf numFmtId="0" fontId="5" fillId="0" borderId="5" xfId="0" applyFont="1" applyBorder="1" applyAlignment="1">
      <alignment horizontal="center" vertical="center"/>
    </xf>
    <xf numFmtId="0" fontId="16" fillId="0" borderId="0" xfId="0" applyFont="1"/>
    <xf numFmtId="0" fontId="5" fillId="0" borderId="17"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2" fontId="2" fillId="0" borderId="13" xfId="0" applyNumberFormat="1" applyFont="1" applyBorder="1" applyAlignment="1">
      <alignment horizontal="center" vertical="center"/>
    </xf>
    <xf numFmtId="164" fontId="7" fillId="0" borderId="26" xfId="1" applyFont="1" applyBorder="1" applyAlignment="1">
      <alignment horizontal="center" vertical="center"/>
    </xf>
    <xf numFmtId="2" fontId="10" fillId="0" borderId="13" xfId="0" applyNumberFormat="1" applyFont="1" applyBorder="1" applyAlignment="1">
      <alignment horizontal="center" vertical="center"/>
    </xf>
    <xf numFmtId="164" fontId="17" fillId="0" borderId="26" xfId="1" applyFont="1" applyBorder="1" applyAlignment="1">
      <alignment horizontal="center" vertical="center"/>
    </xf>
    <xf numFmtId="164" fontId="7" fillId="0" borderId="27" xfId="1" applyFont="1" applyBorder="1" applyAlignment="1">
      <alignment horizontal="center" vertical="center"/>
    </xf>
    <xf numFmtId="164" fontId="7" fillId="0" borderId="13" xfId="1" applyFont="1" applyBorder="1" applyAlignment="1">
      <alignment horizontal="center" vertical="center"/>
    </xf>
    <xf numFmtId="164" fontId="4" fillId="0" borderId="28" xfId="1" applyFont="1" applyBorder="1" applyAlignment="1">
      <alignment horizontal="center" vertical="center"/>
    </xf>
    <xf numFmtId="164" fontId="7" fillId="0" borderId="29" xfId="1" applyFont="1" applyBorder="1" applyAlignment="1">
      <alignment horizontal="center" vertical="center"/>
    </xf>
    <xf numFmtId="164" fontId="4" fillId="0" borderId="31" xfId="1" applyFont="1" applyBorder="1" applyAlignment="1">
      <alignment horizontal="center" vertical="center"/>
    </xf>
    <xf numFmtId="164" fontId="7" fillId="0" borderId="28" xfId="1" applyFont="1" applyBorder="1" applyAlignment="1">
      <alignment horizontal="center" vertical="center"/>
    </xf>
    <xf numFmtId="164" fontId="4" fillId="0" borderId="29" xfId="1" applyFont="1" applyBorder="1" applyAlignment="1">
      <alignment horizontal="center" vertical="center"/>
    </xf>
    <xf numFmtId="43" fontId="0" fillId="0" borderId="0" xfId="0" applyNumberFormat="1"/>
    <xf numFmtId="0" fontId="18" fillId="0" borderId="0" xfId="0" applyFont="1"/>
    <xf numFmtId="0" fontId="5" fillId="0" borderId="20" xfId="0" applyFont="1" applyBorder="1" applyAlignment="1">
      <alignment horizontal="center" vertical="center"/>
    </xf>
    <xf numFmtId="0" fontId="19" fillId="0" borderId="0" xfId="0" applyFont="1"/>
    <xf numFmtId="0" fontId="12" fillId="0" borderId="0" xfId="0" applyFont="1"/>
    <xf numFmtId="0" fontId="2" fillId="0" borderId="0" xfId="0" applyFont="1"/>
    <xf numFmtId="0" fontId="20" fillId="0" borderId="0" xfId="0" applyFont="1"/>
    <xf numFmtId="0" fontId="26" fillId="0" borderId="0" xfId="0" applyFont="1"/>
    <xf numFmtId="0" fontId="27" fillId="0" borderId="1" xfId="0" applyFont="1" applyBorder="1" applyAlignment="1">
      <alignment horizontal="center" vertical="center"/>
    </xf>
    <xf numFmtId="0" fontId="28" fillId="0" borderId="2"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7" fillId="0" borderId="0" xfId="0" applyFont="1" applyAlignment="1">
      <alignment vertical="center" wrapText="1"/>
    </xf>
    <xf numFmtId="15" fontId="31" fillId="0" borderId="0" xfId="0" applyNumberFormat="1" applyFont="1" applyAlignment="1">
      <alignment horizontal="center" vertical="center"/>
    </xf>
    <xf numFmtId="0" fontId="28" fillId="0" borderId="0" xfId="0" applyFont="1" applyAlignment="1">
      <alignment horizontal="left" vertical="center"/>
    </xf>
    <xf numFmtId="0" fontId="28" fillId="0" borderId="17" xfId="0" applyFont="1" applyBorder="1" applyAlignment="1">
      <alignment horizontal="center" vertical="center"/>
    </xf>
    <xf numFmtId="0" fontId="31" fillId="0" borderId="3" xfId="0" applyFont="1" applyBorder="1" applyAlignment="1">
      <alignment horizontal="left" vertical="center"/>
    </xf>
    <xf numFmtId="0" fontId="33" fillId="0" borderId="0" xfId="0" applyFont="1" applyAlignment="1">
      <alignment horizontal="center" vertical="center"/>
    </xf>
    <xf numFmtId="164" fontId="33" fillId="0" borderId="0" xfId="1" applyFont="1" applyBorder="1" applyAlignment="1">
      <alignment horizontal="center" vertical="center"/>
    </xf>
    <xf numFmtId="0" fontId="26" fillId="0" borderId="0" xfId="0" applyFont="1" applyAlignment="1">
      <alignment horizontal="center"/>
    </xf>
    <xf numFmtId="0" fontId="26" fillId="0" borderId="0" xfId="0" applyFont="1" applyAlignment="1">
      <alignment vertical="center"/>
    </xf>
    <xf numFmtId="165" fontId="35" fillId="0" borderId="1" xfId="0" applyNumberFormat="1" applyFont="1" applyBorder="1" applyAlignment="1">
      <alignment horizontal="center" vertical="center"/>
    </xf>
    <xf numFmtId="165" fontId="35" fillId="0" borderId="3" xfId="0" applyNumberFormat="1" applyFont="1" applyBorder="1" applyAlignment="1">
      <alignment horizontal="center" vertical="center"/>
    </xf>
    <xf numFmtId="165" fontId="35" fillId="0" borderId="4" xfId="0" applyNumberFormat="1" applyFont="1" applyBorder="1" applyAlignment="1">
      <alignment horizontal="center" vertical="center"/>
    </xf>
    <xf numFmtId="165" fontId="31" fillId="0" borderId="3" xfId="0" applyNumberFormat="1" applyFont="1" applyBorder="1" applyAlignment="1">
      <alignment horizontal="left" vertical="center"/>
    </xf>
    <xf numFmtId="0" fontId="36" fillId="0" borderId="0" xfId="3" applyFont="1" applyAlignment="1">
      <alignment horizontal="left" vertical="center"/>
    </xf>
    <xf numFmtId="0" fontId="30" fillId="0" borderId="0" xfId="0" applyFont="1" applyAlignment="1">
      <alignment horizontal="center" vertical="center"/>
    </xf>
    <xf numFmtId="0" fontId="28" fillId="0" borderId="3" xfId="0" applyFont="1" applyBorder="1" applyAlignment="1">
      <alignment horizontal="left" vertical="center"/>
    </xf>
    <xf numFmtId="0" fontId="29" fillId="0" borderId="0" xfId="0" applyFont="1" applyAlignment="1">
      <alignment horizontal="left" vertical="center"/>
    </xf>
    <xf numFmtId="0" fontId="38" fillId="0" borderId="0" xfId="0" applyFont="1"/>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5" xfId="0" applyFont="1" applyBorder="1" applyAlignment="1">
      <alignment horizontal="center" vertical="center"/>
    </xf>
    <xf numFmtId="0" fontId="28" fillId="0" borderId="20" xfId="0" applyFont="1" applyBorder="1" applyAlignment="1">
      <alignment horizontal="center" vertical="center"/>
    </xf>
    <xf numFmtId="0" fontId="37" fillId="0" borderId="0" xfId="0" applyFont="1"/>
    <xf numFmtId="0" fontId="26" fillId="0" borderId="0" xfId="0" applyFont="1" applyAlignment="1">
      <alignment horizontal="left" vertical="center"/>
    </xf>
    <xf numFmtId="0" fontId="26" fillId="0" borderId="0" xfId="0" applyFont="1" applyAlignment="1">
      <alignment horizontal="center" vertical="center"/>
    </xf>
    <xf numFmtId="0" fontId="27" fillId="0" borderId="33" xfId="0" applyFont="1" applyBorder="1" applyAlignment="1">
      <alignment horizontal="center" vertical="center" wrapText="1"/>
    </xf>
    <xf numFmtId="164" fontId="27" fillId="0" borderId="32" xfId="1" applyFont="1" applyBorder="1" applyAlignment="1">
      <alignment horizontal="center" vertical="center"/>
    </xf>
    <xf numFmtId="0" fontId="27" fillId="0" borderId="34" xfId="0" applyFont="1" applyBorder="1" applyAlignment="1">
      <alignment horizontal="center" vertical="center"/>
    </xf>
    <xf numFmtId="0" fontId="7" fillId="0" borderId="13" xfId="0" applyFont="1" applyBorder="1" applyAlignment="1">
      <alignment horizontal="center" vertical="center"/>
    </xf>
    <xf numFmtId="0" fontId="39" fillId="0" borderId="0" xfId="0" applyFont="1" applyAlignment="1">
      <alignment vertical="center"/>
    </xf>
    <xf numFmtId="0" fontId="27" fillId="0" borderId="22" xfId="0" applyFont="1" applyBorder="1" applyAlignment="1">
      <alignment horizontal="center" vertical="center" wrapText="1"/>
    </xf>
    <xf numFmtId="164" fontId="27" fillId="0" borderId="31" xfId="1" applyFont="1" applyBorder="1" applyAlignment="1">
      <alignment horizontal="center" vertical="center"/>
    </xf>
    <xf numFmtId="0" fontId="24" fillId="0" borderId="0" xfId="4" applyBorder="1" applyAlignment="1">
      <alignment horizontal="left" vertical="center"/>
    </xf>
    <xf numFmtId="164" fontId="7" fillId="0" borderId="29" xfId="1" applyFont="1" applyFill="1" applyBorder="1" applyAlignment="1">
      <alignment horizontal="center" vertical="center"/>
    </xf>
    <xf numFmtId="0" fontId="40" fillId="0" borderId="0" xfId="0" applyFont="1" applyAlignment="1">
      <alignment vertical="center"/>
    </xf>
    <xf numFmtId="164" fontId="7" fillId="0" borderId="34" xfId="1" applyFont="1" applyBorder="1" applyAlignment="1">
      <alignment horizontal="center" vertical="center"/>
    </xf>
    <xf numFmtId="0" fontId="40" fillId="0" borderId="0" xfId="0" quotePrefix="1" applyFont="1" applyAlignment="1">
      <alignment vertical="center"/>
    </xf>
    <xf numFmtId="0" fontId="28" fillId="0" borderId="0" xfId="0" applyFont="1" applyAlignment="1">
      <alignment horizontal="center" vertical="center"/>
    </xf>
    <xf numFmtId="0" fontId="4" fillId="0" borderId="14" xfId="0" applyFont="1" applyBorder="1" applyAlignment="1">
      <alignment horizontal="left" vertical="top" wrapText="1"/>
    </xf>
    <xf numFmtId="0" fontId="40" fillId="0" borderId="0" xfId="0" applyFont="1" applyAlignment="1">
      <alignment horizontal="left" vertical="center"/>
    </xf>
    <xf numFmtId="15" fontId="27" fillId="0" borderId="0" xfId="0" applyNumberFormat="1" applyFont="1" applyAlignment="1">
      <alignment horizontal="left" vertical="center"/>
    </xf>
    <xf numFmtId="15" fontId="27" fillId="0" borderId="0" xfId="0" applyNumberFormat="1" applyFont="1" applyAlignment="1">
      <alignment horizontal="center" vertical="center"/>
    </xf>
    <xf numFmtId="15" fontId="27" fillId="0" borderId="17" xfId="0" applyNumberFormat="1" applyFont="1" applyBorder="1" applyAlignment="1">
      <alignment horizontal="left" vertical="center"/>
    </xf>
    <xf numFmtId="0" fontId="4" fillId="0" borderId="32" xfId="0" applyFont="1" applyBorder="1" applyAlignment="1">
      <alignment horizontal="center" vertical="center"/>
    </xf>
    <xf numFmtId="0" fontId="27" fillId="0" borderId="32" xfId="0" applyFont="1" applyBorder="1" applyAlignment="1">
      <alignment horizontal="center" vertical="center"/>
    </xf>
    <xf numFmtId="165" fontId="7" fillId="0" borderId="40" xfId="0" applyNumberFormat="1" applyFont="1" applyBorder="1" applyAlignment="1">
      <alignment horizontal="center" vertical="center"/>
    </xf>
    <xf numFmtId="0" fontId="7" fillId="0" borderId="19" xfId="0" applyFont="1" applyBorder="1" applyAlignment="1">
      <alignment horizontal="center" vertical="center"/>
    </xf>
    <xf numFmtId="2" fontId="7" fillId="0" borderId="19" xfId="0" applyNumberFormat="1" applyFont="1" applyBorder="1" applyAlignment="1">
      <alignment horizontal="center" vertical="center"/>
    </xf>
    <xf numFmtId="164" fontId="7" fillId="0" borderId="28" xfId="1" applyFont="1" applyFill="1" applyBorder="1" applyAlignment="1">
      <alignment horizontal="center" vertical="center"/>
    </xf>
    <xf numFmtId="0" fontId="1" fillId="0" borderId="0" xfId="0" applyFont="1" applyAlignment="1">
      <alignment vertical="center"/>
    </xf>
    <xf numFmtId="164" fontId="4" fillId="0" borderId="43" xfId="1" applyFont="1" applyBorder="1" applyAlignment="1">
      <alignment horizontal="center" vertical="center"/>
    </xf>
    <xf numFmtId="43" fontId="26" fillId="0" borderId="0" xfId="0" applyNumberFormat="1" applyFont="1" applyAlignment="1">
      <alignment vertical="center"/>
    </xf>
    <xf numFmtId="0" fontId="45" fillId="0" borderId="14" xfId="0" applyFont="1" applyBorder="1" applyAlignment="1">
      <alignment horizontal="left" vertical="top" wrapText="1"/>
    </xf>
    <xf numFmtId="9" fontId="26" fillId="0" borderId="0" xfId="5" applyFont="1" applyAlignment="1">
      <alignment vertical="center"/>
    </xf>
    <xf numFmtId="0" fontId="48" fillId="0" borderId="14" xfId="0" applyFont="1" applyBorder="1" applyAlignment="1">
      <alignment horizontal="left" vertical="top" wrapText="1"/>
    </xf>
    <xf numFmtId="0" fontId="4" fillId="2" borderId="15" xfId="0" applyFont="1" applyFill="1" applyBorder="1" applyAlignment="1">
      <alignment vertical="top" wrapText="1"/>
    </xf>
    <xf numFmtId="0" fontId="4" fillId="2" borderId="26" xfId="0" applyFont="1" applyFill="1" applyBorder="1" applyAlignment="1">
      <alignment vertical="top"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left" vertical="center"/>
    </xf>
    <xf numFmtId="15" fontId="4" fillId="0" borderId="0" xfId="0" applyNumberFormat="1" applyFont="1" applyAlignment="1">
      <alignment horizontal="left" vertical="center"/>
    </xf>
    <xf numFmtId="15" fontId="4" fillId="0" borderId="0" xfId="0" applyNumberFormat="1" applyFont="1" applyAlignment="1">
      <alignment horizontal="center" vertical="center"/>
    </xf>
    <xf numFmtId="15" fontId="4" fillId="0" borderId="17" xfId="0" applyNumberFormat="1" applyFont="1" applyBorder="1" applyAlignment="1">
      <alignment horizontal="lef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0" borderId="24" xfId="0" applyFont="1" applyBorder="1" applyAlignment="1">
      <alignment horizontal="left" vertical="center" wrapText="1"/>
    </xf>
    <xf numFmtId="0" fontId="4" fillId="0" borderId="9" xfId="0" applyFont="1" applyBorder="1" applyAlignment="1">
      <alignment horizontal="center" vertical="center"/>
    </xf>
    <xf numFmtId="0" fontId="2" fillId="0" borderId="13" xfId="2" applyFont="1" applyBorder="1" applyAlignment="1">
      <alignment horizontal="left" vertical="top" wrapText="1"/>
    </xf>
    <xf numFmtId="0" fontId="2" fillId="0" borderId="14" xfId="2" applyFont="1" applyBorder="1" applyAlignment="1">
      <alignment horizontal="left" vertical="top" wrapText="1"/>
    </xf>
    <xf numFmtId="0" fontId="2" fillId="0" borderId="15" xfId="2" applyFont="1" applyBorder="1" applyAlignment="1">
      <alignment horizontal="left" vertical="top" wrapText="1"/>
    </xf>
    <xf numFmtId="0" fontId="2" fillId="0" borderId="16" xfId="2" applyFont="1" applyBorder="1" applyAlignment="1">
      <alignment horizontal="left" vertical="top" wrapText="1"/>
    </xf>
    <xf numFmtId="0" fontId="2" fillId="0" borderId="13" xfId="0" applyFont="1" applyBorder="1" applyAlignment="1">
      <alignment vertical="top" wrapText="1"/>
    </xf>
    <xf numFmtId="0" fontId="10" fillId="0" borderId="13" xfId="2" applyFont="1" applyBorder="1" applyAlignment="1">
      <alignment horizontal="left" vertical="top" wrapText="1"/>
    </xf>
    <xf numFmtId="2" fontId="4" fillId="0" borderId="18" xfId="0" applyNumberFormat="1" applyFont="1" applyBorder="1" applyAlignment="1">
      <alignment horizontal="right" vertical="center"/>
    </xf>
    <xf numFmtId="2" fontId="4" fillId="0" borderId="19" xfId="0" applyNumberFormat="1" applyFont="1" applyBorder="1" applyAlignment="1">
      <alignment horizontal="right" vertical="center"/>
    </xf>
    <xf numFmtId="2" fontId="4" fillId="0" borderId="19" xfId="0" applyNumberFormat="1" applyFont="1" applyBorder="1" applyAlignment="1">
      <alignment horizontal="center" vertical="center"/>
    </xf>
    <xf numFmtId="0" fontId="4" fillId="0" borderId="15" xfId="0" applyFont="1" applyBorder="1" applyAlignment="1">
      <alignment horizontal="right" vertical="center" wrapText="1"/>
    </xf>
    <xf numFmtId="0" fontId="4" fillId="0" borderId="16" xfId="0" applyFont="1" applyBorder="1" applyAlignment="1">
      <alignment horizontal="center" vertical="center" wrapText="1"/>
    </xf>
    <xf numFmtId="2" fontId="4" fillId="0" borderId="15" xfId="0" applyNumberFormat="1" applyFont="1" applyBorder="1" applyAlignment="1">
      <alignment horizontal="right" vertical="center" wrapText="1"/>
    </xf>
    <xf numFmtId="2" fontId="4" fillId="0" borderId="16" xfId="0" applyNumberFormat="1" applyFont="1" applyBorder="1" applyAlignment="1">
      <alignment horizontal="center" vertical="center" wrapText="1"/>
    </xf>
    <xf numFmtId="0" fontId="4" fillId="0" borderId="21" xfId="0" applyFont="1" applyBorder="1" applyAlignment="1">
      <alignment horizontal="right" vertical="center" wrapText="1"/>
    </xf>
    <xf numFmtId="0" fontId="4" fillId="0" borderId="30" xfId="0" applyFont="1" applyBorder="1" applyAlignment="1">
      <alignment horizontal="center" vertical="center" wrapText="1"/>
    </xf>
    <xf numFmtId="0" fontId="13" fillId="0" borderId="2" xfId="3" applyFont="1" applyBorder="1" applyAlignment="1">
      <alignment horizontal="left" vertical="center" wrapText="1"/>
    </xf>
    <xf numFmtId="0" fontId="13" fillId="0" borderId="23" xfId="3" applyFont="1" applyBorder="1" applyAlignment="1">
      <alignment horizontal="left" vertical="center" wrapText="1"/>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3" xfId="0" applyFont="1" applyBorder="1" applyAlignment="1">
      <alignment horizontal="right" vertical="center" wrapText="1"/>
    </xf>
    <xf numFmtId="0" fontId="13" fillId="0" borderId="5" xfId="3" applyFont="1" applyBorder="1" applyAlignment="1">
      <alignment horizontal="left" vertical="center" wrapText="1"/>
    </xf>
    <xf numFmtId="0" fontId="13" fillId="0" borderId="20" xfId="3" applyFont="1" applyBorder="1" applyAlignment="1">
      <alignment horizontal="left" vertical="center" wrapText="1"/>
    </xf>
    <xf numFmtId="0" fontId="5" fillId="0" borderId="0" xfId="0" applyFont="1" applyAlignment="1">
      <alignment horizontal="center" vertical="center"/>
    </xf>
    <xf numFmtId="0" fontId="19" fillId="0" borderId="0" xfId="0" applyFont="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165" fontId="4" fillId="0" borderId="3" xfId="0" applyNumberFormat="1" applyFont="1" applyBorder="1" applyAlignment="1">
      <alignment horizontal="left" vertical="center" wrapText="1"/>
    </xf>
    <xf numFmtId="165" fontId="4" fillId="0" borderId="0" xfId="0" applyNumberFormat="1" applyFont="1" applyAlignment="1">
      <alignment horizontal="left" vertical="center" wrapText="1"/>
    </xf>
    <xf numFmtId="165" fontId="4" fillId="0" borderId="17" xfId="0" applyNumberFormat="1" applyFont="1" applyBorder="1" applyAlignment="1">
      <alignment horizontal="left" vertical="center" wrapText="1"/>
    </xf>
    <xf numFmtId="165" fontId="4" fillId="0" borderId="4" xfId="0" applyNumberFormat="1" applyFont="1" applyBorder="1" applyAlignment="1">
      <alignment horizontal="left" vertical="center" wrapText="1"/>
    </xf>
    <xf numFmtId="165" fontId="4" fillId="0" borderId="5" xfId="0" applyNumberFormat="1" applyFont="1" applyBorder="1" applyAlignment="1">
      <alignment horizontal="left" vertical="center" wrapText="1"/>
    </xf>
    <xf numFmtId="165" fontId="4" fillId="0" borderId="20"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23"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center" vertical="center" wrapText="1"/>
    </xf>
    <xf numFmtId="0" fontId="9" fillId="0" borderId="17"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center" vertical="center" wrapText="1"/>
    </xf>
    <xf numFmtId="0" fontId="9" fillId="0" borderId="20" xfId="0" applyFont="1" applyBorder="1" applyAlignment="1">
      <alignment horizontal="left" vertical="center" wrapText="1"/>
    </xf>
    <xf numFmtId="0" fontId="13" fillId="0" borderId="0" xfId="3" applyFont="1" applyAlignment="1">
      <alignment horizontal="left" vertical="center" wrapText="1"/>
    </xf>
    <xf numFmtId="0" fontId="13" fillId="0" borderId="17" xfId="3" applyFont="1" applyBorder="1" applyAlignment="1">
      <alignment horizontal="left" vertical="center" wrapText="1"/>
    </xf>
    <xf numFmtId="0" fontId="4" fillId="0" borderId="13" xfId="0" applyFont="1" applyBorder="1" applyAlignment="1">
      <alignment horizontal="right" vertical="center" wrapText="1"/>
    </xf>
    <xf numFmtId="0" fontId="4" fillId="0" borderId="14" xfId="0" applyFont="1" applyBorder="1" applyAlignment="1">
      <alignment horizontal="right" vertical="center" wrapText="1"/>
    </xf>
    <xf numFmtId="0" fontId="4" fillId="0" borderId="16" xfId="0" applyFont="1" applyBorder="1" applyAlignment="1">
      <alignment horizontal="right" vertical="center" wrapText="1"/>
    </xf>
    <xf numFmtId="164" fontId="4" fillId="0" borderId="14" xfId="1" applyFont="1" applyBorder="1" applyAlignment="1">
      <alignment horizontal="right" vertical="center"/>
    </xf>
    <xf numFmtId="164" fontId="4" fillId="0" borderId="15" xfId="1" applyFont="1" applyBorder="1" applyAlignment="1">
      <alignment horizontal="right" vertical="center"/>
    </xf>
    <xf numFmtId="164" fontId="4" fillId="0" borderId="16" xfId="1"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3" xfId="0" applyFont="1" applyBorder="1" applyAlignment="1">
      <alignment horizontal="center" vertical="center"/>
    </xf>
    <xf numFmtId="165" fontId="4" fillId="0" borderId="38" xfId="0" applyNumberFormat="1" applyFont="1" applyBorder="1" applyAlignment="1">
      <alignment horizontal="right" vertical="center"/>
    </xf>
    <xf numFmtId="165" fontId="4" fillId="0" borderId="35" xfId="0" applyNumberFormat="1" applyFont="1" applyBorder="1" applyAlignment="1">
      <alignment horizontal="right" vertical="center"/>
    </xf>
    <xf numFmtId="165" fontId="4" fillId="0" borderId="36" xfId="0" applyNumberFormat="1" applyFont="1" applyBorder="1" applyAlignment="1">
      <alignment horizontal="right" vertical="center"/>
    </xf>
    <xf numFmtId="165" fontId="4" fillId="0" borderId="37" xfId="0" applyNumberFormat="1" applyFont="1" applyBorder="1" applyAlignment="1">
      <alignment horizontal="right" vertical="center"/>
    </xf>
    <xf numFmtId="165" fontId="4" fillId="0" borderId="15" xfId="0" applyNumberFormat="1" applyFont="1" applyBorder="1" applyAlignment="1">
      <alignment horizontal="right" vertical="center"/>
    </xf>
    <xf numFmtId="165" fontId="4" fillId="0" borderId="16" xfId="0" applyNumberFormat="1" applyFont="1" applyBorder="1" applyAlignment="1">
      <alignment horizontal="right" vertical="center"/>
    </xf>
    <xf numFmtId="0" fontId="4" fillId="0" borderId="39" xfId="0" applyFont="1" applyBorder="1" applyAlignment="1">
      <alignment horizontal="right" vertical="center" wrapText="1"/>
    </xf>
    <xf numFmtId="0" fontId="4" fillId="0" borderId="30" xfId="0" applyFont="1" applyBorder="1" applyAlignment="1">
      <alignment horizontal="right" vertical="center" wrapText="1"/>
    </xf>
    <xf numFmtId="15" fontId="27" fillId="0" borderId="0" xfId="0" applyNumberFormat="1" applyFont="1" applyAlignment="1">
      <alignment horizontal="left" vertical="center"/>
    </xf>
    <xf numFmtId="15" fontId="27" fillId="0" borderId="0" xfId="0" applyNumberFormat="1" applyFont="1" applyAlignment="1">
      <alignment horizontal="center" vertical="center"/>
    </xf>
    <xf numFmtId="15" fontId="27" fillId="0" borderId="17" xfId="0" applyNumberFormat="1" applyFont="1" applyBorder="1" applyAlignment="1">
      <alignment horizontal="left"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32" fillId="0" borderId="17" xfId="0" applyFont="1" applyBorder="1" applyAlignment="1">
      <alignment horizontal="center" vertical="center"/>
    </xf>
    <xf numFmtId="0" fontId="7" fillId="0" borderId="3" xfId="0" applyFont="1" applyBorder="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1" fillId="0" borderId="17" xfId="0" applyFont="1" applyBorder="1" applyAlignment="1">
      <alignment horizontal="left" vertical="center" wrapText="1"/>
    </xf>
    <xf numFmtId="0" fontId="4" fillId="2" borderId="37" xfId="0" applyFont="1" applyFill="1" applyBorder="1" applyAlignment="1">
      <alignment horizontal="left" vertical="top" wrapText="1"/>
    </xf>
    <xf numFmtId="0" fontId="4" fillId="2" borderId="15"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5" fillId="0" borderId="2" xfId="0" applyFont="1" applyBorder="1" applyAlignment="1">
      <alignment horizontal="center" vertical="center"/>
    </xf>
    <xf numFmtId="0" fontId="25" fillId="0" borderId="23"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25" fillId="0" borderId="5" xfId="0" applyFont="1" applyBorder="1" applyAlignment="1">
      <alignment horizontal="center" vertical="center"/>
    </xf>
    <xf numFmtId="0" fontId="25" fillId="0" borderId="20"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17" xfId="0" applyFont="1" applyBorder="1" applyAlignment="1">
      <alignment horizontal="left" vertical="center"/>
    </xf>
    <xf numFmtId="0" fontId="28" fillId="0" borderId="0" xfId="0" applyFont="1" applyAlignment="1">
      <alignment horizontal="center" vertical="center"/>
    </xf>
    <xf numFmtId="0" fontId="28" fillId="0" borderId="17"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4" fillId="0" borderId="23" xfId="0" applyFont="1" applyBorder="1" applyAlignment="1">
      <alignment horizontal="center" vertical="center"/>
    </xf>
    <xf numFmtId="0" fontId="41" fillId="0" borderId="2" xfId="3" applyFont="1" applyBorder="1" applyAlignment="1">
      <alignment horizontal="left" vertical="center" wrapText="1"/>
    </xf>
    <xf numFmtId="0" fontId="41" fillId="0" borderId="23" xfId="3" applyFont="1" applyBorder="1" applyAlignment="1">
      <alignment horizontal="left" vertical="center" wrapText="1"/>
    </xf>
    <xf numFmtId="0" fontId="33" fillId="0" borderId="2" xfId="0" applyFont="1" applyBorder="1" applyAlignment="1">
      <alignment horizontal="center" vertical="center" wrapText="1"/>
    </xf>
    <xf numFmtId="0" fontId="33" fillId="0" borderId="23" xfId="0" applyFont="1" applyBorder="1" applyAlignment="1">
      <alignment horizontal="left" vertical="center" wrapText="1"/>
    </xf>
    <xf numFmtId="0" fontId="33" fillId="0" borderId="3" xfId="0" applyFont="1" applyBorder="1" applyAlignment="1">
      <alignment horizontal="left" vertical="center" wrapText="1"/>
    </xf>
    <xf numFmtId="0" fontId="33" fillId="0" borderId="0" xfId="0" applyFont="1" applyAlignment="1">
      <alignment horizontal="center" vertical="center" wrapText="1"/>
    </xf>
    <xf numFmtId="0" fontId="33" fillId="0" borderId="17"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center" vertical="center" wrapText="1"/>
    </xf>
    <xf numFmtId="0" fontId="33" fillId="0" borderId="20" xfId="0" applyFont="1" applyBorder="1" applyAlignment="1">
      <alignment horizontal="left" vertical="center" wrapText="1"/>
    </xf>
    <xf numFmtId="0" fontId="42" fillId="0" borderId="0" xfId="3" applyFont="1" applyAlignment="1">
      <alignment horizontal="left" vertical="center" wrapText="1"/>
    </xf>
    <xf numFmtId="0" fontId="41" fillId="0" borderId="0" xfId="3" applyFont="1" applyAlignment="1">
      <alignment horizontal="left" vertical="center" wrapText="1"/>
    </xf>
    <xf numFmtId="0" fontId="41" fillId="0" borderId="17" xfId="3" applyFont="1" applyBorder="1" applyAlignment="1">
      <alignment horizontal="left" vertical="center" wrapText="1"/>
    </xf>
    <xf numFmtId="0" fontId="43" fillId="0" borderId="0" xfId="3" applyFont="1" applyAlignment="1">
      <alignment horizontal="left" vertical="center" wrapText="1"/>
    </xf>
    <xf numFmtId="0" fontId="43" fillId="0" borderId="17" xfId="3" applyFont="1" applyBorder="1" applyAlignment="1">
      <alignment horizontal="left" vertical="center" wrapText="1"/>
    </xf>
    <xf numFmtId="0" fontId="43" fillId="0" borderId="5" xfId="3" applyFont="1" applyBorder="1" applyAlignment="1">
      <alignment horizontal="left" vertical="center" wrapText="1"/>
    </xf>
    <xf numFmtId="0" fontId="43" fillId="0" borderId="20" xfId="3" applyFont="1" applyBorder="1" applyAlignment="1">
      <alignment horizontal="lef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42" xfId="0" applyFont="1" applyBorder="1" applyAlignment="1">
      <alignment horizontal="right" vertical="center" wrapText="1"/>
    </xf>
    <xf numFmtId="0" fontId="4" fillId="0" borderId="41" xfId="0" applyFont="1" applyBorder="1" applyAlignment="1">
      <alignment horizontal="left" vertical="center" wrapText="1"/>
    </xf>
    <xf numFmtId="0" fontId="4" fillId="0" borderId="36"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right" vertical="center" wrapText="1"/>
    </xf>
  </cellXfs>
  <cellStyles count="6">
    <cellStyle name="Comma" xfId="1" builtinId="3"/>
    <cellStyle name="Hyperlink" xfId="4" builtinId="8"/>
    <cellStyle name="Normal" xfId="0" builtinId="0"/>
    <cellStyle name="Normal_sis coimbatore" xfId="3" xr:uid="{00000000-0005-0000-0000-000003000000}"/>
    <cellStyle name="Percent" xfId="5" builtinId="5"/>
    <cellStyle name="Style 1"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390525</xdr:colOff>
      <xdr:row>0</xdr:row>
      <xdr:rowOff>123825</xdr:rowOff>
    </xdr:from>
    <xdr:to>
      <xdr:col>9</xdr:col>
      <xdr:colOff>584200</xdr:colOff>
      <xdr:row>4</xdr:row>
      <xdr:rowOff>151765</xdr:rowOff>
    </xdr:to>
    <xdr:pic>
      <xdr:nvPicPr>
        <xdr:cNvPr id="2" name="Picture 2" descr="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819650" y="123825"/>
          <a:ext cx="1993900" cy="67564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390525</xdr:colOff>
      <xdr:row>0</xdr:row>
      <xdr:rowOff>123825</xdr:rowOff>
    </xdr:from>
    <xdr:to>
      <xdr:col>6</xdr:col>
      <xdr:colOff>155575</xdr:colOff>
      <xdr:row>4</xdr:row>
      <xdr:rowOff>151765</xdr:rowOff>
    </xdr:to>
    <xdr:pic>
      <xdr:nvPicPr>
        <xdr:cNvPr id="2" name="Picture 2" descr="Logo.jpg">
          <a:extLst>
            <a:ext uri="{FF2B5EF4-FFF2-40B4-BE49-F238E27FC236}">
              <a16:creationId xmlns:a16="http://schemas.microsoft.com/office/drawing/2014/main" id="{3BCED1E4-0CD5-4AAC-81AA-3A73BB6D9D77}"/>
            </a:ext>
          </a:extLst>
        </xdr:cNvPr>
        <xdr:cNvPicPr>
          <a:picLocks noChangeAspect="1"/>
        </xdr:cNvPicPr>
      </xdr:nvPicPr>
      <xdr:blipFill>
        <a:blip xmlns:r="http://schemas.openxmlformats.org/officeDocument/2006/relationships" r:embed="rId1" cstate="print"/>
        <a:stretch>
          <a:fillRect/>
        </a:stretch>
      </xdr:blipFill>
      <xdr:spPr>
        <a:xfrm>
          <a:off x="6115050" y="123825"/>
          <a:ext cx="1936750" cy="675640"/>
        </a:xfrm>
        <a:prstGeom prst="rect">
          <a:avLst/>
        </a:prstGeom>
        <a:noFill/>
        <a:ln w="9525">
          <a:noFill/>
        </a:ln>
      </xdr:spPr>
    </xdr:pic>
    <xdr:clientData/>
  </xdr:twoCellAnchor>
  <xdr:twoCellAnchor editAs="oneCell">
    <xdr:from>
      <xdr:col>2</xdr:col>
      <xdr:colOff>366003</xdr:colOff>
      <xdr:row>19</xdr:row>
      <xdr:rowOff>161925</xdr:rowOff>
    </xdr:from>
    <xdr:to>
      <xdr:col>2</xdr:col>
      <xdr:colOff>842009</xdr:colOff>
      <xdr:row>19</xdr:row>
      <xdr:rowOff>785995</xdr:rowOff>
    </xdr:to>
    <xdr:pic>
      <xdr:nvPicPr>
        <xdr:cNvPr id="4" name="Picture 3">
          <a:extLst>
            <a:ext uri="{FF2B5EF4-FFF2-40B4-BE49-F238E27FC236}">
              <a16:creationId xmlns:a16="http://schemas.microsoft.com/office/drawing/2014/main" id="{785FDA46-2D9A-4D63-A507-D2FE233E4277}"/>
            </a:ext>
          </a:extLst>
        </xdr:cNvPr>
        <xdr:cNvPicPr>
          <a:picLocks noChangeAspect="1"/>
        </xdr:cNvPicPr>
      </xdr:nvPicPr>
      <xdr:blipFill>
        <a:blip xmlns:r="http://schemas.openxmlformats.org/officeDocument/2006/relationships" r:embed="rId2"/>
        <a:stretch>
          <a:fillRect/>
        </a:stretch>
      </xdr:blipFill>
      <xdr:spPr>
        <a:xfrm>
          <a:off x="5214228" y="3924300"/>
          <a:ext cx="476006" cy="624070"/>
        </a:xfrm>
        <a:prstGeom prst="rect">
          <a:avLst/>
        </a:prstGeom>
      </xdr:spPr>
    </xdr:pic>
    <xdr:clientData/>
  </xdr:twoCellAnchor>
  <xdr:twoCellAnchor editAs="oneCell">
    <xdr:from>
      <xdr:col>2</xdr:col>
      <xdr:colOff>295275</xdr:colOff>
      <xdr:row>20</xdr:row>
      <xdr:rowOff>95250</xdr:rowOff>
    </xdr:from>
    <xdr:to>
      <xdr:col>2</xdr:col>
      <xdr:colOff>1164525</xdr:colOff>
      <xdr:row>20</xdr:row>
      <xdr:rowOff>891760</xdr:rowOff>
    </xdr:to>
    <xdr:pic>
      <xdr:nvPicPr>
        <xdr:cNvPr id="5" name="Picture 4">
          <a:extLst>
            <a:ext uri="{FF2B5EF4-FFF2-40B4-BE49-F238E27FC236}">
              <a16:creationId xmlns:a16="http://schemas.microsoft.com/office/drawing/2014/main" id="{4E85A50B-7D2C-4909-A5BC-37E98680D626}"/>
            </a:ext>
          </a:extLst>
        </xdr:cNvPr>
        <xdr:cNvPicPr>
          <a:picLocks noChangeAspect="1"/>
        </xdr:cNvPicPr>
      </xdr:nvPicPr>
      <xdr:blipFill rotWithShape="1">
        <a:blip xmlns:r="http://schemas.openxmlformats.org/officeDocument/2006/relationships" r:embed="rId3"/>
        <a:srcRect l="1032" t="3070" r="421" b="884"/>
        <a:stretch/>
      </xdr:blipFill>
      <xdr:spPr>
        <a:xfrm>
          <a:off x="5143500" y="4781550"/>
          <a:ext cx="869250" cy="796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219075</xdr:colOff>
      <xdr:row>4</xdr:row>
      <xdr:rowOff>9525</xdr:rowOff>
    </xdr:from>
    <xdr:to>
      <xdr:col>19</xdr:col>
      <xdr:colOff>514350</xdr:colOff>
      <xdr:row>39</xdr:row>
      <xdr:rowOff>123825</xdr:rowOff>
    </xdr:to>
    <xdr:pic>
      <xdr:nvPicPr>
        <xdr:cNvPr id="2" name="Picture 1">
          <a:extLst>
            <a:ext uri="{FF2B5EF4-FFF2-40B4-BE49-F238E27FC236}">
              <a16:creationId xmlns:a16="http://schemas.microsoft.com/office/drawing/2014/main" id="{695AF027-FE7A-3A20-68E4-DFF15EAAD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657225"/>
          <a:ext cx="10658475" cy="578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9525</xdr:colOff>
      <xdr:row>22</xdr:row>
      <xdr:rowOff>66676</xdr:rowOff>
    </xdr:from>
    <xdr:to>
      <xdr:col>15</xdr:col>
      <xdr:colOff>266700</xdr:colOff>
      <xdr:row>34</xdr:row>
      <xdr:rowOff>123826</xdr:rowOff>
    </xdr:to>
    <xdr:pic>
      <xdr:nvPicPr>
        <xdr:cNvPr id="2" name="Picture 1">
          <a:extLst>
            <a:ext uri="{FF2B5EF4-FFF2-40B4-BE49-F238E27FC236}">
              <a16:creationId xmlns:a16="http://schemas.microsoft.com/office/drawing/2014/main" id="{3238E289-1FAA-4BCC-8A38-CB584CB66A2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947" t="51400" r="25201" b="14003"/>
        <a:stretch/>
      </xdr:blipFill>
      <xdr:spPr bwMode="auto">
        <a:xfrm>
          <a:off x="7934325" y="3629026"/>
          <a:ext cx="1476375"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6"/>
  <sheetViews>
    <sheetView view="pageBreakPreview" zoomScaleNormal="100" zoomScaleSheetLayoutView="100" workbookViewId="0">
      <selection sqref="A1:J53"/>
    </sheetView>
  </sheetViews>
  <sheetFormatPr defaultColWidth="8.85546875" defaultRowHeight="12.75"/>
  <cols>
    <col min="1" max="1" width="7.140625" customWidth="1"/>
    <col min="3" max="3" width="9.42578125" customWidth="1"/>
    <col min="5" max="5" width="13" customWidth="1"/>
    <col min="6" max="6" width="19.140625" customWidth="1"/>
    <col min="7" max="7" width="9" customWidth="1"/>
    <col min="8" max="8" width="6.7109375" customWidth="1"/>
    <col min="9" max="9" width="11.28515625" style="2" customWidth="1"/>
    <col min="10" max="10" width="17" customWidth="1"/>
    <col min="13" max="13" width="10.28515625" bestFit="1" customWidth="1"/>
  </cols>
  <sheetData>
    <row r="1" spans="1:10">
      <c r="A1" s="169" t="s">
        <v>0</v>
      </c>
      <c r="B1" s="170"/>
      <c r="C1" s="170"/>
      <c r="D1" s="170"/>
      <c r="E1" s="170"/>
      <c r="F1" s="175"/>
      <c r="G1" s="175"/>
      <c r="H1" s="175"/>
      <c r="I1" s="175"/>
      <c r="J1" s="176"/>
    </row>
    <row r="2" spans="1:10">
      <c r="A2" s="171"/>
      <c r="B2" s="172"/>
      <c r="C2" s="172"/>
      <c r="D2" s="172"/>
      <c r="E2" s="172"/>
      <c r="F2" s="177"/>
      <c r="G2" s="177"/>
      <c r="H2" s="177"/>
      <c r="I2" s="177"/>
      <c r="J2" s="178"/>
    </row>
    <row r="3" spans="1:10">
      <c r="A3" s="171"/>
      <c r="B3" s="172"/>
      <c r="C3" s="172"/>
      <c r="D3" s="172"/>
      <c r="E3" s="172"/>
      <c r="F3" s="177"/>
      <c r="G3" s="177"/>
      <c r="H3" s="177"/>
      <c r="I3" s="177"/>
      <c r="J3" s="178"/>
    </row>
    <row r="4" spans="1:10">
      <c r="A4" s="171"/>
      <c r="B4" s="172"/>
      <c r="C4" s="172"/>
      <c r="D4" s="172"/>
      <c r="E4" s="172"/>
      <c r="F4" s="177"/>
      <c r="G4" s="177"/>
      <c r="H4" s="177"/>
      <c r="I4" s="177"/>
      <c r="J4" s="178"/>
    </row>
    <row r="5" spans="1:10" ht="21.95" customHeight="1">
      <c r="A5" s="173"/>
      <c r="B5" s="174"/>
      <c r="C5" s="174"/>
      <c r="D5" s="174"/>
      <c r="E5" s="174"/>
      <c r="F5" s="179"/>
      <c r="G5" s="179"/>
      <c r="H5" s="179"/>
      <c r="I5" s="179"/>
      <c r="J5" s="180"/>
    </row>
    <row r="6" spans="1:10" ht="15">
      <c r="A6" s="3" t="s">
        <v>1</v>
      </c>
      <c r="B6" s="4"/>
      <c r="C6" s="4"/>
      <c r="D6" s="4"/>
      <c r="E6" s="4"/>
      <c r="F6" s="5"/>
      <c r="G6" s="128" t="s">
        <v>2</v>
      </c>
      <c r="H6" s="128"/>
      <c r="I6" s="129"/>
      <c r="J6" s="130"/>
    </row>
    <row r="7" spans="1:10" ht="15">
      <c r="A7" s="7"/>
      <c r="B7" s="6" t="s">
        <v>3</v>
      </c>
      <c r="C7" s="8"/>
      <c r="D7" s="8"/>
      <c r="E7" s="8"/>
      <c r="F7" s="8"/>
      <c r="G7" s="128" t="s">
        <v>56</v>
      </c>
      <c r="H7" s="128"/>
      <c r="I7" s="129"/>
      <c r="J7" s="130"/>
    </row>
    <row r="8" spans="1:10" ht="15">
      <c r="A8" s="7"/>
      <c r="B8" s="9" t="s">
        <v>4</v>
      </c>
      <c r="C8" s="8"/>
      <c r="D8" s="8"/>
      <c r="E8" s="8"/>
      <c r="F8" s="8"/>
      <c r="G8" s="128" t="s">
        <v>5</v>
      </c>
      <c r="H8" s="128"/>
      <c r="I8" s="129"/>
      <c r="J8" s="130"/>
    </row>
    <row r="9" spans="1:10" ht="15">
      <c r="A9" s="7"/>
      <c r="B9" s="9" t="s">
        <v>6</v>
      </c>
      <c r="C9" s="8"/>
      <c r="D9" s="8"/>
      <c r="E9" s="8"/>
      <c r="F9" s="8"/>
      <c r="G9" s="131" t="s">
        <v>7</v>
      </c>
      <c r="H9" s="131"/>
      <c r="I9" s="132"/>
      <c r="J9" s="133"/>
    </row>
    <row r="10" spans="1:10" ht="16.5">
      <c r="A10" s="7"/>
      <c r="B10" s="6" t="s">
        <v>8</v>
      </c>
      <c r="C10" s="8"/>
      <c r="D10" s="8"/>
      <c r="E10" s="8"/>
      <c r="F10" s="8"/>
      <c r="G10" s="10"/>
      <c r="H10" s="10"/>
      <c r="I10" s="34"/>
      <c r="J10" s="45"/>
    </row>
    <row r="11" spans="1:10" ht="16.5">
      <c r="A11" s="7"/>
      <c r="B11" s="6" t="s">
        <v>9</v>
      </c>
      <c r="C11" s="8"/>
      <c r="D11" s="8"/>
      <c r="E11" s="8"/>
      <c r="F11" s="8"/>
      <c r="G11" s="10"/>
      <c r="H11" s="10"/>
      <c r="I11" s="34"/>
      <c r="J11" s="45"/>
    </row>
    <row r="12" spans="1:10" ht="15">
      <c r="A12" s="134" t="s">
        <v>10</v>
      </c>
      <c r="B12" s="135"/>
      <c r="C12" s="135"/>
      <c r="D12" s="135"/>
      <c r="E12" s="135"/>
      <c r="F12" s="135"/>
      <c r="G12" s="135"/>
      <c r="H12" s="135"/>
      <c r="I12" s="135"/>
      <c r="J12" s="136"/>
    </row>
    <row r="13" spans="1:10" ht="16.5">
      <c r="A13" s="11" t="s">
        <v>11</v>
      </c>
      <c r="B13" s="12"/>
      <c r="C13" s="13"/>
      <c r="D13" s="12"/>
      <c r="E13" s="13"/>
      <c r="F13" s="13"/>
      <c r="G13" s="14"/>
      <c r="H13" s="10"/>
      <c r="I13" s="34"/>
      <c r="J13" s="45"/>
    </row>
    <row r="14" spans="1:10" ht="16.5">
      <c r="A14" s="137" t="s">
        <v>57</v>
      </c>
      <c r="B14" s="138"/>
      <c r="C14" s="138"/>
      <c r="D14" s="138"/>
      <c r="E14" s="138"/>
      <c r="F14" s="138"/>
      <c r="G14" s="138"/>
      <c r="H14" s="138"/>
      <c r="I14" s="139"/>
      <c r="J14" s="140"/>
    </row>
    <row r="15" spans="1:10" ht="15">
      <c r="A15" s="15" t="s">
        <v>12</v>
      </c>
      <c r="B15" s="141" t="s">
        <v>58</v>
      </c>
      <c r="C15" s="129"/>
      <c r="D15" s="129"/>
      <c r="E15" s="129"/>
      <c r="F15" s="129"/>
      <c r="G15" s="16" t="s">
        <v>13</v>
      </c>
      <c r="H15" s="17" t="s">
        <v>14</v>
      </c>
      <c r="I15" s="46" t="s">
        <v>15</v>
      </c>
      <c r="J15" s="47" t="s">
        <v>16</v>
      </c>
    </row>
    <row r="16" spans="1:10" ht="45" customHeight="1">
      <c r="A16" s="18">
        <v>1</v>
      </c>
      <c r="B16" s="142" t="s">
        <v>17</v>
      </c>
      <c r="C16" s="142"/>
      <c r="D16" s="142"/>
      <c r="E16" s="142"/>
      <c r="F16" s="142"/>
      <c r="G16" s="19">
        <v>2</v>
      </c>
      <c r="H16" s="20" t="s">
        <v>18</v>
      </c>
      <c r="I16" s="48">
        <v>4200</v>
      </c>
      <c r="J16" s="49">
        <f t="shared" ref="J16:J26" si="0">I16*G16</f>
        <v>8400</v>
      </c>
    </row>
    <row r="17" spans="1:10" ht="45" customHeight="1">
      <c r="A17" s="18">
        <v>2</v>
      </c>
      <c r="B17" s="142" t="s">
        <v>59</v>
      </c>
      <c r="C17" s="142"/>
      <c r="D17" s="142"/>
      <c r="E17" s="142"/>
      <c r="F17" s="142"/>
      <c r="G17" s="19">
        <v>1</v>
      </c>
      <c r="H17" s="20" t="s">
        <v>18</v>
      </c>
      <c r="I17" s="48">
        <v>5540</v>
      </c>
      <c r="J17" s="49">
        <f t="shared" si="0"/>
        <v>5540</v>
      </c>
    </row>
    <row r="18" spans="1:10" ht="16.5">
      <c r="A18" s="18">
        <v>3</v>
      </c>
      <c r="B18" s="142" t="s">
        <v>19</v>
      </c>
      <c r="C18" s="142"/>
      <c r="D18" s="142"/>
      <c r="E18" s="142"/>
      <c r="F18" s="142"/>
      <c r="G18" s="19">
        <v>1</v>
      </c>
      <c r="H18" s="20" t="s">
        <v>18</v>
      </c>
      <c r="I18" s="48">
        <v>1500</v>
      </c>
      <c r="J18" s="49">
        <f t="shared" si="0"/>
        <v>1500</v>
      </c>
    </row>
    <row r="19" spans="1:10" ht="33" customHeight="1">
      <c r="A19" s="18">
        <v>4</v>
      </c>
      <c r="B19" s="143" t="s">
        <v>20</v>
      </c>
      <c r="C19" s="144"/>
      <c r="D19" s="144"/>
      <c r="E19" s="144"/>
      <c r="F19" s="145"/>
      <c r="G19" s="19">
        <v>2</v>
      </c>
      <c r="H19" s="20" t="s">
        <v>18</v>
      </c>
      <c r="I19" s="48">
        <v>300</v>
      </c>
      <c r="J19" s="49">
        <f t="shared" si="0"/>
        <v>600</v>
      </c>
    </row>
    <row r="20" spans="1:10" ht="33.950000000000003" customHeight="1">
      <c r="A20" s="18">
        <v>5</v>
      </c>
      <c r="B20" s="142" t="s">
        <v>21</v>
      </c>
      <c r="C20" s="142"/>
      <c r="D20" s="142"/>
      <c r="E20" s="142"/>
      <c r="F20" s="142"/>
      <c r="G20" s="19">
        <v>2.2000000000000002</v>
      </c>
      <c r="H20" s="20" t="s">
        <v>22</v>
      </c>
      <c r="I20" s="48">
        <v>2310</v>
      </c>
      <c r="J20" s="49">
        <f t="shared" si="0"/>
        <v>5082</v>
      </c>
    </row>
    <row r="21" spans="1:10" ht="46.5" customHeight="1">
      <c r="A21" s="18">
        <v>6</v>
      </c>
      <c r="B21" s="146" t="s">
        <v>23</v>
      </c>
      <c r="C21" s="146"/>
      <c r="D21" s="146"/>
      <c r="E21" s="146"/>
      <c r="F21" s="146"/>
      <c r="G21" s="19">
        <v>8</v>
      </c>
      <c r="H21" s="20" t="s">
        <v>18</v>
      </c>
      <c r="I21" s="48">
        <v>1355</v>
      </c>
      <c r="J21" s="49">
        <f t="shared" si="0"/>
        <v>10840</v>
      </c>
    </row>
    <row r="22" spans="1:10" ht="46.5" customHeight="1">
      <c r="A22" s="18">
        <v>7</v>
      </c>
      <c r="B22" s="146" t="s">
        <v>60</v>
      </c>
      <c r="C22" s="146"/>
      <c r="D22" s="146"/>
      <c r="E22" s="146"/>
      <c r="F22" s="146"/>
      <c r="G22" s="19">
        <v>6</v>
      </c>
      <c r="H22" s="20" t="s">
        <v>53</v>
      </c>
      <c r="I22" s="48">
        <v>1800</v>
      </c>
      <c r="J22" s="49">
        <f t="shared" si="0"/>
        <v>10800</v>
      </c>
    </row>
    <row r="23" spans="1:10" s="1" customFormat="1" ht="45" customHeight="1">
      <c r="A23" s="18">
        <v>8</v>
      </c>
      <c r="B23" s="147" t="s">
        <v>24</v>
      </c>
      <c r="C23" s="147"/>
      <c r="D23" s="147"/>
      <c r="E23" s="147"/>
      <c r="F23" s="147"/>
      <c r="G23" s="21">
        <v>2.2000000000000002</v>
      </c>
      <c r="H23" s="22" t="s">
        <v>22</v>
      </c>
      <c r="I23" s="50">
        <v>2100</v>
      </c>
      <c r="J23" s="51">
        <f t="shared" si="0"/>
        <v>4620</v>
      </c>
    </row>
    <row r="24" spans="1:10" s="1" customFormat="1" ht="32.1" customHeight="1">
      <c r="A24" s="18">
        <v>9</v>
      </c>
      <c r="B24" s="142" t="s">
        <v>25</v>
      </c>
      <c r="C24" s="142"/>
      <c r="D24" s="142"/>
      <c r="E24" s="142"/>
      <c r="F24" s="142"/>
      <c r="G24" s="23">
        <v>1</v>
      </c>
      <c r="H24" s="20" t="s">
        <v>18</v>
      </c>
      <c r="I24" s="48">
        <v>36600</v>
      </c>
      <c r="J24" s="52">
        <f t="shared" si="0"/>
        <v>36600</v>
      </c>
    </row>
    <row r="25" spans="1:10" s="1" customFormat="1" ht="30.95" customHeight="1">
      <c r="A25" s="18">
        <v>10</v>
      </c>
      <c r="B25" s="142" t="s">
        <v>26</v>
      </c>
      <c r="C25" s="142"/>
      <c r="D25" s="142"/>
      <c r="E25" s="142"/>
      <c r="F25" s="142"/>
      <c r="G25" s="19">
        <v>1</v>
      </c>
      <c r="H25" s="24" t="s">
        <v>18</v>
      </c>
      <c r="I25" s="48">
        <v>4000</v>
      </c>
      <c r="J25" s="53">
        <f t="shared" si="0"/>
        <v>4000</v>
      </c>
    </row>
    <row r="26" spans="1:10" s="1" customFormat="1" ht="30.95" customHeight="1">
      <c r="A26" s="18">
        <v>11</v>
      </c>
      <c r="B26" s="142" t="s">
        <v>54</v>
      </c>
      <c r="C26" s="142"/>
      <c r="D26" s="142"/>
      <c r="E26" s="142"/>
      <c r="F26" s="142"/>
      <c r="G26" s="19">
        <v>1</v>
      </c>
      <c r="H26" s="24" t="s">
        <v>18</v>
      </c>
      <c r="I26" s="48">
        <v>1000</v>
      </c>
      <c r="J26" s="53">
        <f t="shared" si="0"/>
        <v>1000</v>
      </c>
    </row>
    <row r="27" spans="1:10" s="1" customFormat="1" ht="30.95" customHeight="1">
      <c r="A27" s="18"/>
      <c r="B27" s="142"/>
      <c r="C27" s="142"/>
      <c r="D27" s="142"/>
      <c r="E27" s="142"/>
      <c r="F27" s="142"/>
      <c r="G27" s="23"/>
      <c r="H27" s="20"/>
      <c r="I27" s="48"/>
      <c r="J27" s="53"/>
    </row>
    <row r="28" spans="1:10" ht="15">
      <c r="A28" s="181"/>
      <c r="B28" s="182"/>
      <c r="C28" s="182"/>
      <c r="D28" s="182"/>
      <c r="E28" s="182"/>
      <c r="F28" s="183"/>
      <c r="G28" s="148" t="s">
        <v>27</v>
      </c>
      <c r="H28" s="149"/>
      <c r="I28" s="150"/>
      <c r="J28" s="54">
        <f>SUM(J16:J27)</f>
        <v>88982</v>
      </c>
    </row>
    <row r="29" spans="1:10" ht="16.5">
      <c r="A29" s="181"/>
      <c r="B29" s="182"/>
      <c r="C29" s="182"/>
      <c r="D29" s="182"/>
      <c r="E29" s="182"/>
      <c r="F29" s="183"/>
      <c r="G29" s="151" t="s">
        <v>28</v>
      </c>
      <c r="H29" s="151"/>
      <c r="I29" s="152"/>
      <c r="J29" s="55">
        <f>J28*12.5%</f>
        <v>11122.75</v>
      </c>
    </row>
    <row r="30" spans="1:10" ht="16.5">
      <c r="A30" s="181"/>
      <c r="B30" s="182"/>
      <c r="C30" s="182"/>
      <c r="D30" s="182"/>
      <c r="E30" s="182"/>
      <c r="F30" s="183"/>
      <c r="G30" s="153" t="s">
        <v>29</v>
      </c>
      <c r="H30" s="153"/>
      <c r="I30" s="154"/>
      <c r="J30" s="55">
        <f>J28+J29</f>
        <v>100104.75</v>
      </c>
    </row>
    <row r="31" spans="1:10" ht="16.5">
      <c r="A31" s="181"/>
      <c r="B31" s="182"/>
      <c r="C31" s="182"/>
      <c r="D31" s="182"/>
      <c r="E31" s="182"/>
      <c r="F31" s="183"/>
      <c r="G31" s="151" t="s">
        <v>30</v>
      </c>
      <c r="H31" s="151"/>
      <c r="I31" s="152"/>
      <c r="J31" s="55">
        <f>J30*14.5%</f>
        <v>14515.188749999999</v>
      </c>
    </row>
    <row r="32" spans="1:10" ht="15">
      <c r="A32" s="184"/>
      <c r="B32" s="185"/>
      <c r="C32" s="185"/>
      <c r="D32" s="185"/>
      <c r="E32" s="185"/>
      <c r="F32" s="186"/>
      <c r="G32" s="155" t="s">
        <v>31</v>
      </c>
      <c r="H32" s="155"/>
      <c r="I32" s="156"/>
      <c r="J32" s="56">
        <f>SUM(J30:J31)</f>
        <v>114619.93875</v>
      </c>
    </row>
    <row r="33" spans="1:13" ht="16.5">
      <c r="A33" s="25"/>
      <c r="B33" s="159" t="s">
        <v>32</v>
      </c>
      <c r="C33" s="159"/>
      <c r="D33" s="159"/>
      <c r="E33" s="159"/>
      <c r="F33" s="159"/>
      <c r="G33" s="159"/>
      <c r="H33" s="159"/>
      <c r="I33" s="159"/>
      <c r="J33" s="57">
        <v>12000</v>
      </c>
      <c r="M33" t="s">
        <v>33</v>
      </c>
    </row>
    <row r="34" spans="1:13" ht="16.5">
      <c r="A34" s="18"/>
      <c r="B34" s="160" t="s">
        <v>34</v>
      </c>
      <c r="C34" s="160"/>
      <c r="D34" s="160"/>
      <c r="E34" s="160"/>
      <c r="F34" s="160"/>
      <c r="G34" s="160"/>
      <c r="H34" s="160"/>
      <c r="I34" s="160"/>
      <c r="J34" s="55">
        <f>J28*2%</f>
        <v>1779.64</v>
      </c>
    </row>
    <row r="35" spans="1:13" ht="16.5">
      <c r="A35" s="18"/>
      <c r="B35" s="160" t="s">
        <v>55</v>
      </c>
      <c r="C35" s="160"/>
      <c r="D35" s="160"/>
      <c r="E35" s="160"/>
      <c r="F35" s="160"/>
      <c r="G35" s="160"/>
      <c r="H35" s="160"/>
      <c r="I35" s="160"/>
      <c r="J35" s="55">
        <v>1000</v>
      </c>
    </row>
    <row r="36" spans="1:13" ht="16.5">
      <c r="A36" s="18"/>
      <c r="B36" s="160" t="s">
        <v>61</v>
      </c>
      <c r="C36" s="160"/>
      <c r="D36" s="160"/>
      <c r="E36" s="160"/>
      <c r="F36" s="160"/>
      <c r="G36" s="160"/>
      <c r="H36" s="160"/>
      <c r="I36" s="160"/>
      <c r="J36" s="55">
        <v>9000</v>
      </c>
    </row>
    <row r="37" spans="1:13" ht="16.5" customHeight="1">
      <c r="A37" s="18"/>
      <c r="B37" s="161" t="s">
        <v>35</v>
      </c>
      <c r="C37" s="162"/>
      <c r="D37" s="162"/>
      <c r="E37" s="162"/>
      <c r="F37" s="162"/>
      <c r="G37" s="162"/>
      <c r="H37" s="162"/>
      <c r="I37" s="163"/>
      <c r="J37" s="55">
        <v>9000</v>
      </c>
    </row>
    <row r="38" spans="1:13" ht="16.5">
      <c r="A38" s="18"/>
      <c r="B38" s="164" t="s">
        <v>36</v>
      </c>
      <c r="C38" s="164"/>
      <c r="D38" s="164"/>
      <c r="E38" s="164"/>
      <c r="F38" s="164"/>
      <c r="G38" s="164"/>
      <c r="H38" s="164"/>
      <c r="I38" s="164"/>
      <c r="J38" s="58">
        <f>SUM(J33:J37)</f>
        <v>32779.64</v>
      </c>
    </row>
    <row r="39" spans="1:13" ht="16.5">
      <c r="A39" s="18"/>
      <c r="B39" s="198" t="s">
        <v>37</v>
      </c>
      <c r="C39" s="198"/>
      <c r="D39" s="198"/>
      <c r="E39" s="198"/>
      <c r="F39" s="198"/>
      <c r="G39" s="198"/>
      <c r="H39" s="198"/>
      <c r="I39" s="198"/>
      <c r="J39" s="55">
        <f>J38*15%</f>
        <v>4916.9459999999999</v>
      </c>
    </row>
    <row r="40" spans="1:13" ht="16.5">
      <c r="A40" s="18"/>
      <c r="B40" s="199" t="s">
        <v>31</v>
      </c>
      <c r="C40" s="151"/>
      <c r="D40" s="151"/>
      <c r="E40" s="151"/>
      <c r="F40" s="151"/>
      <c r="G40" s="151"/>
      <c r="H40" s="151"/>
      <c r="I40" s="200"/>
      <c r="J40" s="55">
        <f>SUM(J38:J39)</f>
        <v>37696.585999999996</v>
      </c>
    </row>
    <row r="41" spans="1:13" ht="15">
      <c r="A41" s="26"/>
      <c r="B41" s="201" t="s">
        <v>38</v>
      </c>
      <c r="C41" s="202"/>
      <c r="D41" s="202"/>
      <c r="E41" s="202"/>
      <c r="F41" s="202"/>
      <c r="G41" s="202"/>
      <c r="H41" s="202"/>
      <c r="I41" s="203"/>
      <c r="J41" s="58">
        <f>J40+J32</f>
        <v>152316.52474999998</v>
      </c>
      <c r="M41" s="59"/>
    </row>
    <row r="42" spans="1:13" ht="14.25">
      <c r="A42" s="204" t="s">
        <v>39</v>
      </c>
      <c r="B42" s="205"/>
      <c r="C42" s="205"/>
      <c r="D42" s="205"/>
      <c r="E42" s="205"/>
      <c r="F42" s="205"/>
      <c r="G42" s="205"/>
      <c r="H42" s="205"/>
      <c r="I42" s="205"/>
      <c r="J42" s="206"/>
    </row>
    <row r="43" spans="1:13">
      <c r="A43" s="27">
        <v>1</v>
      </c>
      <c r="B43" s="157" t="s">
        <v>40</v>
      </c>
      <c r="C43" s="157"/>
      <c r="D43" s="157"/>
      <c r="E43" s="157"/>
      <c r="F43" s="157"/>
      <c r="G43" s="158"/>
      <c r="H43" s="187" t="s">
        <v>41</v>
      </c>
      <c r="I43" s="188"/>
      <c r="J43" s="189"/>
      <c r="K43" s="59"/>
    </row>
    <row r="44" spans="1:13">
      <c r="A44" s="28">
        <v>2</v>
      </c>
      <c r="B44" s="196" t="s">
        <v>42</v>
      </c>
      <c r="C44" s="196"/>
      <c r="D44" s="196"/>
      <c r="E44" s="196"/>
      <c r="F44" s="196"/>
      <c r="G44" s="197"/>
      <c r="H44" s="190"/>
      <c r="I44" s="191"/>
      <c r="J44" s="192"/>
    </row>
    <row r="45" spans="1:13">
      <c r="A45" s="28">
        <v>3</v>
      </c>
      <c r="B45" s="196" t="s">
        <v>43</v>
      </c>
      <c r="C45" s="196"/>
      <c r="D45" s="196"/>
      <c r="E45" s="196"/>
      <c r="F45" s="196"/>
      <c r="G45" s="197"/>
      <c r="H45" s="190"/>
      <c r="I45" s="191"/>
      <c r="J45" s="192"/>
    </row>
    <row r="46" spans="1:13">
      <c r="A46" s="28">
        <v>4</v>
      </c>
      <c r="B46" s="196" t="s">
        <v>44</v>
      </c>
      <c r="C46" s="196"/>
      <c r="D46" s="196"/>
      <c r="E46" s="196"/>
      <c r="F46" s="196"/>
      <c r="G46" s="197"/>
      <c r="H46" s="190"/>
      <c r="I46" s="191"/>
      <c r="J46" s="192"/>
    </row>
    <row r="47" spans="1:13">
      <c r="A47" s="28">
        <v>5</v>
      </c>
      <c r="B47" s="196" t="s">
        <v>45</v>
      </c>
      <c r="C47" s="196"/>
      <c r="D47" s="196"/>
      <c r="E47" s="196"/>
      <c r="F47" s="196"/>
      <c r="G47" s="197"/>
      <c r="H47" s="190"/>
      <c r="I47" s="191"/>
      <c r="J47" s="192"/>
    </row>
    <row r="48" spans="1:13">
      <c r="A48" s="28">
        <v>6</v>
      </c>
      <c r="B48" s="196" t="s">
        <v>46</v>
      </c>
      <c r="C48" s="196"/>
      <c r="D48" s="196"/>
      <c r="E48" s="196"/>
      <c r="F48" s="196"/>
      <c r="G48" s="197"/>
      <c r="H48" s="190"/>
      <c r="I48" s="191"/>
      <c r="J48" s="192"/>
    </row>
    <row r="49" spans="1:19" ht="30.95" customHeight="1">
      <c r="A49" s="29">
        <v>7</v>
      </c>
      <c r="B49" s="165" t="s">
        <v>47</v>
      </c>
      <c r="C49" s="165"/>
      <c r="D49" s="165"/>
      <c r="E49" s="165"/>
      <c r="F49" s="165"/>
      <c r="G49" s="166"/>
      <c r="H49" s="193"/>
      <c r="I49" s="194"/>
      <c r="J49" s="195"/>
    </row>
    <row r="50" spans="1:19" ht="16.5">
      <c r="A50" s="30"/>
      <c r="B50" s="31"/>
      <c r="C50" s="32"/>
      <c r="D50" s="32"/>
      <c r="E50" s="33"/>
      <c r="F50" s="33"/>
      <c r="G50" s="34"/>
      <c r="H50" s="34" t="s">
        <v>48</v>
      </c>
      <c r="I50" s="34"/>
      <c r="J50" s="45"/>
    </row>
    <row r="51" spans="1:19" ht="15">
      <c r="A51" s="35" t="s">
        <v>49</v>
      </c>
      <c r="B51" s="36"/>
      <c r="C51" s="36"/>
      <c r="D51" s="36"/>
      <c r="E51" s="37"/>
      <c r="F51" s="34" t="s">
        <v>50</v>
      </c>
      <c r="G51" s="167" t="s">
        <v>51</v>
      </c>
      <c r="H51" s="167"/>
      <c r="I51" s="167"/>
      <c r="J51" s="45"/>
      <c r="K51" s="44"/>
      <c r="L51" s="44"/>
      <c r="M51" s="44"/>
      <c r="N51" s="44"/>
      <c r="P51" s="60"/>
      <c r="Q51" s="60"/>
      <c r="R51" s="60"/>
      <c r="S51" s="60"/>
    </row>
    <row r="52" spans="1:19" ht="15">
      <c r="A52" s="35" t="s">
        <v>52</v>
      </c>
      <c r="B52" s="38"/>
      <c r="C52" s="36"/>
      <c r="D52" s="36"/>
      <c r="E52" s="37"/>
      <c r="F52" s="34"/>
      <c r="G52" s="33"/>
      <c r="H52" s="33"/>
      <c r="I52" s="33"/>
      <c r="J52" s="45"/>
    </row>
    <row r="53" spans="1:19" ht="15">
      <c r="A53" s="39"/>
      <c r="B53" s="40"/>
      <c r="C53" s="40"/>
      <c r="D53" s="41"/>
      <c r="E53" s="42"/>
      <c r="F53" s="43"/>
      <c r="G53" s="43"/>
      <c r="H53" s="43"/>
      <c r="I53" s="43"/>
      <c r="J53" s="61"/>
    </row>
    <row r="54" spans="1:19">
      <c r="B54" s="44"/>
      <c r="C54" s="44"/>
      <c r="D54" s="44"/>
      <c r="E54" s="44"/>
    </row>
    <row r="62" spans="1:19">
      <c r="K62" s="168"/>
      <c r="L62" s="168"/>
    </row>
    <row r="63" spans="1:19" ht="13.5">
      <c r="K63" s="62"/>
      <c r="L63" s="63"/>
      <c r="M63" s="64"/>
    </row>
    <row r="64" spans="1:19">
      <c r="K64" s="62"/>
      <c r="L64" s="65"/>
    </row>
    <row r="65" spans="11:12">
      <c r="K65" s="62"/>
      <c r="L65" s="65"/>
    </row>
    <row r="66" spans="11:12">
      <c r="K66" s="60"/>
    </row>
  </sheetData>
  <mergeCells count="47">
    <mergeCell ref="B49:G49"/>
    <mergeCell ref="G51:I51"/>
    <mergeCell ref="K62:L62"/>
    <mergeCell ref="A1:E5"/>
    <mergeCell ref="F1:J5"/>
    <mergeCell ref="A28:F32"/>
    <mergeCell ref="H43:J49"/>
    <mergeCell ref="B44:G44"/>
    <mergeCell ref="B45:G45"/>
    <mergeCell ref="B46:G46"/>
    <mergeCell ref="B47:G47"/>
    <mergeCell ref="B48:G48"/>
    <mergeCell ref="B39:I39"/>
    <mergeCell ref="B40:I40"/>
    <mergeCell ref="B41:I41"/>
    <mergeCell ref="A42:J42"/>
    <mergeCell ref="B43:G43"/>
    <mergeCell ref="B33:I33"/>
    <mergeCell ref="B34:I34"/>
    <mergeCell ref="B35:I35"/>
    <mergeCell ref="B37:I37"/>
    <mergeCell ref="B38:I38"/>
    <mergeCell ref="B36:I36"/>
    <mergeCell ref="G28:I28"/>
    <mergeCell ref="G29:I29"/>
    <mergeCell ref="G30:I30"/>
    <mergeCell ref="G31:I31"/>
    <mergeCell ref="G32:I32"/>
    <mergeCell ref="B24:F24"/>
    <mergeCell ref="B25:F25"/>
    <mergeCell ref="B26:F26"/>
    <mergeCell ref="B27:F27"/>
    <mergeCell ref="B19:F19"/>
    <mergeCell ref="B20:F20"/>
    <mergeCell ref="B21:F21"/>
    <mergeCell ref="B23:F23"/>
    <mergeCell ref="B22:F22"/>
    <mergeCell ref="A14:J14"/>
    <mergeCell ref="B15:F15"/>
    <mergeCell ref="B16:F16"/>
    <mergeCell ref="B18:F18"/>
    <mergeCell ref="B17:F17"/>
    <mergeCell ref="G6:J6"/>
    <mergeCell ref="G7:J7"/>
    <mergeCell ref="G8:J8"/>
    <mergeCell ref="G9:J9"/>
    <mergeCell ref="A12:J12"/>
  </mergeCells>
  <pageMargins left="0.69930555555555596" right="0.69930555555555596"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8CDA-4A11-434F-82E9-7355942536AE}">
  <sheetPr codeName="Sheet2">
    <pageSetUpPr fitToPage="1"/>
  </sheetPr>
  <dimension ref="A1:K55"/>
  <sheetViews>
    <sheetView tabSelected="1" view="pageBreakPreview" zoomScaleNormal="100" zoomScaleSheetLayoutView="100" workbookViewId="0">
      <selection activeCell="H7" sqref="H7"/>
    </sheetView>
  </sheetViews>
  <sheetFormatPr defaultColWidth="8.85546875" defaultRowHeight="12.75"/>
  <cols>
    <col min="1" max="1" width="7.140625" style="66" customWidth="1"/>
    <col min="2" max="2" width="65.5703125" style="66" bestFit="1" customWidth="1"/>
    <col min="3" max="3" width="19.85546875" style="66" customWidth="1"/>
    <col min="4" max="4" width="9" style="66" customWidth="1"/>
    <col min="5" max="5" width="11.140625" style="66" customWidth="1"/>
    <col min="6" max="6" width="12.42578125" style="94" bestFit="1" customWidth="1"/>
    <col min="7" max="7" width="15.140625" style="95" customWidth="1"/>
    <col min="8" max="8" width="11.7109375" style="66" bestFit="1" customWidth="1"/>
    <col min="9" max="9" width="11.85546875" style="66" bestFit="1" customWidth="1"/>
    <col min="10" max="10" width="8.85546875" style="66"/>
    <col min="11" max="11" width="11.85546875" style="66" bestFit="1" customWidth="1"/>
    <col min="12" max="16384" width="8.85546875" style="66"/>
  </cols>
  <sheetData>
    <row r="1" spans="1:7" ht="12.75" customHeight="1">
      <c r="A1" s="227" t="s">
        <v>74</v>
      </c>
      <c r="B1" s="228"/>
      <c r="C1" s="233"/>
      <c r="D1" s="233"/>
      <c r="E1" s="233"/>
      <c r="F1" s="233"/>
      <c r="G1" s="234"/>
    </row>
    <row r="2" spans="1:7" ht="12.75" customHeight="1">
      <c r="A2" s="229"/>
      <c r="B2" s="230"/>
      <c r="C2" s="235"/>
      <c r="D2" s="235"/>
      <c r="E2" s="235"/>
      <c r="F2" s="235"/>
      <c r="G2" s="236"/>
    </row>
    <row r="3" spans="1:7" ht="12.75" customHeight="1">
      <c r="A3" s="229"/>
      <c r="B3" s="230"/>
      <c r="C3" s="235"/>
      <c r="D3" s="235"/>
      <c r="E3" s="235"/>
      <c r="F3" s="235"/>
      <c r="G3" s="236"/>
    </row>
    <row r="4" spans="1:7" ht="12.75" customHeight="1">
      <c r="A4" s="229"/>
      <c r="B4" s="230"/>
      <c r="C4" s="235"/>
      <c r="D4" s="235"/>
      <c r="E4" s="235"/>
      <c r="F4" s="235"/>
      <c r="G4" s="236"/>
    </row>
    <row r="5" spans="1:7" ht="24" customHeight="1" thickBot="1">
      <c r="A5" s="231"/>
      <c r="B5" s="232"/>
      <c r="C5" s="237"/>
      <c r="D5" s="237"/>
      <c r="E5" s="237"/>
      <c r="F5" s="237"/>
      <c r="G5" s="238"/>
    </row>
    <row r="6" spans="1:7" ht="15">
      <c r="A6" s="67" t="s">
        <v>1</v>
      </c>
      <c r="B6" s="68"/>
      <c r="C6" s="69"/>
      <c r="D6" s="128" t="s">
        <v>87</v>
      </c>
      <c r="E6" s="239"/>
      <c r="F6" s="240"/>
      <c r="G6" s="241"/>
    </row>
    <row r="7" spans="1:7" ht="15">
      <c r="A7" s="70"/>
      <c r="B7" s="110" t="s">
        <v>84</v>
      </c>
      <c r="C7" s="71"/>
      <c r="D7" s="128" t="s">
        <v>89</v>
      </c>
      <c r="E7" s="239"/>
      <c r="F7" s="240"/>
      <c r="G7" s="241"/>
    </row>
    <row r="8" spans="1:7" ht="15">
      <c r="A8" s="70"/>
      <c r="B8" s="110" t="s">
        <v>85</v>
      </c>
      <c r="C8" s="71"/>
      <c r="D8" s="239" t="s">
        <v>62</v>
      </c>
      <c r="E8" s="239"/>
      <c r="F8" s="240"/>
      <c r="G8" s="241"/>
    </row>
    <row r="9" spans="1:7" ht="15">
      <c r="A9" s="70"/>
      <c r="B9" s="107"/>
      <c r="C9" s="71"/>
      <c r="D9" s="215" t="s">
        <v>63</v>
      </c>
      <c r="E9" s="215"/>
      <c r="F9" s="216"/>
      <c r="G9" s="217"/>
    </row>
    <row r="10" spans="1:7" ht="15">
      <c r="A10" s="70"/>
      <c r="B10" s="105"/>
      <c r="C10" s="71"/>
      <c r="D10" s="111"/>
      <c r="E10" s="111"/>
      <c r="F10" s="112"/>
      <c r="G10" s="113"/>
    </row>
    <row r="11" spans="1:7" ht="15">
      <c r="A11" s="70"/>
      <c r="B11" s="105"/>
      <c r="C11" s="71"/>
      <c r="D11" s="111"/>
      <c r="E11" s="111"/>
      <c r="F11" s="112"/>
      <c r="G11" s="113"/>
    </row>
    <row r="12" spans="1:7" ht="15">
      <c r="A12" s="70"/>
      <c r="B12" s="103"/>
      <c r="C12" s="71"/>
      <c r="D12" s="111"/>
      <c r="E12" s="111"/>
      <c r="F12" s="112"/>
      <c r="G12" s="113"/>
    </row>
    <row r="13" spans="1:7" ht="15">
      <c r="A13" s="70"/>
      <c r="B13" s="110"/>
      <c r="C13" s="71"/>
      <c r="D13" s="111"/>
      <c r="E13" s="111"/>
      <c r="F13" s="112"/>
      <c r="G13" s="113"/>
    </row>
    <row r="14" spans="1:7" ht="15.75">
      <c r="A14" s="70"/>
      <c r="B14" s="105"/>
      <c r="C14" s="71"/>
      <c r="D14" s="100"/>
      <c r="E14" s="111"/>
      <c r="F14" s="112"/>
      <c r="G14" s="113"/>
    </row>
    <row r="15" spans="1:7" ht="15">
      <c r="A15" s="218" t="s">
        <v>10</v>
      </c>
      <c r="B15" s="219"/>
      <c r="C15" s="219"/>
      <c r="D15" s="219"/>
      <c r="E15" s="219"/>
      <c r="F15" s="219"/>
      <c r="G15" s="220"/>
    </row>
    <row r="16" spans="1:7" ht="16.5">
      <c r="A16" s="75" t="s">
        <v>11</v>
      </c>
      <c r="B16" s="76"/>
      <c r="C16" s="77"/>
      <c r="D16" s="112"/>
      <c r="E16" s="72"/>
      <c r="F16" s="73"/>
      <c r="G16" s="74"/>
    </row>
    <row r="17" spans="1:11" ht="17.25" thickBot="1">
      <c r="A17" s="221" t="s">
        <v>66</v>
      </c>
      <c r="B17" s="222"/>
      <c r="C17" s="222"/>
      <c r="D17" s="222"/>
      <c r="E17" s="222"/>
      <c r="F17" s="223"/>
      <c r="G17" s="224"/>
    </row>
    <row r="18" spans="1:11" s="78" customFormat="1" ht="21.75" customHeight="1">
      <c r="A18" s="96" t="s">
        <v>12</v>
      </c>
      <c r="B18" s="114" t="s">
        <v>65</v>
      </c>
      <c r="C18" s="114" t="s">
        <v>81</v>
      </c>
      <c r="D18" s="97" t="s">
        <v>13</v>
      </c>
      <c r="E18" s="97" t="s">
        <v>14</v>
      </c>
      <c r="F18" s="115" t="s">
        <v>15</v>
      </c>
      <c r="G18" s="98" t="s">
        <v>16</v>
      </c>
    </row>
    <row r="19" spans="1:11" s="78" customFormat="1" ht="15">
      <c r="A19" s="225"/>
      <c r="B19" s="226"/>
      <c r="C19" s="126"/>
      <c r="D19" s="126"/>
      <c r="E19" s="126"/>
      <c r="F19" s="126"/>
      <c r="G19" s="127"/>
    </row>
    <row r="20" spans="1:11" s="78" customFormat="1" ht="72.75" customHeight="1">
      <c r="A20" s="101">
        <v>1</v>
      </c>
      <c r="B20" s="125" t="s">
        <v>88</v>
      </c>
      <c r="C20" s="99"/>
      <c r="D20" s="99">
        <v>3</v>
      </c>
      <c r="E20" s="99" t="s">
        <v>53</v>
      </c>
      <c r="F20" s="99">
        <v>16500</v>
      </c>
      <c r="G20" s="104">
        <f t="shared" ref="G20:G21" si="0">+D20*F20</f>
        <v>49500</v>
      </c>
    </row>
    <row r="21" spans="1:11" s="78" customFormat="1" ht="89.25" customHeight="1">
      <c r="A21" s="101">
        <f t="shared" ref="A21" si="1">+A20+1</f>
        <v>2</v>
      </c>
      <c r="B21" s="125" t="s">
        <v>86</v>
      </c>
      <c r="C21" s="99"/>
      <c r="D21" s="99">
        <v>3</v>
      </c>
      <c r="E21" s="99" t="s">
        <v>53</v>
      </c>
      <c r="F21" s="99">
        <v>14000</v>
      </c>
      <c r="G21" s="104">
        <f t="shared" si="0"/>
        <v>42000</v>
      </c>
    </row>
    <row r="22" spans="1:11" s="78" customFormat="1" ht="16.5">
      <c r="A22" s="101"/>
      <c r="B22" s="125"/>
      <c r="C22" s="99"/>
      <c r="D22" s="99"/>
      <c r="E22" s="99"/>
      <c r="F22" s="99"/>
      <c r="G22" s="104"/>
    </row>
    <row r="23" spans="1:11" s="78" customFormat="1" ht="16.5">
      <c r="A23" s="101"/>
      <c r="B23" s="125"/>
      <c r="C23" s="99"/>
      <c r="D23" s="99"/>
      <c r="E23" s="99"/>
      <c r="F23" s="99"/>
      <c r="G23" s="104"/>
    </row>
    <row r="24" spans="1:11" s="78" customFormat="1" ht="16.5">
      <c r="A24" s="101"/>
      <c r="B24" s="125"/>
      <c r="C24" s="99"/>
      <c r="D24" s="99"/>
      <c r="E24" s="99"/>
      <c r="F24" s="99"/>
      <c r="G24" s="104"/>
    </row>
    <row r="25" spans="1:11" s="78" customFormat="1" ht="16.5">
      <c r="A25" s="101"/>
      <c r="B25" s="125"/>
      <c r="C25" s="99"/>
      <c r="D25" s="99"/>
      <c r="E25" s="99"/>
      <c r="F25" s="99"/>
      <c r="G25" s="104"/>
    </row>
    <row r="26" spans="1:11" s="78" customFormat="1" ht="16.5">
      <c r="A26" s="101"/>
      <c r="B26" s="125"/>
      <c r="C26" s="99"/>
      <c r="D26" s="99"/>
      <c r="E26" s="99"/>
      <c r="F26" s="99"/>
      <c r="G26" s="104"/>
    </row>
    <row r="27" spans="1:11" s="78" customFormat="1" ht="16.5">
      <c r="A27" s="101"/>
      <c r="B27" s="123"/>
      <c r="C27" s="99"/>
      <c r="D27" s="99"/>
      <c r="E27" s="99"/>
      <c r="F27" s="99"/>
      <c r="G27" s="104"/>
    </row>
    <row r="28" spans="1:11" s="78" customFormat="1" ht="16.5">
      <c r="A28" s="101"/>
      <c r="B28" s="109" t="s">
        <v>79</v>
      </c>
      <c r="C28" s="99"/>
      <c r="D28" s="99"/>
      <c r="E28" s="99"/>
      <c r="F28" s="99"/>
      <c r="G28" s="104"/>
    </row>
    <row r="29" spans="1:11" s="78" customFormat="1" ht="16.5">
      <c r="A29" s="101"/>
      <c r="B29" s="109"/>
      <c r="C29" s="99"/>
      <c r="D29" s="99"/>
      <c r="E29" s="99"/>
      <c r="F29" s="99"/>
      <c r="G29" s="104"/>
    </row>
    <row r="30" spans="1:11" s="78" customFormat="1" ht="17.25" thickBot="1">
      <c r="A30" s="101"/>
      <c r="B30" s="109"/>
      <c r="C30" s="99"/>
      <c r="D30" s="99"/>
      <c r="E30" s="99"/>
      <c r="F30" s="99"/>
      <c r="G30" s="104"/>
    </row>
    <row r="31" spans="1:11" s="79" customFormat="1" ht="20.100000000000001" customHeight="1">
      <c r="A31" s="207" t="s">
        <v>31</v>
      </c>
      <c r="B31" s="208"/>
      <c r="C31" s="208"/>
      <c r="D31" s="208"/>
      <c r="E31" s="208"/>
      <c r="F31" s="209"/>
      <c r="G31" s="106">
        <f>+SUM(G19:G30)</f>
        <v>91500</v>
      </c>
      <c r="H31" s="122">
        <v>773917</v>
      </c>
      <c r="I31" s="122">
        <f>+G31-H31</f>
        <v>-682417</v>
      </c>
      <c r="J31" s="124">
        <f>+I31/H31</f>
        <v>-0.88177026735425112</v>
      </c>
      <c r="K31" s="122">
        <f>+G31-H31</f>
        <v>-682417</v>
      </c>
    </row>
    <row r="32" spans="1:11" s="79" customFormat="1" ht="20.100000000000001" customHeight="1">
      <c r="A32" s="210" t="s">
        <v>64</v>
      </c>
      <c r="B32" s="211"/>
      <c r="C32" s="211"/>
      <c r="D32" s="211"/>
      <c r="E32" s="211"/>
      <c r="F32" s="212"/>
      <c r="G32" s="55">
        <f>G31*18%</f>
        <v>16470</v>
      </c>
    </row>
    <row r="33" spans="1:8" ht="20.100000000000001" customHeight="1" thickBot="1">
      <c r="A33" s="213" t="s">
        <v>67</v>
      </c>
      <c r="B33" s="155"/>
      <c r="C33" s="155"/>
      <c r="D33" s="155"/>
      <c r="E33" s="155"/>
      <c r="F33" s="214"/>
      <c r="G33" s="102">
        <f>+G31+G32</f>
        <v>107970</v>
      </c>
    </row>
    <row r="34" spans="1:8" s="120" customFormat="1" ht="16.5" customHeight="1">
      <c r="A34" s="116">
        <v>1</v>
      </c>
      <c r="B34" s="268" t="s">
        <v>80</v>
      </c>
      <c r="C34" s="269"/>
      <c r="D34" s="117">
        <v>1</v>
      </c>
      <c r="E34" s="117" t="s">
        <v>53</v>
      </c>
      <c r="F34" s="118">
        <f>+G31*4%</f>
        <v>3660</v>
      </c>
      <c r="G34" s="119">
        <f>+D34*F34</f>
        <v>3660</v>
      </c>
    </row>
    <row r="35" spans="1:8" s="120" customFormat="1" ht="16.5" customHeight="1">
      <c r="A35" s="18">
        <v>2</v>
      </c>
      <c r="B35" s="270" t="s">
        <v>32</v>
      </c>
      <c r="C35" s="271"/>
      <c r="D35" s="99">
        <v>1</v>
      </c>
      <c r="E35" s="99" t="s">
        <v>53</v>
      </c>
      <c r="F35" s="99">
        <v>16000</v>
      </c>
      <c r="G35" s="119">
        <f>+D35*F35</f>
        <v>16000</v>
      </c>
    </row>
    <row r="36" spans="1:8" s="120" customFormat="1" ht="16.5" customHeight="1">
      <c r="A36" s="18">
        <v>3</v>
      </c>
      <c r="B36" s="270" t="s">
        <v>82</v>
      </c>
      <c r="C36" s="271"/>
      <c r="D36" s="99">
        <v>0</v>
      </c>
      <c r="E36" s="99" t="s">
        <v>53</v>
      </c>
      <c r="F36" s="99"/>
      <c r="G36" s="119">
        <f>+D36*F36</f>
        <v>0</v>
      </c>
    </row>
    <row r="37" spans="1:8" s="120" customFormat="1" ht="16.5" customHeight="1" thickBot="1">
      <c r="A37" s="18">
        <f>+A36+1</f>
        <v>4</v>
      </c>
      <c r="B37" s="270" t="s">
        <v>83</v>
      </c>
      <c r="C37" s="271"/>
      <c r="D37" s="99">
        <v>0</v>
      </c>
      <c r="E37" s="99" t="s">
        <v>53</v>
      </c>
      <c r="F37" s="99"/>
      <c r="G37" s="119">
        <f>+D37*F37</f>
        <v>0</v>
      </c>
      <c r="H37" s="120">
        <f>5*2*2500</f>
        <v>25000</v>
      </c>
    </row>
    <row r="38" spans="1:8" s="120" customFormat="1" ht="20.100000000000001" customHeight="1">
      <c r="A38" s="207" t="s">
        <v>31</v>
      </c>
      <c r="B38" s="208"/>
      <c r="C38" s="208"/>
      <c r="D38" s="208"/>
      <c r="E38" s="208"/>
      <c r="F38" s="209"/>
      <c r="G38" s="106">
        <f>SUM(G34:G37)</f>
        <v>19660</v>
      </c>
    </row>
    <row r="39" spans="1:8" s="120" customFormat="1" ht="20.100000000000001" customHeight="1">
      <c r="A39" s="210" t="s">
        <v>64</v>
      </c>
      <c r="B39" s="211"/>
      <c r="C39" s="211"/>
      <c r="D39" s="211"/>
      <c r="E39" s="211"/>
      <c r="F39" s="212"/>
      <c r="G39" s="55">
        <f>G38*18%</f>
        <v>3538.7999999999997</v>
      </c>
    </row>
    <row r="40" spans="1:8" s="1" customFormat="1" ht="20.100000000000001" customHeight="1">
      <c r="A40" s="272" t="s">
        <v>77</v>
      </c>
      <c r="B40" s="198"/>
      <c r="C40" s="198"/>
      <c r="D40" s="198"/>
      <c r="E40" s="198"/>
      <c r="F40" s="198"/>
      <c r="G40" s="58">
        <f>+G38+G39</f>
        <v>23198.799999999999</v>
      </c>
    </row>
    <row r="41" spans="1:8" s="1" customFormat="1" ht="20.100000000000001" customHeight="1" thickBot="1">
      <c r="A41" s="265" t="s">
        <v>78</v>
      </c>
      <c r="B41" s="266"/>
      <c r="C41" s="266"/>
      <c r="D41" s="266"/>
      <c r="E41" s="266"/>
      <c r="F41" s="267"/>
      <c r="G41" s="121">
        <f>+G40+G33</f>
        <v>131168.79999999999</v>
      </c>
    </row>
    <row r="42" spans="1:8" ht="15" thickBot="1">
      <c r="A42" s="244"/>
      <c r="B42" s="245"/>
      <c r="C42" s="245"/>
      <c r="D42" s="246"/>
      <c r="E42" s="246"/>
      <c r="F42" s="246"/>
      <c r="G42" s="247"/>
    </row>
    <row r="43" spans="1:8">
      <c r="A43" s="80">
        <v>1</v>
      </c>
      <c r="B43" s="248" t="s">
        <v>40</v>
      </c>
      <c r="C43" s="248"/>
      <c r="D43" s="249"/>
      <c r="E43" s="187" t="s">
        <v>75</v>
      </c>
      <c r="F43" s="250"/>
      <c r="G43" s="251"/>
    </row>
    <row r="44" spans="1:8" ht="12.75" customHeight="1">
      <c r="A44" s="81">
        <v>2</v>
      </c>
      <c r="B44" s="258" t="s">
        <v>68</v>
      </c>
      <c r="C44" s="259"/>
      <c r="D44" s="260"/>
      <c r="E44" s="252"/>
      <c r="F44" s="253"/>
      <c r="G44" s="254"/>
    </row>
    <row r="45" spans="1:8" ht="12.75" customHeight="1">
      <c r="A45" s="81">
        <v>3</v>
      </c>
      <c r="B45" s="258" t="s">
        <v>69</v>
      </c>
      <c r="C45" s="259"/>
      <c r="D45" s="260"/>
      <c r="E45" s="252"/>
      <c r="F45" s="253"/>
      <c r="G45" s="254"/>
    </row>
    <row r="46" spans="1:8" ht="12.75" customHeight="1">
      <c r="A46" s="81">
        <v>4</v>
      </c>
      <c r="B46" s="261" t="s">
        <v>70</v>
      </c>
      <c r="C46" s="261"/>
      <c r="D46" s="262"/>
      <c r="E46" s="252"/>
      <c r="F46" s="253"/>
      <c r="G46" s="254"/>
    </row>
    <row r="47" spans="1:8" ht="12.75" customHeight="1">
      <c r="A47" s="81">
        <v>5</v>
      </c>
      <c r="B47" s="261" t="s">
        <v>71</v>
      </c>
      <c r="C47" s="261"/>
      <c r="D47" s="262"/>
      <c r="E47" s="252"/>
      <c r="F47" s="253"/>
      <c r="G47" s="254"/>
    </row>
    <row r="48" spans="1:8" ht="12.75" customHeight="1">
      <c r="A48" s="81">
        <v>6</v>
      </c>
      <c r="B48" s="261" t="s">
        <v>72</v>
      </c>
      <c r="C48" s="261"/>
      <c r="D48" s="262"/>
      <c r="E48" s="252"/>
      <c r="F48" s="253"/>
      <c r="G48" s="254"/>
    </row>
    <row r="49" spans="1:8" ht="30.95" customHeight="1" thickBot="1">
      <c r="A49" s="82">
        <v>7</v>
      </c>
      <c r="B49" s="263" t="s">
        <v>73</v>
      </c>
      <c r="C49" s="263"/>
      <c r="D49" s="264"/>
      <c r="E49" s="255"/>
      <c r="F49" s="256"/>
      <c r="G49" s="257"/>
    </row>
    <row r="50" spans="1:8" ht="16.5">
      <c r="A50" s="83"/>
      <c r="B50" s="84"/>
      <c r="C50" s="85"/>
      <c r="D50" s="108"/>
      <c r="E50" s="108" t="s">
        <v>48</v>
      </c>
      <c r="F50" s="73"/>
      <c r="G50" s="74"/>
    </row>
    <row r="51" spans="1:8" ht="15">
      <c r="A51" s="86" t="s">
        <v>49</v>
      </c>
      <c r="B51" s="87"/>
      <c r="C51" s="167" t="s">
        <v>50</v>
      </c>
      <c r="D51" s="242"/>
      <c r="E51" s="108"/>
      <c r="F51" s="167" t="s">
        <v>51</v>
      </c>
      <c r="G51" s="243"/>
      <c r="H51" s="88"/>
    </row>
    <row r="52" spans="1:8" ht="14.25">
      <c r="A52" s="86" t="s">
        <v>52</v>
      </c>
      <c r="B52" s="73"/>
      <c r="C52" s="167" t="s">
        <v>76</v>
      </c>
      <c r="D52" s="242"/>
      <c r="E52" s="108"/>
      <c r="F52" s="167"/>
      <c r="G52" s="243"/>
    </row>
    <row r="53" spans="1:8" ht="15" thickBot="1">
      <c r="A53" s="89"/>
      <c r="B53" s="90"/>
      <c r="C53" s="91"/>
      <c r="D53" s="91"/>
      <c r="E53" s="91"/>
      <c r="F53" s="90"/>
      <c r="G53" s="92"/>
    </row>
    <row r="54" spans="1:8">
      <c r="B54" s="93"/>
    </row>
    <row r="55" spans="1:8">
      <c r="B55" s="93"/>
    </row>
  </sheetData>
  <mergeCells count="33">
    <mergeCell ref="A41:F41"/>
    <mergeCell ref="B34:C34"/>
    <mergeCell ref="B35:C35"/>
    <mergeCell ref="B37:C37"/>
    <mergeCell ref="A38:F38"/>
    <mergeCell ref="A39:F39"/>
    <mergeCell ref="A40:F40"/>
    <mergeCell ref="B36:C36"/>
    <mergeCell ref="C52:D52"/>
    <mergeCell ref="F52:G52"/>
    <mergeCell ref="A42:G42"/>
    <mergeCell ref="B43:D43"/>
    <mergeCell ref="E43:G49"/>
    <mergeCell ref="B44:D44"/>
    <mergeCell ref="B45:D45"/>
    <mergeCell ref="B46:D46"/>
    <mergeCell ref="B47:D47"/>
    <mergeCell ref="B48:D48"/>
    <mergeCell ref="B49:D49"/>
    <mergeCell ref="C51:D51"/>
    <mergeCell ref="F51:G51"/>
    <mergeCell ref="A1:B5"/>
    <mergeCell ref="C1:G5"/>
    <mergeCell ref="D6:G6"/>
    <mergeCell ref="D7:G7"/>
    <mergeCell ref="D8:G8"/>
    <mergeCell ref="A31:F31"/>
    <mergeCell ref="A32:F32"/>
    <mergeCell ref="A33:F33"/>
    <mergeCell ref="D9:G9"/>
    <mergeCell ref="A15:G15"/>
    <mergeCell ref="A17:G17"/>
    <mergeCell ref="A19:B19"/>
  </mergeCells>
  <printOptions horizontalCentered="1"/>
  <pageMargins left="0" right="0" top="0.31496062992125984" bottom="0.31496062992125984" header="3.937007874015748E-2" footer="3.937007874015748E-2"/>
  <pageSetup paperSize="9" scale="73"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7AA67-2CD3-434C-8990-81282E1334E2}">
  <dimension ref="A1"/>
  <sheetViews>
    <sheetView workbookViewId="0">
      <selection activeCell="G44" sqref="G44"/>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811AA-EF7F-40E3-9FCC-AA64323E3298}">
  <dimension ref="A1"/>
  <sheetViews>
    <sheetView workbookViewId="0">
      <selection activeCell="G44" sqref="G44"/>
    </sheetView>
  </sheetViews>
  <sheetFormatPr defaultRowHeight="12.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Mens</vt:lpstr>
      <vt:lpstr>Sheet1</vt:lpstr>
      <vt:lpstr>Sheet13</vt:lpstr>
      <vt:lpstr>Sheet13 (2)</vt:lpstr>
      <vt:lpstr>Mens!Print_Area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KALATMAK</dc:creator>
  <cp:lastModifiedBy>kalatmak2022b@hotmail.com</cp:lastModifiedBy>
  <cp:lastPrinted>2024-02-26T06:34:09Z</cp:lastPrinted>
  <dcterms:created xsi:type="dcterms:W3CDTF">2016-11-11T04:50:00Z</dcterms:created>
  <dcterms:modified xsi:type="dcterms:W3CDTF">2024-03-05T05:07:10Z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