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showInkAnnotation="0" defaultThemeVersion="124226"/>
  <bookViews>
    <workbookView xWindow="-105" yWindow="-105" windowWidth="20730" windowHeight="11760" tabRatio="975"/>
  </bookViews>
  <sheets>
    <sheet name="Summary " sheetId="13" r:id="rId1"/>
    <sheet name="Masala Kitchen &amp; Ultra Bar BOQ" sheetId="17" r:id="rId2"/>
    <sheet name="MK Signages" sheetId="23" r:id="rId3"/>
    <sheet name="Masala Kitchen MB" sheetId="15" state="hidden" r:id="rId4"/>
    <sheet name="Masala Kit. Bar Plumbing BOQ " sheetId="14" r:id="rId5"/>
    <sheet name="MK &amp; UB - Electrical BOQ" sheetId="30" r:id="rId6"/>
    <sheet name="MK&amp;UB-LIGHT FITTINGS" sheetId="36" r:id="rId7"/>
    <sheet name="MK&amp;UB-CCTV" sheetId="34" r:id="rId8"/>
    <sheet name=" MK &amp; UB - Fire panel" sheetId="31" r:id="rId9"/>
    <sheet name="MK&amp;UB-Fire extinguisher &amp; Separ" sheetId="32" r:id="rId10"/>
    <sheet name="MK&amp;UB-Sprinkler" sheetId="35" r:id="rId11"/>
    <sheet name="FOH AREA  MB " sheetId="16" state="hidden" r:id="rId12"/>
    <sheet name="Basement MB " sheetId="21" state="hidden" r:id="rId13"/>
    <sheet name="CIVIL INTERIOR MAKE LIST" sheetId="10" r:id="rId14"/>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32"/>
  <c r="G6"/>
  <c r="G6" i="31"/>
  <c r="G13"/>
  <c r="G18"/>
  <c r="G17"/>
  <c r="F4" i="36"/>
  <c r="F156" i="30"/>
  <c r="F154"/>
  <c r="F153"/>
  <c r="F151"/>
  <c r="F150"/>
  <c r="F146"/>
  <c r="F145"/>
  <c r="F141"/>
  <c r="F139"/>
  <c r="F137"/>
  <c r="F135"/>
  <c r="F134"/>
  <c r="F130"/>
  <c r="F126"/>
  <c r="F124"/>
  <c r="F120"/>
  <c r="F118"/>
  <c r="F116"/>
  <c r="F114"/>
  <c r="F112"/>
  <c r="F110"/>
  <c r="F106"/>
  <c r="F104"/>
  <c r="F102"/>
  <c r="F100"/>
  <c r="F98"/>
  <c r="F96"/>
  <c r="F94"/>
  <c r="F92"/>
  <c r="F90"/>
  <c r="F86"/>
  <c r="F85"/>
  <c r="F84"/>
  <c r="F83"/>
  <c r="F82"/>
  <c r="F81"/>
  <c r="F80"/>
  <c r="F76"/>
  <c r="F75"/>
  <c r="F74"/>
  <c r="F73"/>
  <c r="F72"/>
  <c r="F68"/>
  <c r="F67"/>
  <c r="F64"/>
  <c r="F63"/>
  <c r="F59"/>
  <c r="F57"/>
  <c r="F53"/>
  <c r="F43"/>
  <c r="G45" i="14"/>
  <c r="G36"/>
  <c r="G35"/>
  <c r="G34"/>
  <c r="G33"/>
  <c r="G32"/>
  <c r="G31"/>
  <c r="G25"/>
  <c r="G24"/>
  <c r="G78" i="17"/>
  <c r="G77"/>
  <c r="G52"/>
  <c r="F7" i="36" l="1"/>
  <c r="F6"/>
  <c r="F5"/>
  <c r="C24" i="13"/>
  <c r="F9" i="36" l="1"/>
  <c r="C28" i="13" s="1"/>
  <c r="F49" i="35"/>
  <c r="F47"/>
  <c r="F46"/>
  <c r="F45"/>
  <c r="F42"/>
  <c r="F41"/>
  <c r="F39"/>
  <c r="F38"/>
  <c r="F35"/>
  <c r="F34"/>
  <c r="F33"/>
  <c r="F32"/>
  <c r="F29"/>
  <c r="F28"/>
  <c r="F27"/>
  <c r="F26"/>
  <c r="F25"/>
  <c r="F24"/>
  <c r="F21"/>
  <c r="F20"/>
  <c r="F17"/>
  <c r="D16"/>
  <c r="F16" s="1"/>
  <c r="F15"/>
  <c r="D15"/>
  <c r="D14"/>
  <c r="F14" s="1"/>
  <c r="D13"/>
  <c r="F13" s="1"/>
  <c r="D12"/>
  <c r="F12" s="1"/>
  <c r="F9"/>
  <c r="F8"/>
  <c r="F7"/>
  <c r="F6"/>
  <c r="F5"/>
  <c r="F4"/>
  <c r="H10" i="32"/>
  <c r="G10"/>
  <c r="H8"/>
  <c r="G8"/>
  <c r="H7"/>
  <c r="G7"/>
  <c r="A7"/>
  <c r="A8" s="1"/>
  <c r="A9" s="1"/>
  <c r="A10" s="1"/>
  <c r="H5"/>
  <c r="G5"/>
  <c r="H4"/>
  <c r="G4"/>
  <c r="H3"/>
  <c r="G3"/>
  <c r="H20" i="31"/>
  <c r="G20"/>
  <c r="H15"/>
  <c r="G15"/>
  <c r="H11"/>
  <c r="G11"/>
  <c r="G9"/>
  <c r="A5"/>
  <c r="A7" s="1"/>
  <c r="A8" s="1"/>
  <c r="A10" s="1"/>
  <c r="A12" s="1"/>
  <c r="H4"/>
  <c r="G4"/>
  <c r="G22" s="1"/>
  <c r="F51" i="35" l="1"/>
  <c r="C26" i="13" s="1"/>
  <c r="H27" i="34"/>
  <c r="H26"/>
  <c r="H25"/>
  <c r="H24"/>
  <c r="H23"/>
  <c r="H22"/>
  <c r="H21"/>
  <c r="H20"/>
  <c r="H19"/>
  <c r="H18"/>
  <c r="H17"/>
  <c r="H16"/>
  <c r="H15"/>
  <c r="H14"/>
  <c r="H13"/>
  <c r="H12"/>
  <c r="H11"/>
  <c r="H10"/>
  <c r="H9"/>
  <c r="A9"/>
  <c r="A10" s="1"/>
  <c r="A11" s="1"/>
  <c r="A12" s="1"/>
  <c r="A13" s="1"/>
  <c r="A14" s="1"/>
  <c r="A15" s="1"/>
  <c r="A16" s="1"/>
  <c r="A17" s="1"/>
  <c r="A18" s="1"/>
  <c r="A19" s="1"/>
  <c r="A20" s="1"/>
  <c r="A21" s="1"/>
  <c r="A22" s="1"/>
  <c r="A23" s="1"/>
  <c r="A24" s="1"/>
  <c r="A25" s="1"/>
  <c r="A26" s="1"/>
  <c r="A27" s="1"/>
  <c r="H8"/>
  <c r="H7"/>
  <c r="H6"/>
  <c r="H5"/>
  <c r="H4"/>
  <c r="H3"/>
  <c r="H28" l="1"/>
  <c r="C30" i="13" s="1"/>
  <c r="G5" i="23" l="1"/>
  <c r="G7" s="1"/>
  <c r="C34" i="13" s="1"/>
  <c r="A77" i="17"/>
  <c r="A78" s="1"/>
  <c r="A79" s="1"/>
  <c r="A52"/>
  <c r="A53"/>
  <c r="G114" i="16" l="1"/>
  <c r="G294" i="15"/>
  <c r="G293"/>
  <c r="G288"/>
  <c r="G282"/>
  <c r="G283"/>
  <c r="G132" i="21"/>
  <c r="G126"/>
  <c r="G125"/>
  <c r="G124"/>
  <c r="G297" i="15" l="1"/>
  <c r="G298"/>
  <c r="G299" s="1"/>
  <c r="G133" i="21"/>
  <c r="G134" s="1"/>
  <c r="G117" l="1"/>
  <c r="G96"/>
  <c r="G95"/>
  <c r="G97" s="1"/>
  <c r="G107"/>
  <c r="G108"/>
  <c r="G109"/>
  <c r="G106"/>
  <c r="G88"/>
  <c r="G89"/>
  <c r="G87"/>
  <c r="G81"/>
  <c r="G73"/>
  <c r="G64"/>
  <c r="G65"/>
  <c r="G63"/>
  <c r="G56"/>
  <c r="G55"/>
  <c r="G54"/>
  <c r="G53"/>
  <c r="G52"/>
  <c r="G51"/>
  <c r="G50"/>
  <c r="G49"/>
  <c r="G48"/>
  <c r="G47"/>
  <c r="G46"/>
  <c r="G45"/>
  <c r="G44"/>
  <c r="G43"/>
  <c r="G24"/>
  <c r="G25"/>
  <c r="G26"/>
  <c r="G27"/>
  <c r="G28"/>
  <c r="G29"/>
  <c r="G30"/>
  <c r="G31"/>
  <c r="G32"/>
  <c r="G33"/>
  <c r="G34"/>
  <c r="G35"/>
  <c r="G36"/>
  <c r="G23"/>
  <c r="G18"/>
  <c r="G14"/>
  <c r="G16" s="1"/>
  <c r="G8"/>
  <c r="G7"/>
  <c r="G10" s="1"/>
  <c r="G4"/>
  <c r="G2"/>
  <c r="G119" l="1"/>
  <c r="G98"/>
  <c r="G99" s="1"/>
  <c r="G111"/>
  <c r="G112" s="1"/>
  <c r="G113" s="1"/>
  <c r="G90"/>
  <c r="G91" s="1"/>
  <c r="G92" s="1"/>
  <c r="G82"/>
  <c r="G83" s="1"/>
  <c r="G74"/>
  <c r="G75" s="1"/>
  <c r="G67"/>
  <c r="G68" s="1"/>
  <c r="G69" s="1"/>
  <c r="G57"/>
  <c r="G58" s="1"/>
  <c r="G59" s="1"/>
  <c r="G37"/>
  <c r="G38" s="1"/>
  <c r="G39" s="1"/>
  <c r="G20"/>
  <c r="G66" i="17"/>
  <c r="G75"/>
  <c r="G62"/>
  <c r="G72" l="1"/>
  <c r="G73"/>
  <c r="G74"/>
  <c r="G76"/>
  <c r="G53" l="1"/>
  <c r="G36"/>
  <c r="G37"/>
  <c r="G313" i="15" l="1"/>
  <c r="G314"/>
  <c r="G122" i="16"/>
  <c r="G113"/>
  <c r="G316" i="15" l="1"/>
  <c r="G317" s="1"/>
  <c r="G318" s="1"/>
  <c r="G123" i="16"/>
  <c r="G124" s="1"/>
  <c r="G112"/>
  <c r="G116" s="1"/>
  <c r="G103"/>
  <c r="G104"/>
  <c r="G105"/>
  <c r="G102"/>
  <c r="G107" s="1"/>
  <c r="G91"/>
  <c r="G92"/>
  <c r="G93"/>
  <c r="G94"/>
  <c r="G95"/>
  <c r="G90"/>
  <c r="G55"/>
  <c r="G54"/>
  <c r="G45"/>
  <c r="G38"/>
  <c r="G71" i="17"/>
  <c r="G70"/>
  <c r="A70"/>
  <c r="A71" s="1"/>
  <c r="A72" s="1"/>
  <c r="A73" s="1"/>
  <c r="A74" s="1"/>
  <c r="A75" s="1"/>
  <c r="A76" s="1"/>
  <c r="G238" i="15"/>
  <c r="G239" s="1"/>
  <c r="G260"/>
  <c r="G261" s="1"/>
  <c r="G262" s="1"/>
  <c r="G55" i="17"/>
  <c r="G54"/>
  <c r="G56"/>
  <c r="G66" i="16"/>
  <c r="G67"/>
  <c r="G68"/>
  <c r="G69"/>
  <c r="G65"/>
  <c r="G281" i="15"/>
  <c r="G286" s="1"/>
  <c r="G287" s="1"/>
  <c r="G272"/>
  <c r="G61" i="17"/>
  <c r="G34"/>
  <c r="G58"/>
  <c r="G252" i="15"/>
  <c r="G251"/>
  <c r="G57" i="17"/>
  <c r="G229" i="15"/>
  <c r="G230" s="1"/>
  <c r="G51" i="17"/>
  <c r="G198" i="15"/>
  <c r="G199"/>
  <c r="G197"/>
  <c r="G44" i="17"/>
  <c r="G215" i="15"/>
  <c r="G214"/>
  <c r="G213"/>
  <c r="G212"/>
  <c r="G41" i="17"/>
  <c r="G181" i="15"/>
  <c r="G186"/>
  <c r="G188"/>
  <c r="G187"/>
  <c r="G185"/>
  <c r="G155"/>
  <c r="G156" s="1"/>
  <c r="G33" i="17"/>
  <c r="G353" i="16"/>
  <c r="G352"/>
  <c r="G351"/>
  <c r="G350"/>
  <c r="G349"/>
  <c r="G348"/>
  <c r="G347"/>
  <c r="G346"/>
  <c r="G345"/>
  <c r="G344"/>
  <c r="G343"/>
  <c r="G342"/>
  <c r="G329"/>
  <c r="G328"/>
  <c r="G327"/>
  <c r="G326"/>
  <c r="G325"/>
  <c r="G324"/>
  <c r="G323"/>
  <c r="G322"/>
  <c r="G313"/>
  <c r="G312"/>
  <c r="G311"/>
  <c r="G310"/>
  <c r="G309"/>
  <c r="G308"/>
  <c r="G307"/>
  <c r="G306"/>
  <c r="G305"/>
  <c r="G304"/>
  <c r="G303"/>
  <c r="G302"/>
  <c r="G301"/>
  <c r="G300"/>
  <c r="G299"/>
  <c r="G290"/>
  <c r="G291" s="1"/>
  <c r="G292" s="1"/>
  <c r="G281"/>
  <c r="G280"/>
  <c r="G279"/>
  <c r="G277"/>
  <c r="G276"/>
  <c r="G275"/>
  <c r="G274"/>
  <c r="G273"/>
  <c r="G272"/>
  <c r="G271"/>
  <c r="G270"/>
  <c r="G269"/>
  <c r="G268"/>
  <c r="G267"/>
  <c r="G266"/>
  <c r="G265"/>
  <c r="G250"/>
  <c r="G249"/>
  <c r="G252" s="1"/>
  <c r="D239"/>
  <c r="G239" s="1"/>
  <c r="G231"/>
  <c r="G230"/>
  <c r="G229"/>
  <c r="G223"/>
  <c r="G224" s="1"/>
  <c r="G225" s="1"/>
  <c r="G212"/>
  <c r="G213" s="1"/>
  <c r="G205"/>
  <c r="G195"/>
  <c r="G185"/>
  <c r="G188" s="1"/>
  <c r="G189" s="1"/>
  <c r="G176"/>
  <c r="G179" s="1"/>
  <c r="G168"/>
  <c r="G166"/>
  <c r="G169" s="1"/>
  <c r="G170" s="1"/>
  <c r="G147"/>
  <c r="G146"/>
  <c r="G145"/>
  <c r="G144"/>
  <c r="G81"/>
  <c r="G80"/>
  <c r="G79"/>
  <c r="G78"/>
  <c r="G28"/>
  <c r="G30" s="1"/>
  <c r="G17"/>
  <c r="G20" s="1"/>
  <c r="G6"/>
  <c r="G8" s="1"/>
  <c r="G2"/>
  <c r="G118" i="15"/>
  <c r="G117"/>
  <c r="G116"/>
  <c r="G127"/>
  <c r="G128"/>
  <c r="G126"/>
  <c r="G62"/>
  <c r="G63"/>
  <c r="G64"/>
  <c r="G65"/>
  <c r="G66"/>
  <c r="G67"/>
  <c r="G68"/>
  <c r="G69"/>
  <c r="G70"/>
  <c r="G71"/>
  <c r="G61"/>
  <c r="G27"/>
  <c r="G26"/>
  <c r="G14"/>
  <c r="G15"/>
  <c r="G16"/>
  <c r="G17"/>
  <c r="G13"/>
  <c r="G12"/>
  <c r="G81" i="17" l="1"/>
  <c r="C17" i="13" s="1"/>
  <c r="G254" i="15"/>
  <c r="G255" s="1"/>
  <c r="G256" s="1"/>
  <c r="G117" i="16"/>
  <c r="G118" s="1"/>
  <c r="G217" i="15"/>
  <c r="G218" s="1"/>
  <c r="G201"/>
  <c r="G273"/>
  <c r="G274" s="1"/>
  <c r="G56" i="16"/>
  <c r="G231" i="15"/>
  <c r="G232" s="1"/>
  <c r="G108" i="16"/>
  <c r="G109" s="1"/>
  <c r="G57"/>
  <c r="G58" s="1"/>
  <c r="G46"/>
  <c r="G47" s="1"/>
  <c r="G72"/>
  <c r="G130" i="15"/>
  <c r="G131" s="1"/>
  <c r="G132" s="1"/>
  <c r="G133" s="1"/>
  <c r="G97" i="16"/>
  <c r="G98" s="1"/>
  <c r="G99" s="1"/>
  <c r="G240" i="15"/>
  <c r="G241" s="1"/>
  <c r="G73" i="16"/>
  <c r="G74" s="1"/>
  <c r="G149"/>
  <c r="G240"/>
  <c r="G241" s="1"/>
  <c r="G181"/>
  <c r="G182" s="1"/>
  <c r="G196"/>
  <c r="G197" s="1"/>
  <c r="G198" s="1"/>
  <c r="G315"/>
  <c r="G331"/>
  <c r="G332" s="1"/>
  <c r="G333" s="1"/>
  <c r="G334" s="1"/>
  <c r="G354"/>
  <c r="G355" s="1"/>
  <c r="G356" s="1"/>
  <c r="G357" s="1"/>
  <c r="G214"/>
  <c r="G233"/>
  <c r="G234" s="1"/>
  <c r="G235" s="1"/>
  <c r="G85"/>
  <c r="G86" s="1"/>
  <c r="G87" s="1"/>
  <c r="G206"/>
  <c r="G207" s="1"/>
  <c r="G283"/>
  <c r="G19" i="15"/>
  <c r="G20" s="1"/>
  <c r="G21" s="1"/>
  <c r="G30"/>
  <c r="G31" s="1"/>
  <c r="G32" s="1"/>
  <c r="G120"/>
  <c r="G121" s="1"/>
  <c r="G122" s="1"/>
  <c r="G157"/>
  <c r="G158" s="1"/>
  <c r="G284" i="16"/>
  <c r="G285" s="1"/>
  <c r="G150"/>
  <c r="G151" s="1"/>
  <c r="G171"/>
  <c r="G172" s="1"/>
  <c r="G21"/>
  <c r="G22" s="1"/>
  <c r="G39"/>
  <c r="G40" s="1"/>
  <c r="G190"/>
  <c r="G191" s="1"/>
  <c r="G253"/>
  <c r="G254" s="1"/>
  <c r="G147" i="15"/>
  <c r="G146"/>
  <c r="G145"/>
  <c r="G140"/>
  <c r="G141"/>
  <c r="G142"/>
  <c r="G143"/>
  <c r="G144"/>
  <c r="G139"/>
  <c r="G109"/>
  <c r="G110" s="1"/>
  <c r="G111" s="1"/>
  <c r="G95"/>
  <c r="G82"/>
  <c r="G83"/>
  <c r="G81"/>
  <c r="G5"/>
  <c r="G36"/>
  <c r="G37" s="1"/>
  <c r="G50"/>
  <c r="G49"/>
  <c r="G2"/>
  <c r="G67" i="17"/>
  <c r="G65"/>
  <c r="A65"/>
  <c r="A66" s="1"/>
  <c r="A67" s="1"/>
  <c r="G59"/>
  <c r="G83"/>
  <c r="G85" s="1"/>
  <c r="C19" i="13" s="1"/>
  <c r="G50" i="17"/>
  <c r="G49"/>
  <c r="G48"/>
  <c r="A48"/>
  <c r="G43"/>
  <c r="G42"/>
  <c r="G40"/>
  <c r="A40"/>
  <c r="A41" s="1"/>
  <c r="A42" s="1"/>
  <c r="A43" s="1"/>
  <c r="A44" s="1"/>
  <c r="G35"/>
  <c r="G38" s="1"/>
  <c r="A31"/>
  <c r="A32" s="1"/>
  <c r="A33" s="1"/>
  <c r="A34" s="1"/>
  <c r="A35" s="1"/>
  <c r="A36" s="1"/>
  <c r="A37" s="1"/>
  <c r="G24"/>
  <c r="G22"/>
  <c r="G17"/>
  <c r="G15"/>
  <c r="G13"/>
  <c r="G11"/>
  <c r="A10"/>
  <c r="A12" s="1"/>
  <c r="A14" s="1"/>
  <c r="A16" s="1"/>
  <c r="A18" s="1"/>
  <c r="A21" s="1"/>
  <c r="A23" s="1"/>
  <c r="A25" s="1"/>
  <c r="G9"/>
  <c r="G5"/>
  <c r="G6" s="1"/>
  <c r="C5" i="13" s="1"/>
  <c r="G183" i="15"/>
  <c r="G184"/>
  <c r="G182"/>
  <c r="G180"/>
  <c r="G148"/>
  <c r="G164"/>
  <c r="G165" s="1"/>
  <c r="G138"/>
  <c r="G137"/>
  <c r="G102"/>
  <c r="G94"/>
  <c r="G97" s="1"/>
  <c r="G73"/>
  <c r="G74" s="1"/>
  <c r="G75" s="1"/>
  <c r="G53"/>
  <c r="G52"/>
  <c r="G48"/>
  <c r="G47"/>
  <c r="G46"/>
  <c r="G45"/>
  <c r="G44"/>
  <c r="G43"/>
  <c r="G42"/>
  <c r="G41"/>
  <c r="G189" l="1"/>
  <c r="G202"/>
  <c r="G203" s="1"/>
  <c r="G63" i="17"/>
  <c r="C13" i="13" s="1"/>
  <c r="C9"/>
  <c r="G149" i="15"/>
  <c r="G150" s="1"/>
  <c r="G151" s="1"/>
  <c r="G191"/>
  <c r="G192" s="1"/>
  <c r="G193" s="1"/>
  <c r="G316" i="16"/>
  <c r="G317" s="1"/>
  <c r="H318" s="1"/>
  <c r="A49" i="17"/>
  <c r="A50" s="1"/>
  <c r="G46"/>
  <c r="C11" i="13" s="1"/>
  <c r="G76" i="15"/>
  <c r="G77" s="1"/>
  <c r="G68" i="17"/>
  <c r="G105" i="15"/>
  <c r="G106" s="1"/>
  <c r="G84"/>
  <c r="G85" s="1"/>
  <c r="G86" s="1"/>
  <c r="G96"/>
  <c r="G98" s="1"/>
  <c r="G28" i="17"/>
  <c r="C7" i="13" s="1"/>
  <c r="G54" i="15"/>
  <c r="G55" s="1"/>
  <c r="G56" s="1"/>
  <c r="G57" s="1"/>
  <c r="G166"/>
  <c r="G167" s="1"/>
  <c r="G54" i="14"/>
  <c r="G53"/>
  <c r="G52"/>
  <c r="G51"/>
  <c r="G50"/>
  <c r="G49"/>
  <c r="G48"/>
  <c r="G47"/>
  <c r="G46"/>
  <c r="G44"/>
  <c r="G43"/>
  <c r="G42"/>
  <c r="G41"/>
  <c r="G40"/>
  <c r="G39"/>
  <c r="G38"/>
  <c r="G37"/>
  <c r="G30"/>
  <c r="G29"/>
  <c r="G28"/>
  <c r="G23"/>
  <c r="G22"/>
  <c r="G21"/>
  <c r="G18"/>
  <c r="G19" s="1"/>
  <c r="G15"/>
  <c r="G16" s="1"/>
  <c r="G12"/>
  <c r="G11"/>
  <c r="G7"/>
  <c r="G6"/>
  <c r="G55" l="1"/>
  <c r="G86" i="17"/>
  <c r="G13" i="14"/>
  <c r="G8"/>
  <c r="C15" i="13"/>
  <c r="C21" s="1"/>
  <c r="A51" i="17"/>
  <c r="A54" s="1"/>
  <c r="A55" s="1"/>
  <c r="A56" s="1"/>
  <c r="G26" i="14"/>
  <c r="G57" l="1"/>
  <c r="C32" i="13" s="1"/>
  <c r="C36" s="1"/>
  <c r="A57" i="17"/>
  <c r="A58" s="1"/>
  <c r="A59" s="1"/>
  <c r="A60" s="1"/>
  <c r="A61" s="1"/>
  <c r="A62" s="1"/>
</calcChain>
</file>

<file path=xl/sharedStrings.xml><?xml version="1.0" encoding="utf-8"?>
<sst xmlns="http://schemas.openxmlformats.org/spreadsheetml/2006/main" count="1162" uniqueCount="803">
  <si>
    <t xml:space="preserve">Total Amount </t>
  </si>
  <si>
    <t xml:space="preserve">LOCATION </t>
  </si>
  <si>
    <t>DESCRIPTION</t>
  </si>
  <si>
    <t>UNIT</t>
  </si>
  <si>
    <t>Amount</t>
  </si>
  <si>
    <t>Proposed Amount</t>
  </si>
  <si>
    <t>Sq. ft.</t>
  </si>
  <si>
    <t>CIVIL WORK</t>
  </si>
  <si>
    <t>WATERPROOFING (MEMBRANE)</t>
  </si>
  <si>
    <t xml:space="preserve">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300mm from floor rising lvl, 12mmx12mm groove at 150mm from floor rising lvl, one coat of Bitcote/Dr Fixit/Apex/equivalent (as approved)-heavy body bitumen primer (Basic Rate Rs.82 / Kg) coating as a primer on surface and till 300mm from floor rising lvl, application of membrane sheet as per application detail and packing the hole cuts for pipe line  and checking the area which is water proofed. Rate includes of laying the protective layer of Plaster with curing and testing with a gaurantee of 10 years. </t>
  </si>
  <si>
    <t>WATERPROOFING (TAPECRETE)</t>
  </si>
  <si>
    <t xml:space="preserve">Providing  and  laying  water- proofing treatment to toilet, kitchen etc., consisting of 4 coats of Tape Crete to floors and vertical sides with  Ist coat  of TapeCrete mixed  with white cement in proportion of 1:2, sealing all junctions, corners etc.and 10-12 mm thick protection plaster in cement mortar 1:4(1 cement : 4 coarse sand) complete with curing and testing with a gaurantee of 10 years. </t>
  </si>
  <si>
    <t>CINDER/ LIGHT WT. SIPORAX BLOCK BATS  FILLING</t>
  </si>
  <si>
    <t>BOH &amp; MOH RAISED AREA</t>
  </si>
  <si>
    <t xml:space="preserve">Providing &amp; Filling light wt. Siporex block bats  to conceal drainage &amp; plumbing lines for Grease trap of average thk of 300 mm . The rates shall include for Top layer should be finished properly to receive P.C.C base flooring layer on it. The same shall be  completed as per the details are provided in drawings or as directed by Architect. </t>
  </si>
  <si>
    <t>PCC LAYER</t>
  </si>
  <si>
    <t>Providing &amp; Laying P.C.C 1:3:6 of average thickness 75mm of M 10 grade of concrete ( 1 cement :3 coarse sand:6 graded stone aggregate 20 mm nominal size) as floor base.</t>
  </si>
  <si>
    <t>PLASTER</t>
  </si>
  <si>
    <t>P/L12-15mm thick plaster in cement mortar 1:4 (1 cement : 4coarse sand) to ceiling, all typesof R.C.C. work, brick work surfaces at all levels in line,level and plumb including smooth cement finish and providing necessary grooves at junctions of walls.Rate shall be inclusive of scaffolding and  complete with curing etc</t>
  </si>
  <si>
    <t>Nos</t>
  </si>
  <si>
    <t>RCC WORKS</t>
  </si>
  <si>
    <t>Providing &amp; laying RCC slab &amp; lintel of size 41/2" x 6" over door in FOH  area. Rates include the centerring &amp; shuttering and steel reinforcement at all levels, excluding underplaster.</t>
  </si>
  <si>
    <t>Rft.</t>
  </si>
  <si>
    <t>P/f of 8" ht base for water tanks, DG panel &amp; LT panel with RCC lintel Rates include the centerring &amp; shuttering and steel reinforcement at all levels, excluding underplaster and waterproofing.</t>
  </si>
  <si>
    <t>SUB TOTAL OF CIVIL WORK</t>
  </si>
  <si>
    <t>FLOORING</t>
  </si>
  <si>
    <t>Rft</t>
  </si>
  <si>
    <t>SUB TOTAL OF FLOORING WORK</t>
  </si>
  <si>
    <t>WALL TILING</t>
  </si>
  <si>
    <t xml:space="preserve">BOH KITCHEN WALLS </t>
  </si>
  <si>
    <t>SUB TOTAL OF WALL TILING</t>
  </si>
  <si>
    <t>WOODWORK</t>
  </si>
  <si>
    <t>DOOR FRAMES</t>
  </si>
  <si>
    <t>No.</t>
  </si>
  <si>
    <t>SUB TOTAL OF WOODWORK</t>
  </si>
  <si>
    <t xml:space="preserve"> FALSE CEILING WORK</t>
  </si>
  <si>
    <t xml:space="preserve">GYPSUM FALSE CEILING </t>
  </si>
  <si>
    <t>SUB TOTAL OF FALSE CEILING</t>
  </si>
  <si>
    <t xml:space="preserve">Nos </t>
  </si>
  <si>
    <t>S.NO</t>
  </si>
  <si>
    <t>ITEM DESCRIPTION</t>
  </si>
  <si>
    <t xml:space="preserve">Rate </t>
  </si>
  <si>
    <t>MAKE</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</si>
  <si>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</si>
  <si>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</si>
  <si>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</si>
  <si>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</si>
  <si>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</si>
  <si>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</si>
  <si>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</si>
  <si>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</si>
  <si>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</si>
  <si>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</si>
  <si>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</si>
  <si>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</si>
  <si>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</si>
  <si>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</si>
  <si>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</si>
  <si>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</si>
  <si>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</si>
  <si>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</si>
  <si>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</si>
  <si>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</si>
  <si>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</si>
  <si>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</si>
  <si>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</si>
  <si>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</si>
  <si>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</si>
  <si>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</si>
  <si>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</si>
  <si>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</si>
  <si>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</si>
  <si>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</si>
  <si>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</si>
  <si>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</si>
  <si>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</si>
  <si>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</si>
  <si>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</si>
  <si>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</si>
  <si>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</si>
  <si>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</si>
  <si>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</si>
  <si>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</si>
  <si>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</si>
  <si>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</si>
  <si>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</si>
  <si>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</si>
  <si>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</si>
  <si>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</si>
  <si>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</si>
  <si>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</si>
  <si>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</si>
  <si>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</si>
  <si>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</si>
  <si>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</si>
  <si>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</si>
  <si>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</si>
  <si>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</si>
  <si>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</si>
  <si>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</si>
  <si>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</si>
  <si>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</si>
  <si>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</si>
  <si>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</si>
  <si>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</si>
  <si>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</si>
  <si>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</si>
  <si>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</si>
  <si>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</si>
  <si>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</si>
  <si>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</si>
  <si>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</si>
  <si>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</si>
  <si>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</si>
  <si>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</si>
  <si>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</si>
  <si>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</si>
  <si>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</si>
  <si>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</si>
  <si>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</si>
  <si>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</si>
  <si>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</si>
  <si>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</si>
  <si>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</si>
  <si>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</si>
  <si>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</si>
  <si>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</si>
  <si>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</si>
  <si>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</si>
  <si>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</si>
  <si>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</si>
  <si>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</si>
  <si>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</si>
  <si>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</si>
  <si>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</si>
  <si>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</si>
  <si>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</si>
  <si>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</si>
  <si>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</si>
  <si>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</si>
  <si>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</si>
  <si>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</si>
  <si>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</si>
  <si>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</si>
  <si>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</si>
  <si>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</si>
  <si>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</si>
  <si>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</si>
  <si>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</si>
  <si>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</si>
  <si>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</si>
  <si>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</si>
  <si>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</si>
  <si>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</si>
  <si>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</si>
  <si>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</si>
  <si>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</si>
  <si>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</si>
  <si>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</si>
  <si>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</si>
  <si>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</si>
  <si>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</si>
  <si>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</si>
  <si>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</si>
  <si>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</si>
  <si>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</si>
  <si>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</si>
  <si>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</si>
  <si>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</si>
  <si>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</si>
  <si>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</si>
  <si>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</si>
  <si>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</si>
  <si>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</si>
  <si>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</si>
  <si>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</si>
  <si>
    <t xml:space="preserve">Floor Tiles </t>
  </si>
  <si>
    <t xml:space="preserve">Waterproofing Work </t>
  </si>
  <si>
    <t xml:space="preserve">Floor Area </t>
  </si>
  <si>
    <t xml:space="preserve">PCC Area </t>
  </si>
  <si>
    <t xml:space="preserve">100mm Block Work </t>
  </si>
  <si>
    <t xml:space="preserve">Flooring Work </t>
  </si>
  <si>
    <t xml:space="preserve">Boh &amp; MOH Area </t>
  </si>
  <si>
    <t xml:space="preserve">Skirting 100mm High </t>
  </si>
  <si>
    <t xml:space="preserve">Granite Stone Cill </t>
  </si>
  <si>
    <t>S. NO.</t>
  </si>
  <si>
    <t xml:space="preserve">Qty. </t>
  </si>
  <si>
    <r>
      <t xml:space="preserve">Providing &amp; doing </t>
    </r>
    <r>
      <rPr>
        <b/>
        <sz val="10"/>
        <rFont val="Arial"/>
        <family val="2"/>
      </rPr>
      <t>anti termite</t>
    </r>
    <r>
      <rPr>
        <sz val="10"/>
        <rFont val="Arial"/>
        <family val="2"/>
      </rPr>
      <t xml:space="preserv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r>
  </si>
  <si>
    <t xml:space="preserve">BOH &amp; MOH AREA </t>
  </si>
  <si>
    <r>
      <t xml:space="preserve">Providing &amp; constructing </t>
    </r>
    <r>
      <rPr>
        <b/>
        <sz val="10"/>
        <rFont val="Arial"/>
        <family val="2"/>
      </rPr>
      <t>Brick Masonry</t>
    </r>
    <r>
      <rPr>
        <sz val="10"/>
        <rFont val="Arial"/>
        <family val="2"/>
      </rPr>
      <t xml:space="preserve"> of 115 mm thk with CM 1:4 in proper line, level &amp; plumb . At every 4th coarse  ht.02 nos 6mm dia round bars as stiffeners should  provided. </t>
    </r>
    <r>
      <rPr>
        <b/>
        <sz val="10"/>
        <rFont val="Arial"/>
        <family val="2"/>
      </rPr>
      <t>Rate should be include the cost of stiffeners,scaffolding completing with curing as per</t>
    </r>
    <r>
      <rPr>
        <sz val="10"/>
        <rFont val="Arial"/>
        <family val="2"/>
      </rPr>
      <t xml:space="preserve"> drawings or as directed by Architect/site Incharge.                                                          </t>
    </r>
  </si>
  <si>
    <r>
      <t>Providing &amp; constructing Brick Masonry</t>
    </r>
    <r>
      <rPr>
        <sz val="10"/>
        <rFont val="Arial"/>
        <family val="2"/>
      </rPr>
      <t xml:space="preserve"> of 230 mm thk with CM 1:4 in proper line, level &amp; plumb  At every 1 tm ht. interval stiffener should be provided. </t>
    </r>
    <r>
      <rPr>
        <b/>
        <sz val="10"/>
        <rFont val="Arial"/>
        <family val="2"/>
      </rPr>
      <t xml:space="preserve">Rate to include the cost of stiffener, </t>
    </r>
    <r>
      <rPr>
        <sz val="10"/>
        <rFont val="Arial"/>
        <family val="2"/>
      </rPr>
      <t xml:space="preserve">the necessary curing scaffolding etc. complete as directed by Architect. </t>
    </r>
    <r>
      <rPr>
        <b/>
        <sz val="10"/>
        <rFont val="Arial"/>
        <family val="2"/>
      </rPr>
      <t xml:space="preserve"> </t>
    </r>
  </si>
  <si>
    <r>
      <t xml:space="preserve">P/F </t>
    </r>
    <r>
      <rPr>
        <b/>
        <sz val="10"/>
        <rFont val="Arial"/>
        <family val="2"/>
      </rPr>
      <t xml:space="preserve">HARD Wood door frames i.e Sal wood or Equivalent </t>
    </r>
    <r>
      <rPr>
        <sz val="10"/>
        <rFont val="Arial"/>
        <family val="2"/>
      </rPr>
      <t xml:space="preserve"> 2.5"X 5"complete with grooves as specified complete polished matching to the laminate as specified, with all necessary hardware such as hold fasts with polish finish of approved shade etc. completed as per design &amp; details given in drawing/Architect instruction. 
Architect to mention the size and number of HOLD FASTS, door frames to be manufactured with horns minimum 3" , rebate size and a temporary wooden strip to retain the shape of the frame etc.including  polish of approved shade. Basic cost of wood is Rs..2000.00  per Cu. ft.
</t>
    </r>
  </si>
  <si>
    <t xml:space="preserve">Olive Matt Max Stone Tile Flooring ( BOH &amp; MOH Area ) </t>
  </si>
  <si>
    <t xml:space="preserve">Total of Antitermite Treatment Work </t>
  </si>
  <si>
    <t xml:space="preserve">Antitermite Treatment </t>
  </si>
  <si>
    <t>BOH &amp; MOH  AREA</t>
  </si>
  <si>
    <t>100 MM THICK BLOCK MASONARY ( BOH &amp; MOH Area Partition Walls )</t>
  </si>
  <si>
    <t>Plaster on 100 MM THICK BLOCK MASONARY ( BOH &amp; MOH Area Partition Walls )</t>
  </si>
  <si>
    <t xml:space="preserve">RCC LINTEL on BOH &amp; MOH Area </t>
  </si>
  <si>
    <t xml:space="preserve">BASE FOR  LT PANAL,  SERVER RACK, POS AREA COUNTER  </t>
  </si>
  <si>
    <t xml:space="preserve">GRANITE Door Cill  6" wide for BOH &amp; MOH Area </t>
  </si>
  <si>
    <t xml:space="preserve">False Ceiling </t>
  </si>
  <si>
    <t xml:space="preserve">BOH Area </t>
  </si>
  <si>
    <t xml:space="preserve">Maneger Room </t>
  </si>
  <si>
    <t xml:space="preserve">Change room </t>
  </si>
  <si>
    <t xml:space="preserve">Crew Area </t>
  </si>
  <si>
    <t>Vertical side  walk in freezer</t>
  </si>
  <si>
    <t xml:space="preserve">Vertical side  walk in freezer Shaft side </t>
  </si>
  <si>
    <t xml:space="preserve">Vertical side  walk in freezer Cooking area side </t>
  </si>
  <si>
    <t xml:space="preserve">Chest frezzer side vertical side </t>
  </si>
  <si>
    <t xml:space="preserve">BOH &amp; MOH Area vertical side </t>
  </si>
  <si>
    <t xml:space="preserve">MOH Area Flase Ceiling </t>
  </si>
  <si>
    <t xml:space="preserve">HDHMR Board False Ceiling </t>
  </si>
  <si>
    <t xml:space="preserve">Vertical side above BOH Counter </t>
  </si>
  <si>
    <t>WALL TILES ( MOH AREA )</t>
  </si>
  <si>
    <t xml:space="preserve">Door Frame </t>
  </si>
  <si>
    <t xml:space="preserve">D-1  ( MOH Aea Entry Door </t>
  </si>
  <si>
    <t xml:space="preserve">D-3 Crew Entry Door Frame </t>
  </si>
  <si>
    <t>No</t>
  </si>
  <si>
    <t xml:space="preserve">Door Shutter with Vision Panel </t>
  </si>
  <si>
    <t xml:space="preserve">D-1 MOH Area Entry door </t>
  </si>
  <si>
    <t xml:space="preserve">3'-3" x 7'-0" </t>
  </si>
  <si>
    <t xml:space="preserve"> </t>
  </si>
  <si>
    <t>D3 Crew Entry Door  2'-6" x  7'-0"</t>
  </si>
  <si>
    <t>Slidding Door D-2 &amp; D-4</t>
  </si>
  <si>
    <t xml:space="preserve">2'-6" x 7'-0" </t>
  </si>
  <si>
    <t xml:space="preserve">Over Head Storage </t>
  </si>
  <si>
    <t xml:space="preserve">Manager Table </t>
  </si>
  <si>
    <t>1310 x 475</t>
  </si>
  <si>
    <t xml:space="preserve">Soft Board </t>
  </si>
  <si>
    <t xml:space="preserve">Manager </t>
  </si>
  <si>
    <t xml:space="preserve">POS Counter </t>
  </si>
  <si>
    <t xml:space="preserve">Crew Eating Table with legs </t>
  </si>
  <si>
    <t xml:space="preserve">Open Over Head Shelves </t>
  </si>
  <si>
    <t xml:space="preserve">Crew   300mm Wide </t>
  </si>
  <si>
    <t xml:space="preserve">Looking Mirror </t>
  </si>
  <si>
    <t xml:space="preserve">Crew Area wall </t>
  </si>
  <si>
    <t xml:space="preserve">P/F Single Side Partition in 18mm thk HDHMR Ply with Framework of MS Box section 50x50mm ,18 gauge at a spacing of 600 mm c/c in both direction to achieve rigidity in the frame of approved sections supported/hung from column face/floor with rust-free treatment   then fixed 18mm thick HDHMR Board complete. Rate inclusive of all fixing arrangement, provision of light points, complete as per drawing. </t>
  </si>
  <si>
    <t xml:space="preserve">BOH AREA WALL PANELING </t>
  </si>
  <si>
    <t xml:space="preserve">No </t>
  </si>
  <si>
    <t xml:space="preserve">300 x 945 </t>
  </si>
  <si>
    <t xml:space="preserve">3D Backlit KFC Sinage 3mm thick Acrylic Sheet Router Cut  white Sheet At front &amp; Black at back side </t>
  </si>
  <si>
    <t xml:space="preserve">Less door </t>
  </si>
  <si>
    <t xml:space="preserve">FOH SIDE  WALL PANELING ON  COUNTER WALL </t>
  </si>
  <si>
    <t xml:space="preserve">Wall Paneling with MS Frame work with 12mm thick  HDHMR Board &amp; 8mm thick HDHMR Board finish with paint </t>
  </si>
  <si>
    <t>R.O.</t>
  </si>
  <si>
    <t xml:space="preserve">Providing and making Trap door made of 12 mm thick HDHMR Board  finished with Paint of approved make &amp; shade including  all necessary frame work in Sal wood complete as per the detailed drawing &amp; instruction provided by architect. Rate is inclusive of all necessary hardware, completed as per the details are provided  in drawings or as directed by Architect/Engineer. 
                                                                               </t>
  </si>
  <si>
    <t>BLOCK MASONARY WORK</t>
  </si>
  <si>
    <t xml:space="preserve">BRICK MASONARY WORK </t>
  </si>
  <si>
    <t xml:space="preserve">LT PANEL, SERVER &amp; COUNTER  BASE WORK </t>
  </si>
  <si>
    <t>2.06.1</t>
  </si>
  <si>
    <t>2.06.2</t>
  </si>
  <si>
    <t>I</t>
  </si>
  <si>
    <t xml:space="preserve">CIVIL WORK </t>
  </si>
  <si>
    <t>II</t>
  </si>
  <si>
    <t>III</t>
  </si>
  <si>
    <t>IV</t>
  </si>
  <si>
    <t xml:space="preserve">FALSE CEILING WORK </t>
  </si>
  <si>
    <t>V</t>
  </si>
  <si>
    <t xml:space="preserve">TOTAL OF CIVIL &amp; INTERIOR  WORK </t>
  </si>
  <si>
    <t xml:space="preserve"> ANTITERMITE  WORK </t>
  </si>
  <si>
    <t xml:space="preserve">VI </t>
  </si>
  <si>
    <t xml:space="preserve">FLOORING WORK </t>
  </si>
  <si>
    <t xml:space="preserve">ANTI-TERMITE TREATMENT WORK </t>
  </si>
  <si>
    <t xml:space="preserve">WALL TILES </t>
  </si>
  <si>
    <t xml:space="preserve">WOOD WORK </t>
  </si>
  <si>
    <t xml:space="preserve">ELECTRICAL WORK </t>
  </si>
  <si>
    <t>CARPET AREA in SQFT</t>
  </si>
  <si>
    <t>SR. NO.</t>
  </si>
  <si>
    <t>MATERIAL</t>
  </si>
  <si>
    <t>QTY.</t>
  </si>
  <si>
    <t>RATE</t>
  </si>
  <si>
    <t>AMOUNT</t>
  </si>
  <si>
    <t>WATER SUPPLY PIPES</t>
  </si>
  <si>
    <t xml:space="preserve">CPVC Pipes                        </t>
  </si>
  <si>
    <t>Supply, laying, testing &amp; commissioning of FOOD GRADE CPVC pipes conforming to CTS (Copper Tube Size) SDR-11 as per (is 15778 ASTM D 2846)  with necessary fittings up to the size of 50 mm dia, jointing with CPVC solvent cement of medium body IPS brand or equivalent conform. (Make – SUPREME / KASTA)</t>
  </si>
  <si>
    <t>15mm dia</t>
  </si>
  <si>
    <t>R.M.</t>
  </si>
  <si>
    <t>20mm dia</t>
  </si>
  <si>
    <t>TOTAL</t>
  </si>
  <si>
    <t>WATER DRAIN PIPES</t>
  </si>
  <si>
    <t xml:space="preserve">PVC WASTE PIPE </t>
  </si>
  <si>
    <t>PVC Plastic Pipe for Drainage
(Make – SUPREME / KASTA)</t>
  </si>
  <si>
    <t xml:space="preserve">100mm dia                                                    </t>
  </si>
  <si>
    <t>50mm dia</t>
  </si>
  <si>
    <t>CHAMBER &amp; GRATING</t>
  </si>
  <si>
    <t>INSPECTION CHAMBER</t>
  </si>
  <si>
    <t>Supply, Laying, Testing &amp; Commissioning of Approved SS Inspection Chamber along of Size- 300mmx300mm with SS Cover &amp; SS Grating over it. Make Jaquar / Ozone.</t>
  </si>
  <si>
    <t>Nos.</t>
  </si>
  <si>
    <t>FLOOR TRAP</t>
  </si>
  <si>
    <t>Supply, Laying, Testing &amp; Commissioning of 100x100mm  Floor Trap with Approved Make heavy duty round or Square.</t>
  </si>
  <si>
    <t>VALVE AND TAP</t>
  </si>
  <si>
    <t>ANGLE VALVE</t>
  </si>
  <si>
    <t xml:space="preserve">Providing &amp; Fixing Angle Valve. </t>
  </si>
  <si>
    <t>LONG BODY TAP</t>
  </si>
  <si>
    <t xml:space="preserve">Providing &amp; Fixing Sink Cock. (Make – JAQUAR / OZONE)  </t>
  </si>
  <si>
    <t xml:space="preserve"> TAP</t>
  </si>
  <si>
    <t>Gate Valves</t>
  </si>
  <si>
    <t>Providing &amp; Fixing CPVC Ball Valve ISI mark. (For Inlet)    (Make – KITZ / ZOLOTO / AUDCO) 20mm Dia</t>
  </si>
  <si>
    <t xml:space="preserve">Single Lever Mixer </t>
  </si>
  <si>
    <r>
      <t xml:space="preserve">Providing and fixing 15mm </t>
    </r>
    <r>
      <rPr>
        <b/>
        <sz val="12"/>
        <color indexed="8"/>
        <rFont val="Calibri"/>
        <family val="2"/>
        <scheme val="minor"/>
      </rPr>
      <t>C.P.  Single lever wall mixer</t>
    </r>
    <r>
      <rPr>
        <sz val="12"/>
        <color indexed="8"/>
        <rFont val="Calibri"/>
        <family val="2"/>
        <scheme val="minor"/>
      </rPr>
      <t xml:space="preserve"> for 3 Bowl Sink. </t>
    </r>
    <r>
      <rPr>
        <b/>
        <sz val="12"/>
        <color indexed="8"/>
        <rFont val="Calibri"/>
        <family val="2"/>
        <scheme val="minor"/>
      </rPr>
      <t>(Jaguar-Continental make.)</t>
    </r>
    <r>
      <rPr>
        <sz val="12"/>
        <color indexed="8"/>
        <rFont val="Calibri"/>
        <family val="2"/>
        <scheme val="minor"/>
      </rPr>
      <t xml:space="preserve">                     </t>
    </r>
  </si>
  <si>
    <t>ACCESSORIES</t>
  </si>
  <si>
    <t>Grease Trap</t>
  </si>
  <si>
    <t>Providing &amp; Fixing of portable grease trap NGT-8,14,50 from Nugreen</t>
  </si>
  <si>
    <t>SS Sink</t>
  </si>
  <si>
    <t>Providing &amp; Fixing 304 Grade SS Sink of Size as per detailed drawing</t>
  </si>
  <si>
    <t>Bottle Trap</t>
  </si>
  <si>
    <t>Providing &amp; fixing 32mm CP finished Bottle Trap with wall flanges. (Make – JAQUAR / OZONE)</t>
  </si>
  <si>
    <t>S.S. GRATING</t>
  </si>
  <si>
    <t>Providing &amp; Fixingof S.S. triple layer grating for the drain as per drawings.</t>
  </si>
  <si>
    <t>Waste Coupling</t>
  </si>
  <si>
    <t xml:space="preserve">Providing Waste Coupling 32mm size full thread waste coupling to be use for 3-bowl sink. (Make – JAQUAR / OZONE) </t>
  </si>
  <si>
    <t>GEYSER STORAGE</t>
  </si>
  <si>
    <r>
      <t>Geyser(Providing &amp; fixing)</t>
    </r>
    <r>
      <rPr>
        <sz val="12"/>
        <rFont val="Calibri"/>
        <family val="2"/>
        <scheme val="minor"/>
      </rPr>
      <t>RECOLD MAKE</t>
    </r>
  </si>
  <si>
    <t>35 LTR</t>
  </si>
  <si>
    <t>each</t>
  </si>
  <si>
    <t>15 LTR</t>
  </si>
  <si>
    <t>6LTR (INSTANT GEYSER)</t>
    <phoneticPr fontId="0" type="noConversion"/>
  </si>
  <si>
    <t xml:space="preserve">PVC WATER TANK </t>
  </si>
  <si>
    <r>
      <t>Providing &amp; Fixing</t>
    </r>
    <r>
      <rPr>
        <sz val="12"/>
        <color indexed="8"/>
        <rFont val="Calibri"/>
        <family val="2"/>
        <scheme val="minor"/>
      </rPr>
      <t xml:space="preserve">  of  PVC  water,  vertical  type  </t>
    </r>
    <r>
      <rPr>
        <sz val="12"/>
        <rFont val="Calibri"/>
        <family val="2"/>
        <scheme val="minor"/>
      </rPr>
      <t>storage  tanks</t>
    </r>
    <r>
      <rPr>
        <sz val="12"/>
        <color indexed="8"/>
        <rFont val="Calibri"/>
        <family val="2"/>
        <scheme val="minor"/>
      </rPr>
      <t xml:space="preserve">  of  the  approved  quality Make Sintex,  including  making  solid  supported  flat  base  as  per  instruction  but  in  masonary  work,  and  doing  all  connections   as  required. Item also inculding the lockable system require for food safety.</t>
    </r>
  </si>
  <si>
    <t>5000 LTR.</t>
  </si>
  <si>
    <t>Each</t>
  </si>
  <si>
    <t>2000 LTR.</t>
  </si>
  <si>
    <t xml:space="preserve">1000 LTR </t>
  </si>
  <si>
    <t>LOFT TANK placed over MS platform refer general arrangement plan</t>
  </si>
  <si>
    <t>500 LTR</t>
  </si>
  <si>
    <t>200 ltr</t>
  </si>
  <si>
    <t>SUB  TOTAL  OF  WATER  SUPPLY</t>
  </si>
  <si>
    <t>WATER MOTOR</t>
  </si>
  <si>
    <t>P/f of 1HP water motor.</t>
  </si>
  <si>
    <t>For Ro Water supply</t>
  </si>
  <si>
    <t>03 BOWL SINK CONNECTION</t>
  </si>
  <si>
    <r>
      <t>Providing and fixing 3-Bowl Sink</t>
    </r>
    <r>
      <rPr>
        <sz val="12"/>
        <color indexed="8"/>
        <rFont val="Calibri"/>
        <family val="2"/>
        <scheme val="minor"/>
      </rPr>
      <t xml:space="preserve"> Drain outlet connection with valve &amp; Drain pipe complete with all necessary fittings.</t>
    </r>
  </si>
  <si>
    <t>SINK CONNECTION</t>
  </si>
  <si>
    <r>
      <t>Fixing Hand Wash Sink</t>
    </r>
    <r>
      <rPr>
        <sz val="12"/>
        <color indexed="8"/>
        <rFont val="Calibri"/>
        <family val="2"/>
        <scheme val="minor"/>
      </rPr>
      <t xml:space="preserve"> Drain outlet connection with valve &amp; Drain pipe complete with all necessary fittings.</t>
    </r>
  </si>
  <si>
    <r>
      <t>Providing and fixing Veg. Prep. Sink</t>
    </r>
    <r>
      <rPr>
        <sz val="12"/>
        <color indexed="8"/>
        <rFont val="Calibri"/>
        <family val="2"/>
        <scheme val="minor"/>
      </rPr>
      <t xml:space="preserve"> Drain outlet connection with valve &amp; Drain pipe complete with all necessary fittings.</t>
    </r>
  </si>
  <si>
    <t>FRESH AIR MACHINE CONNECTION</t>
  </si>
  <si>
    <t>Connection of fresh air overflow. Complete in all respects.</t>
  </si>
  <si>
    <t>MAIN  CONNECTION with airport drain line</t>
  </si>
  <si>
    <t>Making connection to existing sewer/storm water drains including excavation,cutting of manhole walls and making good the same,modifying drain channels etc.complete in all respects. A)150 to 300 mm dia connection.</t>
    <phoneticPr fontId="0" type="noConversion"/>
  </si>
  <si>
    <t>PVC 50MM DIA PIPE</t>
  </si>
  <si>
    <t>Providing, laying and jointing 50mm dia. PVC pipes complete (PRINCE) with PVC fittings and clamps, including cutting and making good the walls and floors,  wherever necessary etc., complete.</t>
  </si>
  <si>
    <t>Rm</t>
  </si>
  <si>
    <t>CORNER WASH BASIN</t>
  </si>
  <si>
    <t>Providing and fixing corner China Counter top - Bowl type wash basin of size as/dwg  for over the counter  mounting,     32mm  dia C.P. waste, C.P. chain and rubber plug, 32mm C.P. cast brass bottle trap and pipe to waste pipe. Rubbic (CAT NO-91041) Hindware make</t>
  </si>
  <si>
    <t>Pressure Pump</t>
  </si>
  <si>
    <t>0.5 HP Crompton Make Pressure Pump</t>
  </si>
  <si>
    <t>For Raw water supply</t>
  </si>
  <si>
    <t xml:space="preserve">Ro Plant </t>
  </si>
  <si>
    <t>As per KFC operations requirement ,placed over MS platform refer general arrangement plan</t>
  </si>
  <si>
    <t>GRAND TOTAL</t>
  </si>
  <si>
    <t xml:space="preserve">Drain Pipe  </t>
  </si>
  <si>
    <t xml:space="preserve">100mm Dia </t>
  </si>
  <si>
    <t xml:space="preserve">MASALA KITCHEN </t>
  </si>
  <si>
    <t xml:space="preserve">Less Opening </t>
  </si>
  <si>
    <t xml:space="preserve">Room near shaft </t>
  </si>
  <si>
    <t xml:space="preserve">Door walls </t>
  </si>
  <si>
    <t xml:space="preserve">Plaster on Block work 100mm thick </t>
  </si>
  <si>
    <t xml:space="preserve">Light Weight Concrete </t>
  </si>
  <si>
    <t xml:space="preserve">Screeding </t>
  </si>
  <si>
    <t xml:space="preserve">Flooring </t>
  </si>
  <si>
    <t xml:space="preserve">Skirting </t>
  </si>
  <si>
    <t xml:space="preserve">Wall Tiles </t>
  </si>
  <si>
    <t xml:space="preserve">BOH AREA WALL Tiles </t>
  </si>
  <si>
    <t xml:space="preserve">Counter baclk wall </t>
  </si>
  <si>
    <t xml:space="preserve">KFC Side wall </t>
  </si>
  <si>
    <t xml:space="preserve">Tile Fixing with Cahemical </t>
  </si>
  <si>
    <t xml:space="preserve">MOH AREA Wall Tiles </t>
  </si>
  <si>
    <t>Ultra bar side wall Tiles</t>
  </si>
  <si>
    <t>Less Commercical tile</t>
  </si>
  <si>
    <r>
      <t xml:space="preserve">P/fixing glazed ceramic </t>
    </r>
    <r>
      <rPr>
        <b/>
        <sz val="10"/>
        <color indexed="8"/>
        <rFont val="Arial"/>
        <family val="2"/>
      </rPr>
      <t xml:space="preserve">(Kajaria /Johnson Make)  White- (8"x 12") </t>
    </r>
    <r>
      <rPr>
        <sz val="10"/>
        <color indexed="8"/>
        <rFont val="Arial"/>
        <family val="2"/>
      </rPr>
      <t>Wall tiles as approved in kitchen with adhesive of approved make  as per approved pattern, setting the tiles in cement slurry,  joints filled and finished neat with white cement as/spec.</t>
    </r>
    <r>
      <rPr>
        <b/>
        <sz val="10"/>
        <color indexed="8"/>
        <rFont val="Arial"/>
        <family val="2"/>
      </rPr>
      <t>(Basic cost of tile Rs. 22/- per sft.) (TILES TO BE PASTED ABOVE  4" HIGH. TILE SKIRTING TILL FALSE CEILING  NO TILE TO BE CUT IN VERTICAL)</t>
    </r>
  </si>
  <si>
    <t xml:space="preserve">50mm Dia PVC Pipe </t>
  </si>
  <si>
    <t xml:space="preserve">20mm Watersupply  Pipe </t>
  </si>
  <si>
    <t xml:space="preserve">Green Line Water supply </t>
  </si>
  <si>
    <t xml:space="preserve">Sky blue Wtersupply line 20mm dia </t>
  </si>
  <si>
    <r>
      <t xml:space="preserve">P/ fixing glazed ceramic </t>
    </r>
    <r>
      <rPr>
        <b/>
        <sz val="10"/>
        <color indexed="8"/>
        <rFont val="Arial"/>
        <family val="2"/>
      </rPr>
      <t xml:space="preserve">(Kajaria /Johnson Make)  White- (8"x 12") </t>
    </r>
    <r>
      <rPr>
        <sz val="10"/>
        <color indexed="8"/>
        <rFont val="Arial"/>
        <family val="2"/>
      </rPr>
      <t>Wall tiles as approved in kitchen over a base of 20-25mm thick plaster with cement mortar 1:3 (1 cement: 3 fine sand) as per approved pattern, setting the tiles in cement slurry,  joints filled and finished neat with white cement as/spec.</t>
    </r>
    <r>
      <rPr>
        <b/>
        <sz val="10"/>
        <color indexed="8"/>
        <rFont val="Arial"/>
        <family val="2"/>
      </rPr>
      <t>(Basic cost of tile Rs.25/- per sft.) (TILES TO BE PASTED ABOVE  4" HIGH. TILE SKIRTING TILL FALSE CEILING  NO TILE TO BE CUT IN VERTICAL)</t>
    </r>
  </si>
  <si>
    <t xml:space="preserve">Corian Paneling over HDHMR Board paneling </t>
  </si>
  <si>
    <t>RO</t>
  </si>
  <si>
    <t xml:space="preserve">Masala Kitchen Area </t>
  </si>
  <si>
    <t xml:space="preserve">Ultra  Bar  Counter wall </t>
  </si>
  <si>
    <t>Ultra Counter Wall</t>
  </si>
  <si>
    <t xml:space="preserve">Masala Kitchen side wall </t>
  </si>
  <si>
    <t xml:space="preserve">Masala Kitchen &amp; Ultra bar side wall partition </t>
  </si>
  <si>
    <t xml:space="preserve">Ultra  Bar  Counter side wall </t>
  </si>
  <si>
    <t xml:space="preserve">Less Door </t>
  </si>
  <si>
    <t xml:space="preserve">Less Not filling area afterUltra  bar counter area </t>
  </si>
  <si>
    <t xml:space="preserve">Rft </t>
  </si>
  <si>
    <t xml:space="preserve">Antitermite Work </t>
  </si>
  <si>
    <t xml:space="preserve">RCC Lintel </t>
  </si>
  <si>
    <t xml:space="preserve">Bar Area floor tiles </t>
  </si>
  <si>
    <t xml:space="preserve">Granite Stone Skirting around Bar counter </t>
  </si>
  <si>
    <t xml:space="preserve">Less Bar Area walls above counter </t>
  </si>
  <si>
    <t xml:space="preserve">Counter back wall </t>
  </si>
  <si>
    <t xml:space="preserve">Bar back wall masala kitchen side </t>
  </si>
  <si>
    <t xml:space="preserve">Masala Kitchen wall Bar Side </t>
  </si>
  <si>
    <t xml:space="preserve">Counter side wall </t>
  </si>
  <si>
    <t>Counter area no Wall</t>
  </si>
  <si>
    <t xml:space="preserve">Above Door </t>
  </si>
  <si>
    <t xml:space="preserve">Less Tile fixing with Adhesive </t>
  </si>
  <si>
    <t xml:space="preserve">Drain Pipe </t>
  </si>
  <si>
    <t xml:space="preserve">Granite Door Cill </t>
  </si>
  <si>
    <t xml:space="preserve">Around Bar counter wall </t>
  </si>
  <si>
    <t xml:space="preserve">Masala Counter Skirting </t>
  </si>
  <si>
    <t>4" SKIRTING IN GRANITE STONE FOR COUNTER FAÇADE</t>
  </si>
  <si>
    <t xml:space="preserve">FRENCH WENGE ( SIDRON )Tile Flooring ( FOH  Area ) </t>
  </si>
  <si>
    <t>MS Frame Work with HDHMR BOARD</t>
  </si>
  <si>
    <t xml:space="preserve">Ultra Bar Counter area wall </t>
  </si>
  <si>
    <t xml:space="preserve">Back of the house back wall </t>
  </si>
  <si>
    <t>Commerial Tiles  in Masala counter back wall</t>
  </si>
  <si>
    <t>Door Frame</t>
  </si>
  <si>
    <t xml:space="preserve">WALL Rile 300mm  x 300mm </t>
  </si>
  <si>
    <t xml:space="preserve">Less 300 x 300mm designer tile area </t>
  </si>
  <si>
    <t xml:space="preserve">BOH AREA  (WITH VISION PANEL)   KITCHEN ENTRY DOOR BAR AREA SIDE              </t>
  </si>
  <si>
    <t xml:space="preserve">BOH AREA BOND ROOM  ENTRY DOOR WITH VISION PANEL &amp; KICK PLATE </t>
  </si>
  <si>
    <t xml:space="preserve">BOH AREA KITCHEN TO BAR ENTRY DOOR ENTRY DOOR WITH VISION PANEL &amp; KICK PLATE </t>
  </si>
  <si>
    <t xml:space="preserve">POS COUNTER </t>
  </si>
  <si>
    <t xml:space="preserve">MASALA KITCHEN COUNTER </t>
  </si>
  <si>
    <t xml:space="preserve">DOOR SHUTTER </t>
  </si>
  <si>
    <t xml:space="preserve">800 x 2100 With Vision Panel &amp; SS Kick Plate </t>
  </si>
  <si>
    <t xml:space="preserve">850 x 2100 With Vision Panel &amp; SS Kick Plate </t>
  </si>
  <si>
    <t xml:space="preserve">950x 2100 With Vision Panel </t>
  </si>
  <si>
    <t xml:space="preserve">ULTRA BAR COUNTER </t>
  </si>
  <si>
    <t xml:space="preserve">Ultra Bar Counter </t>
  </si>
  <si>
    <t xml:space="preserve">POS  COUNTER </t>
  </si>
  <si>
    <t xml:space="preserve">Providing &amp; fixing of  POS  Counter ( 900mm high &amp; 600mm Wide  Counter) with necessary drawer, shelves &amp; shuter  as per design made of 19mm thick HDHMR Board all internal surface of counter finished with laminate of approved make &amp; shade and counter top finished with  18mm thk. Black Marquina Stone  including  polish including skirting  base 100mm high from finish floor, details given in drawing/Architect instruction. Rate  inclusive of all necessary hardware, fixtures, cutting, grinding, polishing,buffing, bull nosing, MS sections,  lighting arrangement for facia  etc complete as per detail drawing. Rate shall include cost of black marquina stone .( Base rate of Black Marquina Stone  @ Rs. 350/- Sqft &amp; Counter Facade  Tile @ Rs. 150/- Sqft ).
Elevation Area to be measured.
</t>
  </si>
  <si>
    <t xml:space="preserve">Providing &amp; fixing of  Ultra Bar Counter (1050mm high &amp; 400mm wide top &amp; 50mm Latak Both side ) Bar counter  facade &amp; top Made of 12mm thick HDHMR Board fixed on existing bar counter wall &amp; at Top with the help of MS frame work &amp; finally finish with Black Marquina Stone at top with 50mm latak both sides &amp; Bar counter with light glowing arrangement, Facade finish with 8mm thick HDHMR Board fixed over 12mm thick HDHMR Board with wooden moulding, aluminium profile finished with paint of approved make &amp; shade &amp; wall internal surface to be finished with commercial tiles .( Base rate of Black Marquina Stone  @ Rs. 350/- Sqft &amp; Counter Facade  Tile @ Rs. 150/- Sqft ).
Elevation Area to be measured.
</t>
  </si>
  <si>
    <t xml:space="preserve">Providing &amp; fixing 12mm thk. HDHMR ply on wall above Masala Kitchen Counter with the help of MS Frame work  for making Graphic base including all fixing arrangement &amp; finally  finished with paint of Approved make shade complete. 
</t>
  </si>
  <si>
    <r>
      <t>Providing &amp; fixing of 18 mm thk. 0'-7"</t>
    </r>
    <r>
      <rPr>
        <b/>
        <sz val="10"/>
        <color indexed="8"/>
        <rFont val="Arial"/>
        <family val="2"/>
      </rPr>
      <t xml:space="preserve"> wide Granite Stone  cladding on wall  </t>
    </r>
    <r>
      <rPr>
        <sz val="10"/>
        <color indexed="8"/>
        <rFont val="Arial"/>
        <family val="2"/>
      </rPr>
      <t xml:space="preserve"> over a bed of 12 mm thk. Cement mortar ( 1:4 ) / Adhesive of approved make  jointed with cement slurry mixed with pigment to match the colour of granite including necessary wastage ,cutting ,grinding &amp; polishing complete. </t>
    </r>
    <r>
      <rPr>
        <b/>
        <sz val="10"/>
        <rFont val="Arial"/>
        <family val="2"/>
      </rPr>
      <t>(Base Rate of Tile is Rs.180/- sq.ft.)</t>
    </r>
  </si>
  <si>
    <t xml:space="preserve">Granite Stone Cladding </t>
  </si>
  <si>
    <t>TRAP DOORS [IN  BMH AREA]</t>
  </si>
  <si>
    <t xml:space="preserve">FOH  Carpet Area </t>
  </si>
  <si>
    <r>
      <t xml:space="preserve">Providing &amp; fixing of Back  Counter  storage( 900mm high &amp; 625mm Wide  Counter) with necessary drawer, shelves &amp; shuter  as per design made of 19mm thick HDHMR Board all internal surface of counter finished with laminate of approved make &amp; shade and counter top finished with  18mm thk. Black Marquina Stone  including  grinding, polish, moulding as required  including skirting  100mm high from finish floor matching with floor, details given in drawing/Architect instruction. Rate  inclusive of all necessary hardware, fixtures, cutting, grinding, polishing,buffing, bull nosing, MS sections,  lighting arrangement for facia  etc complete as per detail drawing. Rate shall include cost of black marquina stone </t>
    </r>
    <r>
      <rPr>
        <b/>
        <sz val="10"/>
        <rFont val="Arial"/>
        <family val="2"/>
      </rPr>
      <t>.( Base rate of Black Marquina Stone  @ Rs. 650/- Sqft  ).</t>
    </r>
    <r>
      <rPr>
        <sz val="10"/>
        <rFont val="Arial"/>
        <family val="2"/>
      </rPr>
      <t xml:space="preserve">Elevation Area to be measured.
</t>
    </r>
  </si>
  <si>
    <t xml:space="preserve">MASALA KITCHEN MOH AREA  BACK COUNTER </t>
  </si>
  <si>
    <t>MASALA KITCHEN POS &amp; Bain Marry  COUNTER STORAGE</t>
  </si>
  <si>
    <t xml:space="preserve">Providing &amp; fixing of  POS &amp; Bain Marie Counter Storage( 1050mm high &amp; 800mm Wide  Counter) with necessary drawer, shelves &amp; shuter  as per design made of 19mm thick HDHMR Board all internal surface &amp; visible surface of counter finished with laminate of approved make &amp; shade and Storage top to be finished with 18mm  thk. Black Marquina Stone  including grinding, polishing, moulding as required, skirting  100mm high from finish floor matching with floor tileas per details given in drawing/Architect instruction. Rate  inclusive of all necessary hardware, fixtures, cutting, grinding, polishing, moulding , bull nosing,  Mesh Braket under Table,   etc complete as per detail drawing. Rate shall include cost of black marquina stone .( Base rate of Black Marquina Stone  @ Rs. 650/- Sqft ). Elevation Area to be measured.
</t>
  </si>
  <si>
    <t xml:space="preserve">POS &amp; BAIN MARRY COUNTER </t>
  </si>
  <si>
    <t xml:space="preserve">GRAPHIC BASE ABOVE MASALA KITCHEN COUNTER </t>
  </si>
  <si>
    <t xml:space="preserve">7" WIDE  GRANITE STONE PATTI CLADDING BOTH SIDES OF MASALA KITCHEN  COUNTER </t>
  </si>
  <si>
    <t xml:space="preserve">MISC. WORK </t>
  </si>
  <si>
    <t xml:space="preserve">MASALA KITCHEN &amp; ULTRA BAR AMOUNT </t>
  </si>
  <si>
    <t>S.NO.</t>
  </si>
  <si>
    <t>DISCRIPTION</t>
  </si>
  <si>
    <t>VII</t>
  </si>
  <si>
    <t xml:space="preserve">Total of Misc. Work </t>
  </si>
  <si>
    <t>Floor Tiles -1 300 x 300     MORACCON MOSAIC</t>
  </si>
  <si>
    <t>Tile -2  600 x 1200  FRENCH WENGE ( Sidron )</t>
  </si>
  <si>
    <t>Tile -3 AZUL BIANCO 600 x 600</t>
  </si>
  <si>
    <t xml:space="preserve">Less Moraccon Mosaic Tiles </t>
  </si>
  <si>
    <t xml:space="preserve">MS  LOW HEIGHT PARTITION </t>
  </si>
  <si>
    <t xml:space="preserve">Trasition Profile </t>
  </si>
  <si>
    <t xml:space="preserve">FOH AREA </t>
  </si>
  <si>
    <t>Less HDHMR Board Ceiling</t>
  </si>
  <si>
    <t xml:space="preserve">HDHMR BORAD CEILING </t>
  </si>
  <si>
    <t>Providing &amp; fixing 50mm Dia SS FOOT RAIL  around ultra bar counter including all fixing arrangement complete.</t>
  </si>
  <si>
    <t xml:space="preserve">Providing Making &amp; hanging ULTRA Bar Bulk Head 300mm wide  made of MS Frame work hanging with existing ceiling then fixed Wooden strips (25mm wide x 12mm thick )  at false ceiling level finish with polishing matching with veneer, &amp; at bottom portion of Bulk headwared with 19mm thick HDHMR Board finish with paint of approbed make &amp; all MS members also finish with paint of approved make &amp; shade complete. Bulk Head Size ( 4630+1890 Long, 300mm wide &amp; 750mm high ) </t>
  </si>
  <si>
    <t xml:space="preserve">Ultra Bar Bulk Head </t>
  </si>
  <si>
    <r>
      <t>Providing &amp; Fixing of 75 x 300mm  RED  STONE MATCHING  wall Tile</t>
    </r>
    <r>
      <rPr>
        <b/>
        <sz val="10"/>
        <color indexed="8"/>
        <rFont val="Arial"/>
        <family val="2"/>
      </rPr>
      <t xml:space="preserve"> ( KASA DECOR )</t>
    </r>
    <r>
      <rPr>
        <sz val="10"/>
        <color indexed="8"/>
        <rFont val="Arial"/>
        <family val="2"/>
      </rPr>
      <t xml:space="preserve"> in MOH Area with 12 thk base plaster cement mortar 1:4 and joined with white cement slurry mixed with pigment to match the shade of tile. The tile to be laid as per approved pattern. Completed as per design &amp; details are provided or as directed by Architect.</t>
    </r>
    <r>
      <rPr>
        <sz val="10"/>
        <color rgb="FFFF0000"/>
        <rFont val="Arial"/>
        <family val="2"/>
      </rPr>
      <t xml:space="preserve"> (Base Rate of Tiles @Rs.165/- Sq.ft.)</t>
    </r>
  </si>
  <si>
    <r>
      <t>Providing &amp; Fixing of 300 x 300mm MOROCAAN MOSAIC  wall Tile</t>
    </r>
    <r>
      <rPr>
        <b/>
        <sz val="10"/>
        <color indexed="8"/>
        <rFont val="Arial"/>
        <family val="2"/>
      </rPr>
      <t xml:space="preserve"> ( KASA DECOR )</t>
    </r>
    <r>
      <rPr>
        <sz val="10"/>
        <color indexed="8"/>
        <rFont val="Arial"/>
        <family val="2"/>
      </rPr>
      <t xml:space="preserve"> in MOH Area with 12 thk base plaster cement mortar 1:4 and joined with white cement slurry mixed with pigment to match the shade of tile. The tile to be laid as per approved pattern. Completed as per design &amp; details are provided or as directed by Architect. </t>
    </r>
    <r>
      <rPr>
        <sz val="10"/>
        <color rgb="FFFF0000"/>
        <rFont val="Arial"/>
        <family val="2"/>
      </rPr>
      <t>(Base Rate of Tiles @Rs.160/- Sq.ft.)</t>
    </r>
  </si>
  <si>
    <r>
      <t>Providing &amp; fixing of  Masala Kitchen Counter ( 1050mm high &amp; 150mm Wide at top &amp; 50mm latak front &amp; back side of Counter) as per design made of 50mm x 50mm tube MS Frame work  @ 600c/c both sides fixed on floor &amp; both side walls then fixed 12mm thick HDHMR board both sides of MS Frame work  then internal surface tobe finished with laminate / tile with adhesive &amp; counter facade finished with  ( 150mm x 300mm ) green Fluted Tiles as per design including skirting  base 100mm high from finish floor, as per design &amp; Counter top, 50mm high front &amp; back side with Cove  finished with  18mm thk. Black Marquina Stone  including grinding, polish, moulding, cove light  arrangement at front side as per  details given in drawing/Architect instruction. Rate  inclusive of all necessary hardware,  cutting, grinding, polishing, moulding, bull nosing, MS sections, lighting arrangement for facia  etc complete as per detail drawing. Rate shall include cost of black marquina stone .</t>
    </r>
    <r>
      <rPr>
        <b/>
        <sz val="10"/>
        <rFont val="Arial"/>
        <family val="2"/>
      </rPr>
      <t xml:space="preserve">( Base rate of Black Marquina Stone  @ Rs. 650/- Sqft &amp; Counter Facade  Tile @ Rs. 445/- Sqft ). Elevation Area to be measured.
</t>
    </r>
  </si>
  <si>
    <r>
      <t xml:space="preserve">Providing Making &amp; fixing in Position wall Signage </t>
    </r>
    <r>
      <rPr>
        <b/>
        <sz val="10"/>
        <rFont val="Arial"/>
        <family val="2"/>
      </rPr>
      <t>MASALA KITCHEN</t>
    </r>
    <r>
      <rPr>
        <sz val="10"/>
        <rFont val="Arial"/>
        <family val="2"/>
      </rPr>
      <t xml:space="preserve"> ( 2340m x 400 )  as per design made of 8mm thick White Acrylic sheet  with router cut with Black Letters including all fixing arrangement complete.</t>
    </r>
  </si>
  <si>
    <t xml:space="preserve">BOQ  FOR CIVIL &amp;  INTERIOR  WORK   FOR   MASALA KITCHEN &amp; ULTRA  BAR   AREA  FOR  FOOD  COURT AT  JAIPUR  AIRPORT </t>
  </si>
  <si>
    <t xml:space="preserve">BILL OF QUANTITIES FOR PLUMBING WORK
PROJECT : PROJECT : MASALA KITCHEN &amp; ULTRA BAR  @ JAIPUR AIRPORT </t>
  </si>
  <si>
    <t>Providing &amp; Laying of Light Wt. Foam /Fly Ash Block masonry (Siporex/AAC make) of thickness 100mm in super structure for any shapes, fins, projections, in shafts, under counter / platform / cupboards, using in cement mortar 1:4 (1 cement :4 coarse sand) mix, joints finished including scaffolding, curing, cutting holes for  complete as per specification and drawing or as directed by Project Manager.</t>
  </si>
  <si>
    <r>
      <t xml:space="preserve">FLOORING TILE  Providing &amp; laying Olive Matt Max Stone tiles of size of 600 x 600 mm on 40 mm thk of cement sand bedding with CM 1:4 (fixing to be done with cement slurry &amp; paste) for dinning area with all grouting.Marfil Make  </t>
    </r>
    <r>
      <rPr>
        <b/>
        <sz val="10"/>
        <rFont val="Arial"/>
        <family val="2"/>
      </rPr>
      <t>(Basic Rate of tile Rs.65/- per sq.ft.)</t>
    </r>
    <r>
      <rPr>
        <sz val="10"/>
        <color indexed="8"/>
        <rFont val="Arial"/>
        <family val="2"/>
      </rPr>
      <t xml:space="preserve">  including necessary wastage ,cutting &amp; Covering Protection PVC Sheet  complete</t>
    </r>
  </si>
  <si>
    <r>
      <t>Providing &amp; fixing of 12 mm thk. 0'-4"</t>
    </r>
    <r>
      <rPr>
        <b/>
        <sz val="10"/>
        <color indexed="8"/>
        <rFont val="Arial"/>
        <family val="2"/>
      </rPr>
      <t xml:space="preserve"> high Tile Skirting (Olive Matt Max Stone tiles ( Marfil Make )</t>
    </r>
    <r>
      <rPr>
        <sz val="10"/>
        <color indexed="8"/>
        <rFont val="Arial"/>
        <family val="2"/>
      </rPr>
      <t xml:space="preserve"> over a bed of 20 mm thk. Cement mortar ( 1:4 ) jointed with cement slurry mixed with pigment to match the colour of tile including necessary wastage ,cutting  &amp; Covering Protection PVC Sheet  complete. </t>
    </r>
    <r>
      <rPr>
        <b/>
        <sz val="10"/>
        <rFont val="Arial"/>
        <family val="2"/>
      </rPr>
      <t>(Base Rate of Tile is Rs.65/- sq.ft.)</t>
    </r>
  </si>
  <si>
    <r>
      <t xml:space="preserve">FLOORING TILE  Providing &amp; laying FRENCH WENGE ( Sidron )  tiles of size of 600 x 1200 mm on 40 mm thk of cement sand bedding with CM 1:4 (fixing to be done with cement slurry &amp; paste) for dinning area with all grouting.Marfil Make </t>
    </r>
    <r>
      <rPr>
        <b/>
        <sz val="10"/>
        <rFont val="Arial"/>
        <family val="2"/>
      </rPr>
      <t xml:space="preserve"> (Basic Rate of tile Rs.160/- per sq.ft.)</t>
    </r>
    <r>
      <rPr>
        <sz val="10"/>
        <color indexed="8"/>
        <rFont val="Arial"/>
        <family val="2"/>
      </rPr>
      <t xml:space="preserve">  including necessary wastage ,cutting  &amp; Covering Protection PVC Sheet  complete.</t>
    </r>
  </si>
  <si>
    <r>
      <t>Providing &amp; fixing of 18 mm thk. 0'-4"</t>
    </r>
    <r>
      <rPr>
        <b/>
        <sz val="10"/>
        <color indexed="8"/>
        <rFont val="Arial"/>
        <family val="2"/>
      </rPr>
      <t xml:space="preserve"> high Granite Stone  Skirting </t>
    </r>
    <r>
      <rPr>
        <sz val="10"/>
        <color indexed="8"/>
        <rFont val="Arial"/>
        <family val="2"/>
      </rPr>
      <t xml:space="preserve"> over a bed of 12 mm thk. Cement mortar ( 1:4 ) / Adhesive of approved make  jointed with cement slurry mixed with pigment to match the colour of granite including necessary wastage ,cutting ,grinding &amp; polishing, &amp; Covering Protection PVC Sheet  complete complete. </t>
    </r>
    <r>
      <rPr>
        <b/>
        <sz val="10"/>
        <rFont val="Arial"/>
        <family val="2"/>
      </rPr>
      <t>(Base Rate of Tile is Rs.180/- sq.ft.)</t>
    </r>
  </si>
  <si>
    <r>
      <t xml:space="preserve">Providing &amp; fixing of 19 mm thk. </t>
    </r>
    <r>
      <rPr>
        <b/>
        <sz val="10"/>
        <color indexed="8"/>
        <rFont val="Arial"/>
        <family val="2"/>
      </rPr>
      <t xml:space="preserve"> granite</t>
    </r>
    <r>
      <rPr>
        <sz val="10"/>
        <color indexed="8"/>
        <rFont val="Arial"/>
        <family val="2"/>
      </rPr>
      <t xml:space="preserve"> 6" wide door Cill over a bed of 20 mm thk. Cement mortar ( 1:4 ) jointed with cement slurry mixed with pigment to match the colour of granite including necessary wastage ,cutting ,grinding &amp; polishing and Covering Protection PVC Sheet  complete complete. </t>
    </r>
    <r>
      <rPr>
        <b/>
        <sz val="10"/>
        <color indexed="8"/>
        <rFont val="Arial"/>
        <family val="2"/>
      </rPr>
      <t>(Base Rate of granite is Rs 180 /- sq.ft.)</t>
    </r>
  </si>
  <si>
    <t xml:space="preserve">Providing &amp; laying of 25 thk. 560mmX560mm Kota Stone flooring over a bed of 20mm thk. Cement mortar (1:4) jointed with cement slurry mixed with pigment to match the color of kota stone including hole cutting for traps etc. necessary cutting, rubbing, grinding and mirror polishing  and Covering Protection PVC Sheet  completecompleted as per the details are provided  in drawings or as directed by Architect/Engineer.  
 </t>
  </si>
  <si>
    <t xml:space="preserve">Providing &amp; fixing of 25mm thk. kota stone 4" high over a bed of 20 mm thk. Cement mortar ( 1:4 ) jointed with cement slurry mixed with pigment to match the coloure of KOTA including necessary wastage ,cutting ,grinding &amp; polishing &amp; covering protection PVC Sheet completed as per the details are provided  in drawings or as directed by Architect/Engineer. 
 </t>
  </si>
  <si>
    <r>
      <t xml:space="preserve">Flap Door Shutter: Providing and fixing </t>
    </r>
    <r>
      <rPr>
        <b/>
        <sz val="10"/>
        <rFont val="Century Gothic"/>
        <family val="2"/>
      </rPr>
      <t>single</t>
    </r>
    <r>
      <rPr>
        <sz val="10"/>
        <rFont val="Century Gothic"/>
        <family val="2"/>
      </rPr>
      <t xml:space="preserve"> leaf 12mm thick HDHMR board finish with Laminate inside &amp; FOH side  finished with  ( 150mm x 300mm ) green Fluted Tiles as per design  &amp; at flap shutter  top 150mm wide &amp; 50mm high front matching with counter facade Cove  finished with  18mm thk. Black Marquina Stone  including grinding, polish, moulding, cove light  arrangement at front side as per  details given in drawing/Architect instruction. Rate  inclusive of all necessary hardware,  cutting, grinding, polishing, moulding, bull nosing, required hardware for flap shutter, lighting arrangement for facia  etc complete as per detail drawing. Rate shall include cost of black marquina stone</t>
    </r>
    <r>
      <rPr>
        <b/>
        <sz val="10"/>
        <rFont val="Century Gothic"/>
        <family val="2"/>
      </rPr>
      <t xml:space="preserve"> .( Base rate of Black Marquina Stone  @ Rs. 650/- Sqft &amp; Counter Facade  Tile @ Rs. 445/- Sqft ). </t>
    </r>
    <r>
      <rPr>
        <sz val="10"/>
        <rFont val="Century Gothic"/>
        <family val="2"/>
      </rPr>
      <t xml:space="preserve"> approx. size: 815x1050mm</t>
    </r>
  </si>
  <si>
    <t>FLAP SHUTTER WITH MASALA KITCHEN COUNTER</t>
  </si>
  <si>
    <t>GRAPICS / SIGNAGES</t>
  </si>
  <si>
    <t xml:space="preserve">Total of Graphic / Signages </t>
  </si>
  <si>
    <t>VIII</t>
  </si>
  <si>
    <t xml:space="preserve">HDHMR BOARD PANELING ON ULTRA BAR BACK WALL </t>
  </si>
  <si>
    <t xml:space="preserve">BULK HEAD ULTRA BAR </t>
  </si>
  <si>
    <t xml:space="preserve">SS FOOT RAIL </t>
  </si>
  <si>
    <t>BOH &amp; MOH  Area Kota Stone  Flooring  ( Masala Kitchen &amp; Ultra Bar )</t>
  </si>
  <si>
    <t>BOH &amp; MOH Area Kota Stone  Skirting  ( Masala Kitchen &amp; Ultra Bar )</t>
  </si>
  <si>
    <t xml:space="preserve">FIRST AID BOX </t>
  </si>
  <si>
    <t xml:space="preserve">Metal Grid Ceiling in BOH Area </t>
  </si>
  <si>
    <r>
      <t xml:space="preserve">Supply and Installation of  powder quoted , metal grid false ceiling  with tiles of 600 x 600 mm of 0.4mm thick of approved make with necessary supporting Grid system of approved make and accessories to hold in position as per the manufacturers specifications adhering to detail drawings. Make shall be of  DMC / approved equivalent make as approved by the Architects. Rate includes all lead,lifts for all scafolding, necessary hardware, wastage &amp; labour etc complete. </t>
    </r>
    <r>
      <rPr>
        <b/>
        <sz val="10"/>
        <rFont val="Century Gothic"/>
        <family val="2"/>
      </rPr>
      <t xml:space="preserve">( Base Rate of Metal Grid Ceiling @ Rs. 150/- Sqft ) </t>
    </r>
  </si>
  <si>
    <t xml:space="preserve">Providing &amp; fixing of seamless GYPSUM BOARD ( Fire Rated )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finally finish with paint of approved make &amp; shade. Rate to be inclusive cutting for lights, grills/ ducts etc., Paint  As per the Details, completed as per the details are provided  in drawings or as directed by Architect/Engineer. </t>
  </si>
  <si>
    <t xml:space="preserve">Providing &amp; fixing Water meter of approved make &amp; sample </t>
  </si>
  <si>
    <t xml:space="preserve">BASEMENT STORE AREA </t>
  </si>
  <si>
    <t xml:space="preserve">Waterproofing </t>
  </si>
  <si>
    <t xml:space="preserve">Floor raised filling </t>
  </si>
  <si>
    <t xml:space="preserve">Block Masonary </t>
  </si>
  <si>
    <t xml:space="preserve">Front &amp; Back side wxternal wall </t>
  </si>
  <si>
    <t xml:space="preserve">Left side up to column </t>
  </si>
  <si>
    <t xml:space="preserve">Left side after column </t>
  </si>
  <si>
    <t xml:space="preserve">Right side  wall </t>
  </si>
  <si>
    <t xml:space="preserve">Internal walls  Rack &amp; chiller Partition walls </t>
  </si>
  <si>
    <t xml:space="preserve">Rack &amp; KFC Dry Sry Store partition wall </t>
  </si>
  <si>
    <t xml:space="preserve">Less Dry store entry door </t>
  </si>
  <si>
    <t xml:space="preserve">KFC Dry Store &amp; Seating area partition wall </t>
  </si>
  <si>
    <t xml:space="preserve">KFC Dry store entry wall </t>
  </si>
  <si>
    <t xml:space="preserve">Cashier &amp; seating entry partition wall </t>
  </si>
  <si>
    <t xml:space="preserve">Less Entry door </t>
  </si>
  <si>
    <t xml:space="preserve">Plaster both sides of wall </t>
  </si>
  <si>
    <t xml:space="preserve">RCC  Lintel </t>
  </si>
  <si>
    <t xml:space="preserve">Door Lintel </t>
  </si>
  <si>
    <t xml:space="preserve">DOOR Cill </t>
  </si>
  <si>
    <r>
      <t>Flush door (32 mm thk 2 hour Fire Rated ) finished with 1mm thk.  Laminate  on both side, having vision panel of size 1'-0" x 1'-0" at eye level &amp; 1.2mm thick SS Kick Plate  both sides of shutter at bottom including all necessary hardware (i.e. lock, handle, hinges, latch or tower bolt, door stopper, door pvc buffer, door closer, 2mm thick SS Kick &amp; Push Plate both sides of shutter etc ) . All to be completed as per the details are provided  in drawings or as directed by Architect/Engineer. Door Size 2'-9" x 7'0"</t>
    </r>
    <r>
      <rPr>
        <b/>
        <sz val="10"/>
        <rFont val="Arial"/>
        <family val="2"/>
      </rPr>
      <t xml:space="preserve"> ( Base Rate of Laminate sheet @ Rs. 800/- Sqft )
</t>
    </r>
  </si>
  <si>
    <r>
      <t xml:space="preserve">Flush door (32 mm thk  2 hour Fire rated  ) finished with 1mm thk.  Laminate  on both side, having vision panel of size 1'-0" x 1'-0" at eye level &amp; 1.2mm thick SS Kick Plate  both sides of shutter at bottom including all necessary hardware (i.e. lock, handle, hinges, latch or tower bolt, door stopper, door pvc buffer, door closer, 2mm thick SS Kick &amp; push plate both sides of shutter etc ) . All to be completed as per the details are provided  in drawings or as directed by Architect/Engineer. Door Size 2'-5" x 7'0" </t>
    </r>
    <r>
      <rPr>
        <b/>
        <sz val="10"/>
        <rFont val="Arial"/>
        <family val="2"/>
      </rPr>
      <t xml:space="preserve">( Base Rate of Laminate sheet @ Rs. 800/- Sqft )
</t>
    </r>
  </si>
  <si>
    <r>
      <t xml:space="preserve">Flush door (32 mm thk  2 hour Fire rated )  finished with 1mm thk.  Laminate  on both side, having vision panel of size 1'-0" x 1'-0" at eye level including all necessary hardware (i.e. lock, handle, hinges, latch or tower bolt, door stopper, door pvc buffer, Door Closer, 2mm thick SS Kick &amp; push plate both sides of shutter etc ) to be provided. All to be completed as per the details are provided  in drawings or as directed by Architect/Engineer. Door Size 3'-3" x 7'0" </t>
    </r>
    <r>
      <rPr>
        <b/>
        <sz val="10"/>
        <rFont val="Arial"/>
        <family val="2"/>
      </rPr>
      <t xml:space="preserve">( Base Rate of Laminate sheet @ Rs. 800/- Sqft )
</t>
    </r>
  </si>
  <si>
    <r>
      <t>Providing &amp; fixing 19mm thick HDHMR Board ( 140mm Wide )  directly fixed on wall with the help of Nails &amp; sleves including all fixing arranggement &amp; finally finish with 1mm thick laminate of approved make &amp; shade as per design  complete in all respect.</t>
    </r>
    <r>
      <rPr>
        <b/>
        <sz val="10"/>
        <rFont val="Arial"/>
        <family val="2"/>
      </rPr>
      <t xml:space="preserve"> ( Base Rate of Laminate sheet @ Rs. 800/- Sqft )</t>
    </r>
  </si>
  <si>
    <t xml:space="preserve">Base Ment Wall tiles </t>
  </si>
  <si>
    <t xml:space="preserve">Metal grid Ceiling </t>
  </si>
  <si>
    <t xml:space="preserve">POP Punning on walls </t>
  </si>
  <si>
    <t xml:space="preserve">Paint  on walls </t>
  </si>
  <si>
    <t xml:space="preserve">GRID FALSE CEILING </t>
  </si>
  <si>
    <t xml:space="preserve">BOH AREA </t>
  </si>
  <si>
    <t xml:space="preserve">STORE AREA </t>
  </si>
  <si>
    <t xml:space="preserve">Less Grid False Ceiling   BOH AREA </t>
  </si>
  <si>
    <t xml:space="preserve">Less Grid False Ceiling  STORE AREA </t>
  </si>
  <si>
    <t>Hood installation</t>
  </si>
  <si>
    <t>Providing &amp; Fixing First Aid Box - good quality available in market with medicines inside.</t>
  </si>
  <si>
    <t>Equipment shifting from outside airport till outlets with proper safety</t>
  </si>
  <si>
    <t>Except Civil vendor debris (Cold room, HVAC, Kitchen Equipment, furnitures, Signages, Etc)</t>
  </si>
  <si>
    <t>FIXING OF WHITE GOODS</t>
  </si>
  <si>
    <t>Job</t>
  </si>
  <si>
    <t>All Equipments (imported/fabricated, RO plant, Smallwares, dry store racks, IT materials, gas detection systems, furnitures etc)</t>
  </si>
  <si>
    <t>SS EDGE PROFILE</t>
  </si>
  <si>
    <t>P/F of Stainless steel section edge profile protectors of size 19mm x 19mm x 1.5mm thick to protect all corners of the walls/columns in kitchen</t>
  </si>
  <si>
    <t>Jaquar/continental</t>
  </si>
  <si>
    <t>Hood ( 14'-0" x 3'-2" ) installation with all hanging materials/accessories etc.</t>
  </si>
  <si>
    <t>Hood ( 3'-10" x 2'-0" ) installation with all hanging materials/accessories etc.</t>
  </si>
  <si>
    <t>Hood ( 2'-8" x 2'-7" ) installation with all hanging materials/accessories etc.</t>
  </si>
  <si>
    <t>DEBRIS REMOVAL FROM STORE PREMISES (UP TO 2 VEHICLES)</t>
  </si>
  <si>
    <t xml:space="preserve">BOND AREA SERVICE SHAFT ENTRY DOOR </t>
  </si>
  <si>
    <t xml:space="preserve">Fixing of white goods for BOH AND FOH AREA like Pestoflash, TVs, DMB, Aircurtains, shelves, hooks, maps, internal signages, PVC buffers,Carpentry works like wire manager holes, hand towel dispenser /hand dryers etc. </t>
  </si>
  <si>
    <t xml:space="preserve">BOQ  FOR MASALA KITHCEN SIGNAGES &amp; ULTRA  BAR   AREA  FOR  FOOD  COURT AT  JAIPUR  AIRPORT </t>
  </si>
  <si>
    <t>SS work</t>
  </si>
  <si>
    <t>Total of SS work</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</si>
  <si>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</si>
  <si>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S. No.</t>
  </si>
  <si>
    <t>Description</t>
  </si>
  <si>
    <t>Unit</t>
  </si>
  <si>
    <t>Qty.</t>
  </si>
  <si>
    <t>Rate</t>
  </si>
  <si>
    <t>(Rs.)</t>
  </si>
  <si>
    <t xml:space="preserve">Design, fabrication, assembling, wiring , supply  Erection , Installation , testing , commissioning , delivery and shifting from store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&amp; seal) with wiring upto KWH meter &amp;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t>
  </si>
  <si>
    <t xml:space="preserve">An approval shall be taken for each panel before manufacturing. Galvanised hardwares with zinc passivation shall  be used in fabrication of boards. </t>
  </si>
  <si>
    <t>Note: The following provisions shall be required to be made in the switchboard detailed below</t>
  </si>
  <si>
    <t>The Switchboard shall have provision for entry of all PVCA cables from the top/bottom as required.</t>
  </si>
  <si>
    <t>All live accessible parts shall be shrouded and all equipment shall be finger touch proof. The busbar insulation shall be with heat shrinkable sleeves. SMC/DMC shrouds and busbar supports shall be used.</t>
  </si>
  <si>
    <t xml:space="preserve">Control circuits includes breaker control switch, auto manual selector switch, anti pumping relay, spring charging trip indication, TIMER, control wiring, Auxiliary contactors MCB’s as required at site. </t>
  </si>
  <si>
    <t>Positive isolation of all breakers.</t>
  </si>
  <si>
    <t>All fault level breaking capacity indicates shall be ICS value at 415 volts (ICS = ICU = ICW = 100%).</t>
  </si>
  <si>
    <t>Space Heater/ light/air filter shall be provided for each vertical compartment</t>
  </si>
  <si>
    <t>Link and drops from MCCB shall be designed for full rated current of MCCB ratings at same current density as of Main Bus Bar</t>
  </si>
  <si>
    <t xml:space="preserve">2 nos. GI earth strip throughout the panel. </t>
  </si>
  <si>
    <t>A</t>
  </si>
  <si>
    <t>Incoming</t>
  </si>
  <si>
    <t>a</t>
  </si>
  <si>
    <t>b</t>
  </si>
  <si>
    <t>c</t>
  </si>
  <si>
    <t>d</t>
  </si>
  <si>
    <t>C</t>
  </si>
  <si>
    <t>Bus Bar:</t>
  </si>
  <si>
    <t>D</t>
  </si>
  <si>
    <t>Outgoings:</t>
  </si>
  <si>
    <t>Main MDB as described above</t>
  </si>
  <si>
    <t>Set</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</si>
  <si>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</si>
  <si>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</si>
  <si>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</si>
  <si>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i</t>
  </si>
  <si>
    <t>Type A</t>
  </si>
  <si>
    <t>ii</t>
  </si>
  <si>
    <t>Type B</t>
  </si>
  <si>
    <t>iv</t>
  </si>
  <si>
    <t xml:space="preserve">1-25 amp DP MCB + DP RCCB ( 30mA) and 6 nos. 6/16/20/25 amps SP 10 kA MCB(Type C)  with thermal magnetic protective releases out goings. </t>
  </si>
  <si>
    <t>Supply, laying, testing &amp; commissioning of following sizes of Al/Cu. conductor 1.1 kV grade, armoured, XLPE insulated FRLS LT Cables/ Control Cables  including necessary cleats, clamps etc. (Cables shall be partly laid in Pipes, O/H cable tray, on wall as required )</t>
  </si>
  <si>
    <t>Mtrs</t>
  </si>
  <si>
    <t>Supply, erection, testing &amp; commissioning of following sizes of cable end terminations with Double compression gland for 1.1 kV grade, XLPE insulated,  Al/Cu Conductor cable</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</si>
  <si>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</si>
  <si>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4 x 6 sq.mm + 2 No. 4.0 Sq. mm in 32 mm dia MS Conduit</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</si>
  <si>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</si>
  <si>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</si>
  <si>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</si>
  <si>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25X6 mm GI Strip</t>
  </si>
  <si>
    <t>25X3 mm GI Strip</t>
  </si>
  <si>
    <t>8 SWG Copper Wire</t>
  </si>
  <si>
    <t>8 SWG GI Wire</t>
  </si>
  <si>
    <t xml:space="preserve">1 Core 6.0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</si>
  <si>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</si>
  <si>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t>
  </si>
  <si>
    <t>Pt</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</si>
  <si>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</si>
  <si>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Pt.</t>
  </si>
  <si>
    <t xml:space="preserve">Wiring for secondary Switch controlled light points ( Looped from above point) with 1.5 sq. mm PVC insulated stranded copper conductor 1100 Volt grade FRLS  wires in 25 mm dia 16 SWG MS concealed/surface conduit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</si>
  <si>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</si>
  <si>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</si>
  <si>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</si>
  <si>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</si>
  <si>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</si>
  <si>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Wiring for primary switch board consisting of 3  Nos. 5 pin 240 volt 6 amp single phase and neutral switch socket outlets with 1 Nos.16A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1 Nos. 16A  modular switch , safety shutters in a recessed/surface GI box including earthing of the 3rd pin with 1.5 sq mm  1100 volt grade PVC insulated stranded copper conductor wire complete as required. (Switch/Socket Shall be as per approved sample by Architect)</t>
  </si>
  <si>
    <t>Supply installation testing and fixing 3 pin 16A/20A , 240V , single Phase metal Clad industrial socket outlet with 16A/20A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</si>
  <si>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</si>
  <si>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3 pin 40A , 240V , single Phase metal Clad industrial socket outlet with 40A DP MCB and complete in all respects( Wiring Excluded from scope of this item)</t>
  </si>
  <si>
    <t xml:space="preserve">Supply and Installation of following in wall mounted MS enclosure </t>
  </si>
  <si>
    <t>32A/25A DP RCBO</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</si>
  <si>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</si>
  <si>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</si>
  <si>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</si>
  <si>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 xml:space="preserve">Supply, installation, testing, commissioning and laying of Category 6A cable in existing conduits/ raceways including 
Numbering-ferruling, bunching, tagging, computerised labeling of utp cable , Input &amp; Output termination / Punching at both the ends ,  (both side i.e. user &amp; rack) Cable Dressing etc as required . </t>
  </si>
  <si>
    <t>Supplying,installation and commisioning of  CAT-6A patch cords 2 mtrs.</t>
  </si>
  <si>
    <t>Supplying,installation and commisioning of  CAT-6A patch cords 1 mtr.</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</si>
  <si>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</si>
  <si>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</si>
  <si>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</si>
  <si>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Installation of  following light fixtures including connections and  complete in all respects</t>
  </si>
  <si>
    <t>25/15/12Watt Recessed Down Lighter</t>
  </si>
  <si>
    <t>Signage</t>
  </si>
  <si>
    <t>iii</t>
  </si>
  <si>
    <t>600mmX600mm 36-48 W LED Light</t>
  </si>
  <si>
    <t>LED Strip Light</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</si>
  <si>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</si>
  <si>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</si>
  <si>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</si>
  <si>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</si>
  <si>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</si>
  <si>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S.No</t>
  </si>
  <si>
    <t>Items</t>
  </si>
  <si>
    <t>Specification</t>
  </si>
  <si>
    <t xml:space="preserve">Model </t>
  </si>
  <si>
    <t>Make</t>
  </si>
  <si>
    <t>Qty</t>
  </si>
  <si>
    <t xml:space="preserve">Amount </t>
  </si>
  <si>
    <t xml:space="preserve">Dome Cameras </t>
  </si>
  <si>
    <t>Full HD 720p Video Output, Adopt HDTVI Technology, Trud Day &amp; Night, Lens 3.6mm, 12LED, Upto 20M IR Distance</t>
  </si>
  <si>
    <t>DS-2CE5ZCOT-IRP</t>
  </si>
  <si>
    <t>Hikvision</t>
  </si>
  <si>
    <t xml:space="preserve">Bullet Camera  </t>
  </si>
  <si>
    <t xml:space="preserve">1080P Outdoor 2 MP bullet camera fixed lens </t>
  </si>
  <si>
    <t>DS-2CE1ADOT-IT1F</t>
  </si>
  <si>
    <t>Digital Video Recorder</t>
  </si>
  <si>
    <r>
      <t xml:space="preserve"> 4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4TB</t>
    </r>
  </si>
  <si>
    <t>DS-7A04HGHI-F1/N</t>
  </si>
  <si>
    <r>
      <t xml:space="preserve"> 8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6TB</t>
    </r>
  </si>
  <si>
    <t>DS-7A08HGHI-F1/N</t>
  </si>
  <si>
    <r>
      <t xml:space="preserve">16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6TB</t>
    </r>
  </si>
  <si>
    <t>DS-7A16HGHI-F1/N</t>
  </si>
  <si>
    <t>DS-7016/7216 HQHI/K1</t>
  </si>
  <si>
    <t>CEILING SUSPENDED CAMERA PIPE</t>
  </si>
  <si>
    <t>MS power coated white/black color 3.5'-5.5' tele4scopic mount with provision to make mount in straight line and box to install power supply inside for dome camera installation.</t>
  </si>
  <si>
    <t xml:space="preserve">Hard Disk - SURVEILLANCE </t>
  </si>
  <si>
    <t xml:space="preserve">8TB </t>
  </si>
  <si>
    <t>WD/ Purple</t>
  </si>
  <si>
    <t>Seagate / Toshiba</t>
  </si>
  <si>
    <t>4TB</t>
  </si>
  <si>
    <t>4+1 Copper cable CAT 6 Wire provide and supply</t>
  </si>
  <si>
    <t>AMP/Molex</t>
  </si>
  <si>
    <t>Screen</t>
  </si>
  <si>
    <t>18-19"</t>
  </si>
  <si>
    <t>with HDMI</t>
  </si>
  <si>
    <t>Acer/LG/Dell</t>
  </si>
  <si>
    <t>Desktop</t>
  </si>
  <si>
    <t>CPU</t>
  </si>
  <si>
    <t>Keyboard</t>
  </si>
  <si>
    <t>Lan Connections to all DVRs</t>
  </si>
  <si>
    <t>BNC Connectors</t>
  </si>
  <si>
    <t>DC Connectors</t>
  </si>
  <si>
    <t>Power Supply</t>
  </si>
  <si>
    <t>8 Cameras - 10 amps X 2</t>
  </si>
  <si>
    <t>CP-PLUS / ZEBRONICS</t>
  </si>
  <si>
    <t>16 Cameras - 20 amps X 2</t>
  </si>
  <si>
    <t>HDMI Cable</t>
  </si>
  <si>
    <t xml:space="preserve">5 Mtrs </t>
  </si>
  <si>
    <t>MX</t>
  </si>
  <si>
    <t xml:space="preserve">Cameras Installation </t>
  </si>
  <si>
    <t>All Over India</t>
  </si>
  <si>
    <t>Music System</t>
  </si>
  <si>
    <t>10 Watt to 60Watt JBL</t>
  </si>
  <si>
    <t>CSS1/ST</t>
  </si>
  <si>
    <t>JBL</t>
  </si>
  <si>
    <t>Amplifier</t>
  </si>
  <si>
    <t>Libra 250</t>
  </si>
  <si>
    <t>Libra 500</t>
  </si>
  <si>
    <t xml:space="preserve">Music Installation </t>
  </si>
  <si>
    <t>Important Notes :-</t>
  </si>
  <si>
    <t>1.       For HD analog cameras we have to use 4+1 CCTV Cable  &amp; for IP Cameras Cat-6 cable</t>
  </si>
  <si>
    <t>2.      For carts we can use Wi-Fi enabled cameras considering availibility of Wi-fi network &amp; power point</t>
  </si>
  <si>
    <t>3.       IP Cameras is latest technology &amp; high end products can be used for exclusive areas such as lounge &amp; restaurant</t>
  </si>
  <si>
    <t>4.       For IP Cameras POE switches are addiotionally required quantity depends on the project requirements</t>
  </si>
  <si>
    <t>5.        Cameras available in different lens size which starts from 2.8 mm to Vari focal lens. Depend on the areas to be covered camera lens can be suggested.</t>
  </si>
  <si>
    <t>6.       230 VAC - 5 Amp 2 Nos switch socket required at DVR point with UPS connection for safegaurding the system.</t>
  </si>
  <si>
    <t>7.       Additional requirements such as camera brackets &amp; PVC box depends on site requirements.</t>
  </si>
  <si>
    <t>REMARKS</t>
  </si>
  <si>
    <t>DIAGRAM</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</si>
  <si>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</si>
  <si>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</si>
  <si>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</si>
  <si>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</si>
  <si>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t>ADDRESSABLE TYPE HEAT DETECTOR</t>
  </si>
  <si>
    <t>CONVENTIONAL FIRE PANEL</t>
  </si>
  <si>
    <t>_</t>
  </si>
  <si>
    <t>ADDRESSABLE TYPE FIRE PANEL</t>
  </si>
  <si>
    <t>MCP (MANUAL CALL POINT)</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</si>
  <si>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</si>
  <si>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ADDRESSABLE TYPE MCP</t>
  </si>
  <si>
    <t xml:space="preserve">H (HOOTER) </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</si>
  <si>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</si>
  <si>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r>
      <t>SD</t>
    </r>
    <r>
      <rPr>
        <b/>
        <sz val="10"/>
        <color indexed="8"/>
        <rFont val="Times New Roman"/>
        <family val="1"/>
      </rPr>
      <t xml:space="preserve"> (</t>
    </r>
    <r>
      <rPr>
        <b/>
        <sz val="10"/>
        <color indexed="8"/>
        <rFont val="Arial"/>
        <family val="2"/>
      </rPr>
      <t>SMOKE DETECTOR ABOVE CEILING)</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</si>
  <si>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</si>
  <si>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</si>
  <si>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</si>
  <si>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</si>
  <si>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MSD (MULTI SENSOR DETECTOR BELOW CEILING)</t>
  </si>
  <si>
    <t xml:space="preserve">FIRE ALARM SYSTEM LOOPING </t>
  </si>
  <si>
    <t>RMT.</t>
  </si>
  <si>
    <t>MONITOR MODULE</t>
  </si>
  <si>
    <t>Providing and fixing Emonitor module . Model : Edwards FMM-1 flash scan type UL listed and FM approved.</t>
  </si>
  <si>
    <t>NOTE:
KINDLY FOLLOW THE GUIDELINES ISSUED BY AIRPORT AUTHORITY FOR THE DETAILED SPECIFICATIPONS OF DIFFERENT ITEMS MENTIONED IN THIS BOQ.</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</si>
  <si>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</si>
  <si>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</si>
  <si>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</si>
  <si>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Automatic  5 KG MOUDLAR ABC TYPE fire extinguiser capacity. (IS. 15683) Providing and fixing (ISI marked) extinguishers including  all accessories  as per IS specification with wall bracket with rawl plug.</t>
  </si>
  <si>
    <t>Fire Blanket-6'x4'</t>
  </si>
  <si>
    <t xml:space="preserve">Acrylic EXIT Glow Sign Board with LED Lights, Size 10 x 6.5 inch, </t>
  </si>
  <si>
    <t xml:space="preserve">HOOD SEPERATION </t>
  </si>
  <si>
    <t xml:space="preserve"> Providing &amp; fixing Hood Seperation system as per design including all fixing arrangement</t>
  </si>
  <si>
    <t>Remarks</t>
  </si>
  <si>
    <t>Providing, Laying, Jointing &amp; Testing of Pipes for Sprinkler System - G.I Pipe confirming IS Codes Class `C' Heavy Pipe &amp; with necessary support &amp; anchore fastening from slab.</t>
  </si>
  <si>
    <t>a.</t>
  </si>
  <si>
    <t>25 mm dia</t>
  </si>
  <si>
    <t>b.</t>
  </si>
  <si>
    <t>32 mm dia</t>
  </si>
  <si>
    <t>c.</t>
  </si>
  <si>
    <t>40 mm dia</t>
  </si>
  <si>
    <t>d.</t>
  </si>
  <si>
    <t>50 mm dia</t>
  </si>
  <si>
    <t>e.</t>
  </si>
  <si>
    <t>65mm dia</t>
  </si>
  <si>
    <t>f.</t>
  </si>
  <si>
    <t>80mm dia</t>
  </si>
  <si>
    <t>Synthetic Enamel Paint.</t>
  </si>
  <si>
    <t>Providing &amp; Fixing of Butterfly Valve.</t>
  </si>
  <si>
    <t>80 mm dia</t>
  </si>
  <si>
    <t>Providing &amp; Fixing of Ball Valve.</t>
  </si>
  <si>
    <t>65 mm dia</t>
  </si>
  <si>
    <t>HEADER FITTING.</t>
  </si>
  <si>
    <t>Flow Switch</t>
  </si>
  <si>
    <t>Pressure Gauge</t>
  </si>
  <si>
    <t>Air Release Valve</t>
  </si>
  <si>
    <t>80 mm dia NRV</t>
  </si>
  <si>
    <t>Providing &amp; Fixing C.P. Brass 68 degree Quartzoid Bulb Sprinklers. Make  : Tyco / viking temp rating  standard coverage discharge coefficent k- 6.6 quick response UL listed &amp; EN approved.</t>
  </si>
  <si>
    <t>Pendant Type</t>
  </si>
  <si>
    <t>UP Right Type</t>
  </si>
  <si>
    <t>Providing &amp; Fixing C.P. Brass 79 degree(QR) Quartzoid Bulb Sprinklers. Make  : Tyco / viking temp rating  standard coverage discharge coefficent k- 6.6 quick response UL listed &amp; EN approved for high temperature area in Kitchen temprating shall be 79degree c (QR)</t>
  </si>
  <si>
    <t>Flexible Sprinkler Drop.</t>
  </si>
  <si>
    <t>25mm</t>
  </si>
  <si>
    <t>100mm</t>
  </si>
  <si>
    <t>150mm</t>
  </si>
  <si>
    <t>Drain Valve</t>
  </si>
  <si>
    <t>NOTE:
KINDLY FOLLOW THE GUIDELINES ISSUED BY MALL AUTHORITY FOR THE DETAILED SPECIFICATIPONS OF DIFFERENT ITEMS MENTIONED IN THIS BOQ.                                                     SPRINKLER TAP OFF TO BE TAKEN FROM EXISTING SPRINKLER LINE</t>
  </si>
  <si>
    <t>Total</t>
  </si>
  <si>
    <t>BILL OF QUANTITIES FOR  CCTV
LOCATION:- Masala Kitchen Jaipur Airport</t>
  </si>
  <si>
    <r>
      <t xml:space="preserve">24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2 Hard disk upto 8TB</t>
    </r>
  </si>
  <si>
    <t>DVR for Masala Kitchen &amp; Ultra + FOH area</t>
  </si>
  <si>
    <t>BILL OF QUANTITIES FOR  FIRE WORK
LOCATION:-Masala Kitchen &amp; Ultra Bar_Jaipur Airport</t>
  </si>
  <si>
    <t>BILL OF QUANTITIES FOR  SPRINKLER WORK
LOCATION:- Masala Kitchen &amp; Ultra Bar_Jaipur Airport</t>
  </si>
  <si>
    <t xml:space="preserve">Masala Kitchen &amp; Ultra Bar Food Court Jaipur Airport. </t>
  </si>
  <si>
    <t>MDB ( Masala Kitchen)- Wall Mounted</t>
  </si>
  <si>
    <t>1 No. 125 amps 16 kA 440 volt FP MCCB with Thermal Magnetic overcurrent  and short circuit and with following</t>
  </si>
  <si>
    <t>150 A, TPN Al. Bus Bar of suitable length having Current density 1Amp/sq.mm &amp; having high conductivity electrical grade suitable to withstand symmetrical fault level of 25 kA. Neutral busbar shall be of 100% capacity.</t>
  </si>
  <si>
    <t>3 No.40 amps 4P MCB ( Type C)</t>
  </si>
  <si>
    <t>3 No. 25 amps 4P MCB ( Type C)</t>
  </si>
  <si>
    <t>DB In built(Refer SLD)</t>
  </si>
  <si>
    <t xml:space="preserve">1-63 amp FP MCB with 3 single phase banks each comprising of 63A DP RCCB(30 mA) and 8 nos. 6/16/20/25 amps SP 10 kA MCB(Type C)  with thermal magnetic protective releases out goings. </t>
  </si>
  <si>
    <t xml:space="preserve">1-40 amp DP MCB + DP RCCB ( 30mA) and 6 nos. 6/16/20/25 amps SP 10 kA MCB(Type C)  with thermal magnetic protective releases out goings. </t>
  </si>
  <si>
    <t>Supply installation testing and commisioning 2.0 kVA online ( 1ph input and 1ph output)  UPS with 15 Min power back up complete with in buit Static by pass switch , Mannual external maintenance by pass switch , Rectifiers , Sealed MF batteries etc as required</t>
  </si>
  <si>
    <t xml:space="preserve">3.5C – 50.0 (Al.) FRLS Armoured XLPE Cable </t>
  </si>
  <si>
    <t xml:space="preserve">3C – 10.0 (Cu.) FRLS Armoured XLPE Cable </t>
  </si>
  <si>
    <t>4 x 10 sq.mm + 2 No. 4.0 Sq. mm in 32 mm dia MS Conduit</t>
  </si>
  <si>
    <t xml:space="preserve">Wiring for MCB controlled normal primary light points/ Wall Point/ Floor Point with 2.5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</si>
  <si>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</si>
  <si>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2.5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</si>
  <si>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switch controlled  primary light points with 1.5 sq. mm PVC insulated stranded copper conductor 1100 Volt grade wires (FRLS) in 25 mm  dia 16 SWG MS concealed/surface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2.5 sq mm PVC insulated stranded copper conductor 1100 volt grade FRLS wires and including the cost of providing and fixing a 6 amp 240 Volt grid plate mounted switch with moulded cover plate in GI box  and complete as required ( Switch shall be as approved by the architect / Client)   </t>
  </si>
  <si>
    <t xml:space="preserve">Wiring same as in Item 15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</si>
  <si>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Supply installation testing and fixing 5 pin 25A , 415V , Three Phase metal Clad industrial socket outlet with 25A FP MCB and complete in all respects( Wiring Excluded from scope of this item)</t>
  </si>
  <si>
    <t>Supply installation testing and fixing 5 pin 40A , 415V , Three Phase metal Clad industrial socket outlet with 40A FP MCB and complete in all respects( Wiring Excluded from scope of this item)</t>
  </si>
  <si>
    <t>Schedule of Quantities - Electrical Works Dated 2nd Sept. 2024(Rev-01)</t>
  </si>
  <si>
    <t xml:space="preserve">SUMMARY  FOR CIVIL &amp;  INTERIOR  WORK   FOR MASLA KITCHEN AREA  FOR  FOOD  COURT AT  JAIPUR  AIRPORT </t>
  </si>
  <si>
    <t>FIRE - SMOKE DETECTORS/FIRE EXNGUISHER &amp; SEPARATION &amp; SPRINKLER</t>
  </si>
  <si>
    <t>PLUMBING</t>
  </si>
  <si>
    <t>SIGNAGES</t>
  </si>
  <si>
    <t xml:space="preserve">BILL OF QUANTITIES FOR  LIGHTING
PROJECT : Masala Kitchen &amp; Ultra Bar_Jaipur Airport </t>
  </si>
  <si>
    <t>IMAGES</t>
  </si>
  <si>
    <t xml:space="preserve">Square ceiling mounted fitting with 175mmx175mm off white powder coated. Lamp Code: LED lamp integrated  white 4000K.E27.Frosted Make: Oshram/Philps -22 W
</t>
  </si>
  <si>
    <t>NOS</t>
  </si>
  <si>
    <t>600X600mm  grid mounted 36-48w led light ip rated fixture with 6500k color shade (make philphs/oshram)</t>
  </si>
  <si>
    <t>Cylindrical Down Light - White Powder Coated - COB Led 12W, 4500K, OSHRAM, PHILPHS</t>
  </si>
  <si>
    <t>Recessed 3 Side linear profiles (20x20) with acrylic diffusers in trim with 4' long PCB-12 Watt/Feet-4000K- FOH AREA</t>
  </si>
  <si>
    <t>LED STRIP LIGHTS WITH ALUMINUM CHANNEL 5V PER METER, 3000K, PHILPHS, OSHRAM</t>
  </si>
  <si>
    <t>R.MT</t>
  </si>
  <si>
    <t>CANE FRAME CUSTOMIZE PENDANT LIGHT WITH COPPER FINISH CAP AND BOTTOM RING</t>
  </si>
  <si>
    <t>LIGHT FITTINGS</t>
  </si>
  <si>
    <t>SS WORKS</t>
  </si>
  <si>
    <t xml:space="preserve">CCTV </t>
  </si>
</sst>
</file>

<file path=xl/styles.xml><?xml version="1.0" encoding="utf-8"?>
<styleSheet xmlns="http://schemas.openxmlformats.org/spreadsheetml/2006/main">
  <numFmts count="33">
    <numFmt numFmtId="43" formatCode="_(* #,##0.00_);_(* \(#,##0.00\);_(* &quot;-&quot;??_);_(@_)"/>
    <numFmt numFmtId="164" formatCode="_ * #,##0.00_ ;_ * \-#,##0.00_ ;_ * &quot;-&quot;??_ ;_ @_ "/>
    <numFmt numFmtId="165" formatCode="_(* #,##0_);_(* \(#,##0\);_(* &quot;-&quot;??_);_(@_)"/>
    <numFmt numFmtId="166" formatCode="_(* #,##0.00_);_(* \(#,##0.00\);_(* \-??_);_(@_)"/>
    <numFmt numFmtId="167" formatCode="[$-409]d\-mmm\-yy;@"/>
    <numFmt numFmtId="168" formatCode="[$-409]General"/>
    <numFmt numFmtId="169" formatCode="#,##0.00&quot; &quot;;&quot; (&quot;#,##0.00&quot;)&quot;;&quot; -&quot;#&quot; &quot;;@&quot; &quot;"/>
    <numFmt numFmtId="170" formatCode="[$-409]0%"/>
    <numFmt numFmtId="171" formatCode="0.000"/>
    <numFmt numFmtId="172" formatCode="&quot;Rs.&quot;\ #,##0;&quot;Rs.&quot;\ \-#,##0"/>
    <numFmt numFmtId="173" formatCode="0.0%"/>
    <numFmt numFmtId="174" formatCode="0_);\(0\)"/>
    <numFmt numFmtId="175" formatCode="&quot;\&quot;#,##0;[Red]&quot;\&quot;\-#,##0"/>
    <numFmt numFmtId="176" formatCode="[$-409]d/mmm/yy;@"/>
    <numFmt numFmtId="177" formatCode="\$#,##0.00;[Red]\-\$#,##0.00"/>
    <numFmt numFmtId="178" formatCode="0.0E+00"/>
    <numFmt numFmtId="179" formatCode="0.0%;\(0.0%\)"/>
    <numFmt numFmtId="180" formatCode="0.0000%"/>
    <numFmt numFmtId="181" formatCode="#,##0.00%;[Red]\(#,##0.00%\)"/>
    <numFmt numFmtId="182" formatCode="#####\ ##\ ##\ ###.00"/>
    <numFmt numFmtId="183" formatCode="##\ ##\ ##\ ###.00"/>
    <numFmt numFmtId="184" formatCode="0.00_)"/>
    <numFmt numFmtId="185" formatCode="##\ ##\ ##\ ##0_);\(##\ ##\ ##\ ##0\)"/>
    <numFmt numFmtId="186" formatCode="&quot; &quot;#,##0.00&quot; &quot;;&quot; (&quot;#,##0.00&quot;)&quot;;&quot; -&quot;#&quot; &quot;;&quot; &quot;@&quot; &quot;"/>
    <numFmt numFmtId="187" formatCode="&quot;$&quot;#,##0.00;[Red]\-&quot;$&quot;#,##0.00"/>
    <numFmt numFmtId="188" formatCode="_-* #,##0.00_-;\-* #,##0.00_-;_-* &quot;-&quot;??_-;_-@_-"/>
    <numFmt numFmtId="189" formatCode="#,##0.00\ ;&quot; (&quot;#,##0.00\);&quot; -&quot;#\ ;@\ "/>
    <numFmt numFmtId="190" formatCode="##\ ##\ ##\ ###"/>
    <numFmt numFmtId="191" formatCode="_-* #,##0.00\ _m_k_-;\-* #,##0.00\ _m_k_-;_-* &quot;-&quot;??\ _m_k_-;_-@_-"/>
    <numFmt numFmtId="192" formatCode="#,##0.0"/>
    <numFmt numFmtId="193" formatCode="[$-409]0.00"/>
    <numFmt numFmtId="194" formatCode="_(* #,##0_);_(* \(#,##0\);_(* \-??_);_(@_)"/>
    <numFmt numFmtId="195" formatCode="0.0"/>
  </numFmts>
  <fonts count="156">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1"/>
      <color indexed="8"/>
      <name val="Calibri"/>
      <family val="2"/>
    </font>
    <font>
      <sz val="10"/>
      <name val="Arial"/>
      <family val="2"/>
    </font>
    <font>
      <sz val="10"/>
      <name val="Helv"/>
      <family val="2"/>
    </font>
    <font>
      <sz val="9"/>
      <name val="Arial"/>
      <family val="2"/>
    </font>
    <font>
      <sz val="12"/>
      <name val="Arial"/>
      <family val="2"/>
    </font>
    <font>
      <b/>
      <sz val="11"/>
      <name val="Times New Roman"/>
      <family val="1"/>
    </font>
    <font>
      <b/>
      <sz val="11"/>
      <name val="Arial"/>
      <family val="2"/>
    </font>
    <font>
      <b/>
      <sz val="11"/>
      <color indexed="8"/>
      <name val="Arial"/>
      <family val="2"/>
    </font>
    <font>
      <sz val="10"/>
      <color indexed="8"/>
      <name val="Times New Roman"/>
      <family val="1"/>
    </font>
    <font>
      <b/>
      <sz val="14"/>
      <color indexed="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8"/>
      <name val="Arial"/>
      <family val="2"/>
    </font>
    <font>
      <u/>
      <sz val="10"/>
      <color indexed="12"/>
      <name val="Arial"/>
      <family val="2"/>
    </font>
    <font>
      <sz val="11"/>
      <name val="Arial"/>
      <family val="2"/>
    </font>
    <font>
      <sz val="10"/>
      <name val="Helv"/>
      <charset val="204"/>
    </font>
    <font>
      <sz val="11"/>
      <color rgb="FF000000"/>
      <name val="Calibri"/>
      <family val="2"/>
    </font>
    <font>
      <sz val="11"/>
      <color theme="1"/>
      <name val="Arial"/>
      <family val="2"/>
    </font>
    <font>
      <sz val="10"/>
      <color rgb="FF000000"/>
      <name val="Arial"/>
      <family val="2"/>
    </font>
    <font>
      <sz val="10"/>
      <color rgb="FF000000"/>
      <name val="Times New Roman"/>
      <family val="1"/>
    </font>
    <font>
      <sz val="10"/>
      <name val="Times New Roman"/>
      <family val="1"/>
    </font>
    <font>
      <b/>
      <sz val="10"/>
      <name val="Helv"/>
    </font>
    <font>
      <sz val="10"/>
      <name val="Arial"/>
      <family val="2"/>
      <charset val="204"/>
    </font>
    <font>
      <sz val="11"/>
      <color indexed="8"/>
      <name val="Calibri"/>
      <family val="2"/>
      <charset val="1"/>
    </font>
    <font>
      <sz val="12"/>
      <name val="Verdana"/>
      <family val="2"/>
      <charset val="1"/>
    </font>
    <font>
      <sz val="12"/>
      <name val="Times New Roman"/>
      <family val="1"/>
    </font>
    <font>
      <sz val="11"/>
      <color indexed="8"/>
      <name val="宋体"/>
      <charset val="134"/>
    </font>
    <font>
      <sz val="11"/>
      <color indexed="9"/>
      <name val="宋体"/>
      <charset val="134"/>
    </font>
    <font>
      <sz val="10"/>
      <name val="Helv"/>
      <family val="2"/>
      <charset val="204"/>
    </font>
    <font>
      <sz val="11"/>
      <color indexed="17"/>
      <name val="宋体"/>
      <charset val="134"/>
    </font>
    <font>
      <sz val="11"/>
      <color indexed="20"/>
      <name val="宋体"/>
      <charset val="134"/>
    </font>
    <font>
      <sz val="12"/>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1"/>
      <name val="ＭＳ Ｐゴシック"/>
      <family val="2"/>
    </font>
    <font>
      <sz val="11"/>
      <name val="明朝"/>
      <charset val="134"/>
    </font>
    <font>
      <sz val="10"/>
      <name val="Tahoma"/>
      <family val="2"/>
    </font>
    <font>
      <sz val="10"/>
      <color indexed="24"/>
      <name val="Arial"/>
      <family val="2"/>
    </font>
    <font>
      <sz val="12"/>
      <name val="Helv"/>
    </font>
    <font>
      <b/>
      <sz val="14"/>
      <color indexed="8"/>
      <name val="Courier"/>
      <family val="3"/>
    </font>
    <font>
      <b/>
      <sz val="12"/>
      <name val="Helv"/>
    </font>
    <font>
      <b/>
      <sz val="11"/>
      <name val="Helv"/>
    </font>
    <font>
      <b/>
      <i/>
      <sz val="16"/>
      <name val="Helv"/>
    </font>
    <font>
      <sz val="12"/>
      <name val="뼻뮝"/>
      <family val="3"/>
      <charset val="129"/>
    </font>
    <font>
      <sz val="12"/>
      <name val="바탕체"/>
      <family val="1"/>
      <charset val="129"/>
    </font>
    <font>
      <u/>
      <sz val="10"/>
      <color theme="10"/>
      <name val="Arial"/>
      <family val="2"/>
    </font>
    <font>
      <sz val="11"/>
      <color indexed="8"/>
      <name val="宋体"/>
    </font>
    <font>
      <sz val="11"/>
      <color indexed="9"/>
      <name val="宋体"/>
    </font>
    <font>
      <b/>
      <sz val="10"/>
      <name val="Helv"/>
      <family val="2"/>
    </font>
    <font>
      <sz val="12"/>
      <name val="Helv"/>
      <family val="2"/>
    </font>
    <font>
      <sz val="12"/>
      <name val="Verdana"/>
      <family val="2"/>
    </font>
    <font>
      <b/>
      <sz val="12"/>
      <name val="Helv"/>
      <family val="2"/>
    </font>
    <font>
      <b/>
      <sz val="11"/>
      <name val="Helv"/>
      <family val="2"/>
    </font>
    <font>
      <b/>
      <i/>
      <sz val="16"/>
      <name val="Helv"/>
      <family val="2"/>
    </font>
    <font>
      <sz val="11"/>
      <color indexed="17"/>
      <name val="宋体"/>
    </font>
    <font>
      <sz val="11"/>
      <color indexed="20"/>
      <name val="宋体"/>
    </font>
    <font>
      <sz val="12"/>
      <name val="宋体"/>
    </font>
    <font>
      <b/>
      <sz val="18"/>
      <color indexed="56"/>
      <name val="宋体"/>
    </font>
    <font>
      <b/>
      <sz val="15"/>
      <color indexed="56"/>
      <name val="宋体"/>
    </font>
    <font>
      <b/>
      <sz val="13"/>
      <color indexed="56"/>
      <name val="宋体"/>
    </font>
    <font>
      <b/>
      <sz val="11"/>
      <color indexed="56"/>
      <name val="宋体"/>
    </font>
    <font>
      <sz val="11"/>
      <name val="明朝"/>
    </font>
    <font>
      <b/>
      <sz val="11"/>
      <color indexed="9"/>
      <name val="宋体"/>
    </font>
    <font>
      <b/>
      <sz val="11"/>
      <color indexed="8"/>
      <name val="宋体"/>
    </font>
    <font>
      <i/>
      <sz val="11"/>
      <color indexed="23"/>
      <name val="宋体"/>
    </font>
    <font>
      <sz val="11"/>
      <color indexed="10"/>
      <name val="宋体"/>
    </font>
    <font>
      <b/>
      <sz val="11"/>
      <color indexed="52"/>
      <name val="宋体"/>
    </font>
    <font>
      <sz val="11"/>
      <color indexed="62"/>
      <name val="宋体"/>
    </font>
    <font>
      <b/>
      <sz val="11"/>
      <color indexed="63"/>
      <name val="宋体"/>
    </font>
    <font>
      <sz val="11"/>
      <color indexed="60"/>
      <name val="宋体"/>
    </font>
    <font>
      <sz val="11"/>
      <color indexed="52"/>
      <name val="宋体"/>
    </font>
    <font>
      <b/>
      <sz val="10"/>
      <name val="Arial"/>
      <family val="2"/>
    </font>
    <font>
      <sz val="10"/>
      <color indexed="8"/>
      <name val="Arial"/>
      <family val="2"/>
    </font>
    <font>
      <sz val="10"/>
      <color theme="1"/>
      <name val="Arial"/>
      <family val="2"/>
    </font>
    <font>
      <b/>
      <sz val="10"/>
      <color indexed="8"/>
      <name val="Arial"/>
      <family val="2"/>
    </font>
    <font>
      <b/>
      <sz val="10"/>
      <color theme="1"/>
      <name val="Arial"/>
      <family val="2"/>
    </font>
    <font>
      <sz val="10"/>
      <color rgb="FFFF0000"/>
      <name val="Arial"/>
      <family val="2"/>
    </font>
    <font>
      <b/>
      <sz val="16"/>
      <color theme="1"/>
      <name val="Calibri"/>
      <family val="2"/>
      <scheme val="minor"/>
    </font>
    <font>
      <sz val="16"/>
      <color theme="1"/>
      <name val="Calibri"/>
      <family val="2"/>
      <scheme val="minor"/>
    </font>
    <font>
      <sz val="12"/>
      <name val="Calibri"/>
      <family val="2"/>
      <charset val="1"/>
    </font>
    <font>
      <b/>
      <sz val="12"/>
      <name val="Calibri"/>
      <family val="2"/>
      <charset val="1"/>
    </font>
    <font>
      <sz val="12"/>
      <name val="Calibri"/>
      <family val="2"/>
      <scheme val="minor"/>
    </font>
    <font>
      <b/>
      <sz val="12"/>
      <color theme="1"/>
      <name val="Calibri"/>
      <family val="2"/>
      <scheme val="minor"/>
    </font>
    <font>
      <sz val="12"/>
      <color theme="1"/>
      <name val="Calibri"/>
      <family val="2"/>
      <scheme val="minor"/>
    </font>
    <font>
      <b/>
      <sz val="12"/>
      <color indexed="8"/>
      <name val="Calibri"/>
      <family val="2"/>
      <charset val="1"/>
    </font>
    <font>
      <sz val="12"/>
      <color indexed="8"/>
      <name val="Calibri"/>
      <family val="2"/>
      <scheme val="minor"/>
    </font>
    <font>
      <sz val="10"/>
      <name val="Arial"/>
      <family val="2"/>
      <charset val="1"/>
    </font>
    <font>
      <b/>
      <sz val="12"/>
      <name val="Calibri"/>
      <family val="2"/>
      <scheme val="minor"/>
    </font>
    <font>
      <b/>
      <sz val="12"/>
      <color indexed="8"/>
      <name val="Calibri"/>
      <family val="2"/>
      <scheme val="minor"/>
    </font>
    <font>
      <sz val="12"/>
      <name val="Calibri"/>
      <family val="2"/>
    </font>
    <font>
      <sz val="10"/>
      <name val="Mangal"/>
      <family val="2"/>
    </font>
    <font>
      <sz val="11"/>
      <color indexed="10"/>
      <name val="Calibri"/>
      <family val="2"/>
    </font>
    <font>
      <sz val="11"/>
      <color indexed="8"/>
      <name val="Times New Roman"/>
      <family val="1"/>
      <charset val="1"/>
    </font>
    <font>
      <sz val="11"/>
      <color indexed="8"/>
      <name val="Times New Roman"/>
      <family val="1"/>
    </font>
    <font>
      <sz val="10"/>
      <name val="Arial"/>
      <family val="2"/>
      <charset val="134"/>
    </font>
    <font>
      <sz val="11"/>
      <color indexed="9"/>
      <name val="Calibri"/>
      <family val="2"/>
    </font>
    <font>
      <sz val="11"/>
      <color indexed="60"/>
      <name val="Calibri"/>
      <family val="2"/>
    </font>
    <font>
      <sz val="11"/>
      <color indexed="8"/>
      <name val="Arial"/>
      <family val="2"/>
    </font>
    <font>
      <sz val="11"/>
      <color rgb="FF000000"/>
      <name val="Calibri"/>
      <family val="2"/>
      <charset val="1"/>
    </font>
    <font>
      <i/>
      <sz val="11"/>
      <color rgb="FF808080"/>
      <name val="Calibri"/>
      <family val="2"/>
      <charset val="1"/>
    </font>
    <font>
      <i/>
      <sz val="11"/>
      <color rgb="FF7F7F7F"/>
      <name val="Calibri"/>
      <family val="2"/>
      <charset val="1"/>
    </font>
    <font>
      <sz val="10"/>
      <color rgb="FF000000"/>
      <name val="Calibri"/>
      <family val="2"/>
      <scheme val="minor"/>
    </font>
    <font>
      <sz val="10"/>
      <name val="Century Gothic"/>
      <family val="2"/>
    </font>
    <font>
      <b/>
      <sz val="10"/>
      <name val="Century Gothic"/>
      <family val="2"/>
    </font>
    <font>
      <sz val="11"/>
      <color rgb="FF222222"/>
      <name val="Arial"/>
      <family val="2"/>
    </font>
    <font>
      <b/>
      <u/>
      <sz val="11"/>
      <name val="Arial"/>
      <family val="2"/>
    </font>
    <font>
      <b/>
      <i/>
      <sz val="11"/>
      <name val="Arial"/>
      <family val="2"/>
    </font>
    <font>
      <b/>
      <sz val="11"/>
      <color rgb="FFFF0000"/>
      <name val="Arial"/>
      <family val="2"/>
    </font>
    <font>
      <b/>
      <i/>
      <sz val="11"/>
      <color rgb="FFFF0000"/>
      <name val="Arial"/>
      <family val="2"/>
    </font>
    <font>
      <b/>
      <sz val="16"/>
      <name val="Times New Roman"/>
      <family val="1"/>
    </font>
    <font>
      <b/>
      <sz val="9"/>
      <name val="Arial"/>
      <family val="2"/>
    </font>
    <font>
      <sz val="11"/>
      <color theme="1"/>
      <name val="Cambria"/>
      <family val="2"/>
      <scheme val="major"/>
    </font>
    <font>
      <b/>
      <i/>
      <sz val="12"/>
      <color rgb="FFFF0000"/>
      <name val="Cambria"/>
      <family val="2"/>
      <scheme val="major"/>
    </font>
    <font>
      <sz val="12"/>
      <color theme="1"/>
      <name val="Cambria"/>
      <family val="2"/>
      <scheme val="major"/>
    </font>
    <font>
      <b/>
      <sz val="12"/>
      <color theme="1"/>
      <name val="Cambria"/>
      <family val="2"/>
      <scheme val="major"/>
    </font>
    <font>
      <b/>
      <sz val="14"/>
      <name val="Times New Roman"/>
      <family val="1"/>
    </font>
    <font>
      <b/>
      <sz val="12"/>
      <name val="Times New Roman"/>
      <family val="1"/>
    </font>
    <font>
      <b/>
      <sz val="10"/>
      <name val="Times New Roman"/>
      <family val="1"/>
    </font>
    <font>
      <b/>
      <sz val="10"/>
      <color indexed="8"/>
      <name val="Times New Roman"/>
      <family val="1"/>
    </font>
    <font>
      <b/>
      <sz val="12"/>
      <name val="Calibri"/>
      <family val="2"/>
    </font>
    <font>
      <sz val="10"/>
      <color theme="1"/>
      <name val="Times New Roman"/>
      <family val="1"/>
    </font>
    <font>
      <sz val="12"/>
      <color rgb="FFFF0000"/>
      <name val="Calibri"/>
      <family val="2"/>
    </font>
    <font>
      <sz val="11"/>
      <name val="Calibri"/>
      <family val="2"/>
      <scheme val="minor"/>
    </font>
    <font>
      <sz val="11"/>
      <name val="Calibri"/>
      <family val="2"/>
    </font>
    <font>
      <sz val="11"/>
      <color indexed="8"/>
      <name val="Calibri"/>
      <family val="2"/>
      <scheme val="minor"/>
    </font>
    <font>
      <sz val="16"/>
      <name val="Calibri"/>
      <family val="2"/>
    </font>
    <font>
      <sz val="11"/>
      <name val="Times New Roman"/>
      <family val="1"/>
    </font>
    <font>
      <b/>
      <sz val="14"/>
      <color theme="1"/>
      <name val="Calibri"/>
      <family val="2"/>
      <scheme val="minor"/>
    </font>
  </fonts>
  <fills count="9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indexed="22"/>
        <bgColor indexed="55"/>
      </patternFill>
    </fill>
    <fill>
      <patternFill patternType="solid">
        <fgColor theme="6" tint="0.39997558519241921"/>
        <bgColor indexed="31"/>
      </patternFill>
    </fill>
    <fill>
      <patternFill patternType="solid">
        <fgColor theme="0"/>
        <bgColor indexed="64"/>
      </patternFill>
    </fill>
    <fill>
      <patternFill patternType="solid">
        <fgColor indexed="9"/>
        <bgColor indexed="26"/>
      </patternFill>
    </fill>
    <fill>
      <patternFill patternType="solid">
        <fgColor theme="0"/>
        <bgColor indexed="34"/>
      </patternFill>
    </fill>
    <fill>
      <patternFill patternType="solid">
        <fgColor rgb="FFFFFF00"/>
        <bgColor indexed="64"/>
      </patternFill>
    </fill>
    <fill>
      <patternFill patternType="solid">
        <fgColor rgb="FFFFC000"/>
        <bgColor indexed="64"/>
      </patternFill>
    </fill>
    <fill>
      <patternFill patternType="solid">
        <fgColor indexed="29"/>
        <bgColor indexed="45"/>
      </patternFill>
    </fill>
    <fill>
      <patternFill patternType="solid">
        <fgColor indexed="22"/>
        <bgColor indexed="31"/>
      </patternFill>
    </fill>
    <fill>
      <patternFill patternType="solid">
        <fgColor indexed="30"/>
        <bgColor indexed="21"/>
      </patternFill>
    </fill>
    <fill>
      <patternFill patternType="solid">
        <fgColor indexed="43"/>
        <bgColor indexed="26"/>
      </patternFill>
    </fill>
    <fill>
      <patternFill patternType="solid">
        <fgColor rgb="FFFFFF00"/>
        <bgColor indexed="26"/>
      </patternFill>
    </fill>
    <fill>
      <patternFill patternType="solid">
        <fgColor theme="4" tint="0.59999389629810485"/>
        <bgColor indexed="26"/>
      </patternFill>
    </fill>
    <fill>
      <patternFill patternType="solid">
        <fgColor theme="0" tint="-0.14999847407452621"/>
        <bgColor indexed="64"/>
      </patternFill>
    </fill>
    <fill>
      <patternFill patternType="solid">
        <fgColor theme="5" tint="0.79998168889431442"/>
        <bgColor indexed="26"/>
      </patternFill>
    </fill>
    <fill>
      <patternFill patternType="solid">
        <fgColor rgb="FFFFFF00"/>
        <bgColor indexed="55"/>
      </patternFill>
    </fill>
    <fill>
      <patternFill patternType="solid">
        <fgColor theme="5" tint="0.79998168889431442"/>
        <bgColor indexed="54"/>
      </patternFill>
    </fill>
  </fills>
  <borders count="1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s>
  <cellStyleXfs count="16331">
    <xf numFmtId="0" fontId="0" fillId="0" borderId="0"/>
    <xf numFmtId="164" fontId="1" fillId="0" borderId="0" applyFon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0" fontId="6" fillId="0" borderId="0"/>
    <xf numFmtId="0" fontId="6" fillId="0" borderId="0"/>
    <xf numFmtId="164" fontId="5" fillId="0" borderId="0" applyFont="0" applyFill="0" applyBorder="0" applyAlignment="0" applyProtection="0"/>
    <xf numFmtId="164" fontId="7" fillId="0" borderId="0" applyFont="0" applyFill="0" applyBorder="0" applyAlignment="0" applyProtection="0"/>
    <xf numFmtId="0" fontId="5" fillId="0" borderId="0"/>
    <xf numFmtId="0" fontId="1" fillId="0" borderId="0"/>
    <xf numFmtId="0" fontId="7" fillId="9" borderId="0" applyNumberFormat="0" applyBorder="0" applyAlignment="0" applyProtection="0"/>
    <xf numFmtId="0" fontId="5" fillId="0" borderId="0"/>
    <xf numFmtId="0" fontId="5" fillId="0" borderId="0"/>
    <xf numFmtId="0" fontId="5" fillId="0" borderId="0"/>
    <xf numFmtId="164" fontId="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0" borderId="24" applyNumberFormat="0" applyFill="0" applyAlignment="0" applyProtection="0"/>
    <xf numFmtId="0" fontId="15" fillId="0" borderId="25" applyNumberFormat="0" applyFill="0" applyAlignment="0" applyProtection="0"/>
    <xf numFmtId="0" fontId="16" fillId="0" borderId="26" applyNumberFormat="0" applyFill="0" applyAlignment="0" applyProtection="0"/>
    <xf numFmtId="0" fontId="16" fillId="0" borderId="0" applyNumberFormat="0" applyFill="0" applyBorder="0" applyAlignment="0" applyProtection="0"/>
    <xf numFmtId="0" fontId="17" fillId="10"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20" fillId="13" borderId="27" applyNumberFormat="0" applyAlignment="0" applyProtection="0"/>
    <xf numFmtId="0" fontId="21" fillId="14" borderId="28" applyNumberFormat="0" applyAlignment="0" applyProtection="0"/>
    <xf numFmtId="0" fontId="22" fillId="14" borderId="27" applyNumberFormat="0" applyAlignment="0" applyProtection="0"/>
    <xf numFmtId="0" fontId="23" fillId="0" borderId="29" applyNumberFormat="0" applyFill="0" applyAlignment="0" applyProtection="0"/>
    <xf numFmtId="0" fontId="24" fillId="15" borderId="30" applyNumberFormat="0" applyAlignment="0" applyProtection="0"/>
    <xf numFmtId="0" fontId="25" fillId="0" borderId="0" applyNumberFormat="0" applyFill="0" applyBorder="0" applyAlignment="0" applyProtection="0"/>
    <xf numFmtId="0" fontId="1" fillId="16" borderId="31" applyNumberFormat="0" applyFont="0" applyAlignment="0" applyProtection="0"/>
    <xf numFmtId="0" fontId="26" fillId="0" borderId="0" applyNumberFormat="0" applyFill="0" applyBorder="0" applyAlignment="0" applyProtection="0"/>
    <xf numFmtId="0" fontId="2" fillId="0" borderId="32" applyNumberFormat="0" applyFill="0" applyAlignment="0" applyProtection="0"/>
    <xf numFmtId="0" fontId="2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7" fillId="40" borderId="0" applyNumberFormat="0" applyBorder="0" applyAlignment="0" applyProtection="0"/>
    <xf numFmtId="0" fontId="28" fillId="0" borderId="0" applyNumberFormat="0" applyFill="0" applyBorder="0" applyAlignment="0" applyProtection="0"/>
    <xf numFmtId="0" fontId="7" fillId="58" borderId="64" applyNumberFormat="0" applyAlignment="0" applyProtection="0"/>
    <xf numFmtId="0" fontId="7" fillId="6" borderId="62" applyNumberFormat="0" applyAlignment="0" applyProtection="0"/>
    <xf numFmtId="0" fontId="7" fillId="58" borderId="62" applyNumberFormat="0" applyAlignment="0" applyProtection="0"/>
    <xf numFmtId="0" fontId="7" fillId="63" borderId="63" applyNumberFormat="0" applyFont="0" applyAlignment="0" applyProtection="0"/>
    <xf numFmtId="0" fontId="7" fillId="61" borderId="63" applyNumberFormat="0" applyFont="0" applyAlignment="0" applyProtection="0"/>
    <xf numFmtId="164" fontId="1" fillId="0" borderId="0" applyFont="0" applyFill="0" applyBorder="0" applyAlignment="0" applyProtection="0"/>
    <xf numFmtId="0" fontId="7" fillId="6" borderId="64" applyNumberFormat="0" applyAlignment="0" applyProtection="0"/>
    <xf numFmtId="0" fontId="7" fillId="5" borderId="62" applyNumberFormat="0" applyAlignment="0" applyProtection="0"/>
    <xf numFmtId="164" fontId="5" fillId="0" borderId="0" applyFont="0" applyFill="0" applyBorder="0" applyAlignment="0" applyProtection="0"/>
    <xf numFmtId="164" fontId="7"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0" fillId="0" borderId="0" applyNumberFormat="0" applyFill="0" applyBorder="0" applyAlignment="0" applyProtection="0">
      <alignment vertical="top"/>
      <protection locked="0"/>
    </xf>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pplyNumberFormat="0" applyFont="0" applyFill="0" applyBorder="0" applyAlignment="0" applyProtection="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5" fillId="0" borderId="0"/>
    <xf numFmtId="0" fontId="5" fillId="0" borderId="0"/>
    <xf numFmtId="0" fontId="4" fillId="0" borderId="0"/>
    <xf numFmtId="0" fontId="1" fillId="0" borderId="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5" fillId="0" borderId="0"/>
    <xf numFmtId="0" fontId="7" fillId="0" borderId="0"/>
    <xf numFmtId="0" fontId="32" fillId="0" borderId="0"/>
    <xf numFmtId="164" fontId="5" fillId="0" borderId="0" applyFont="0" applyFill="0" applyBorder="0" applyAlignment="0" applyProtection="0"/>
    <xf numFmtId="168" fontId="33" fillId="0" borderId="0"/>
    <xf numFmtId="169" fontId="33" fillId="0" borderId="0"/>
    <xf numFmtId="0" fontId="34" fillId="0" borderId="0"/>
    <xf numFmtId="168" fontId="35" fillId="0" borderId="0"/>
    <xf numFmtId="170" fontId="33"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0" fontId="6" fillId="0" borderId="0"/>
    <xf numFmtId="0" fontId="5" fillId="0" borderId="0"/>
    <xf numFmtId="164" fontId="7" fillId="0" borderId="0" applyFont="0" applyFill="0" applyBorder="0" applyAlignment="0" applyProtection="0"/>
    <xf numFmtId="0" fontId="4" fillId="0" borderId="0"/>
    <xf numFmtId="166" fontId="4" fillId="0" borderId="0" applyFill="0" applyBorder="0" applyAlignment="0" applyProtection="0"/>
    <xf numFmtId="0" fontId="1" fillId="0" borderId="0"/>
    <xf numFmtId="0" fontId="36" fillId="0" borderId="0"/>
    <xf numFmtId="164" fontId="36" fillId="0" borderId="0" applyFont="0" applyFill="0" applyBorder="0" applyAlignment="0" applyProtection="0"/>
    <xf numFmtId="166" fontId="5" fillId="0" borderId="0" applyFill="0" applyBorder="0" applyAlignment="0" applyProtection="0"/>
    <xf numFmtId="0" fontId="36" fillId="0" borderId="0"/>
    <xf numFmtId="0" fontId="12" fillId="0" borderId="0" applyNumberFormat="0" applyFill="0" applyBorder="0" applyProtection="0">
      <alignment horizontal="left" vertical="top"/>
    </xf>
    <xf numFmtId="0" fontId="36" fillId="0" borderId="0"/>
    <xf numFmtId="164" fontId="36" fillId="0" borderId="0" applyFont="0" applyFill="0" applyBorder="0" applyAlignment="0" applyProtection="0"/>
    <xf numFmtId="0" fontId="32" fillId="0" borderId="0"/>
    <xf numFmtId="0" fontId="39" fillId="0" borderId="0"/>
    <xf numFmtId="0" fontId="6" fillId="0" borderId="0"/>
    <xf numFmtId="0" fontId="42" fillId="0" borderId="0"/>
    <xf numFmtId="0" fontId="5" fillId="0" borderId="0"/>
    <xf numFmtId="0" fontId="5" fillId="0" borderId="0"/>
    <xf numFmtId="0" fontId="5" fillId="0" borderId="0"/>
    <xf numFmtId="0" fontId="5" fillId="0" borderId="0"/>
    <xf numFmtId="0" fontId="5" fillId="0" borderId="0"/>
    <xf numFmtId="0" fontId="32" fillId="0" borderId="0"/>
    <xf numFmtId="0" fontId="32" fillId="0" borderId="0"/>
    <xf numFmtId="0" fontId="39" fillId="0" borderId="0"/>
    <xf numFmtId="0" fontId="6"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2" fillId="0" borderId="0"/>
    <xf numFmtId="0" fontId="39" fillId="0" borderId="0"/>
    <xf numFmtId="0" fontId="6" fillId="0" borderId="0"/>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43" fillId="9" borderId="0" applyNumberFormat="0" applyBorder="0" applyAlignment="0" applyProtection="0">
      <alignment vertical="center"/>
    </xf>
    <xf numFmtId="0" fontId="43" fillId="43" borderId="0" applyNumberFormat="0" applyBorder="0" applyAlignment="0" applyProtection="0">
      <alignment vertical="center"/>
    </xf>
    <xf numFmtId="0" fontId="43" fillId="44" borderId="0" applyNumberFormat="0" applyBorder="0" applyAlignment="0" applyProtection="0">
      <alignment vertical="center"/>
    </xf>
    <xf numFmtId="0" fontId="43" fillId="45" borderId="0" applyNumberFormat="0" applyBorder="0" applyAlignment="0" applyProtection="0">
      <alignment vertical="center"/>
    </xf>
    <xf numFmtId="0" fontId="43" fillId="46"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43" fillId="43" borderId="0" applyNumberFormat="0" applyBorder="0" applyAlignment="0" applyProtection="0">
      <alignment vertical="center"/>
    </xf>
    <xf numFmtId="0" fontId="43" fillId="46" borderId="0" applyNumberFormat="0" applyBorder="0" applyAlignment="0" applyProtection="0">
      <alignment vertical="center"/>
    </xf>
    <xf numFmtId="0" fontId="43" fillId="49" borderId="0" applyNumberFormat="0" applyBorder="0" applyAlignment="0" applyProtection="0">
      <alignment vertical="center"/>
    </xf>
    <xf numFmtId="0" fontId="44" fillId="50" borderId="0" applyNumberFormat="0" applyBorder="0" applyAlignment="0" applyProtection="0">
      <alignment vertical="center"/>
    </xf>
    <xf numFmtId="0" fontId="44" fillId="47" borderId="0" applyNumberFormat="0" applyBorder="0" applyAlignment="0" applyProtection="0">
      <alignment vertical="center"/>
    </xf>
    <xf numFmtId="0" fontId="44" fillId="48" borderId="0" applyNumberFormat="0" applyBorder="0" applyAlignment="0" applyProtection="0">
      <alignment vertical="center"/>
    </xf>
    <xf numFmtId="0" fontId="44" fillId="51" borderId="0" applyNumberFormat="0" applyBorder="0" applyAlignment="0" applyProtection="0">
      <alignment vertical="center"/>
    </xf>
    <xf numFmtId="0" fontId="44" fillId="52" borderId="0" applyNumberFormat="0" applyBorder="0" applyAlignment="0" applyProtection="0">
      <alignment vertical="center"/>
    </xf>
    <xf numFmtId="0" fontId="44" fillId="53" borderId="0" applyNumberFormat="0" applyBorder="0" applyAlignment="0" applyProtection="0">
      <alignment vertical="center"/>
    </xf>
    <xf numFmtId="0" fontId="5" fillId="0" borderId="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38" fillId="0" borderId="0"/>
    <xf numFmtId="164" fontId="1" fillId="0" borderId="0" applyFont="0" applyFill="0" applyBorder="0" applyAlignment="0" applyProtection="0"/>
    <xf numFmtId="38" fontId="62"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6" fontId="5" fillId="0" borderId="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72" fontId="5" fillId="0" borderId="0" applyFont="0" applyFill="0" applyBorder="0" applyAlignment="0" applyProtection="0"/>
    <xf numFmtId="167" fontId="5" fillId="0" borderId="0" applyFont="0" applyFill="0" applyBorder="0" applyAlignment="0" applyProtection="0"/>
    <xf numFmtId="166" fontId="5" fillId="0" borderId="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3" fontId="65" fillId="0" borderId="0" applyFont="0" applyFill="0" applyBorder="0" applyAlignment="0" applyProtection="0"/>
    <xf numFmtId="0" fontId="66" fillId="0" borderId="0"/>
    <xf numFmtId="0" fontId="66" fillId="0" borderId="0"/>
    <xf numFmtId="177" fontId="37" fillId="0" borderId="0">
      <alignment horizontal="center"/>
    </xf>
    <xf numFmtId="175" fontId="62" fillId="0" borderId="0" applyFont="0" applyFill="0" applyBorder="0" applyAlignment="0" applyProtection="0"/>
    <xf numFmtId="178" fontId="5" fillId="0" borderId="0" applyFont="0" applyFill="0" applyBorder="0" applyAlignment="0" applyProtection="0"/>
    <xf numFmtId="179" fontId="5" fillId="0" borderId="0">
      <protection locked="0"/>
    </xf>
    <xf numFmtId="0" fontId="5" fillId="0" borderId="0"/>
    <xf numFmtId="186" fontId="34" fillId="0" borderId="0"/>
    <xf numFmtId="0" fontId="40" fillId="0" borderId="0"/>
    <xf numFmtId="0" fontId="41" fillId="0" borderId="0">
      <alignment vertical="top" wrapText="1"/>
    </xf>
    <xf numFmtId="0" fontId="67" fillId="0" borderId="0">
      <protection locked="0"/>
    </xf>
    <xf numFmtId="0" fontId="66" fillId="0" borderId="0"/>
    <xf numFmtId="0" fontId="67" fillId="0" borderId="0">
      <protection locked="0"/>
    </xf>
    <xf numFmtId="0" fontId="67" fillId="0" borderId="0">
      <protection locked="0"/>
    </xf>
    <xf numFmtId="0" fontId="67" fillId="0" borderId="0">
      <protection locked="0"/>
    </xf>
    <xf numFmtId="0" fontId="67" fillId="0" borderId="0">
      <protection locked="0"/>
    </xf>
    <xf numFmtId="0" fontId="67" fillId="0" borderId="0">
      <protection locked="0"/>
    </xf>
    <xf numFmtId="0" fontId="67" fillId="0" borderId="0">
      <protection locked="0"/>
    </xf>
    <xf numFmtId="0" fontId="67" fillId="0" borderId="0">
      <protection locked="0"/>
    </xf>
    <xf numFmtId="180" fontId="5" fillId="0" borderId="0">
      <protection locked="0"/>
    </xf>
    <xf numFmtId="0" fontId="66" fillId="0" borderId="0"/>
    <xf numFmtId="0" fontId="37" fillId="0" borderId="3" applyNumberFormat="0" applyFill="0" applyBorder="0" applyAlignment="0" applyProtection="0">
      <protection locked="0"/>
    </xf>
    <xf numFmtId="38" fontId="29" fillId="6" borderId="0" applyNumberFormat="0" applyBorder="0" applyAlignment="0" applyProtection="0"/>
    <xf numFmtId="0" fontId="68" fillId="0" borderId="0">
      <alignment horizontal="left"/>
    </xf>
    <xf numFmtId="0" fontId="3" fillId="0" borderId="43" applyNumberFormat="0" applyAlignment="0" applyProtection="0">
      <alignment horizontal="left" vertical="center"/>
    </xf>
    <xf numFmtId="0" fontId="3" fillId="0" borderId="23">
      <alignment horizontal="left" vertical="center"/>
    </xf>
    <xf numFmtId="0" fontId="3" fillId="0" borderId="23">
      <alignment horizontal="left" vertical="center"/>
    </xf>
    <xf numFmtId="181" fontId="5" fillId="0" borderId="0">
      <protection locked="0"/>
    </xf>
    <xf numFmtId="181" fontId="5" fillId="0" borderId="0">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182" fontId="5" fillId="0" borderId="0" applyFont="0" applyFill="0" applyBorder="0" applyAlignment="0" applyProtection="0"/>
    <xf numFmtId="10" fontId="29" fillId="63" borderId="22" applyNumberFormat="0" applyBorder="0" applyAlignment="0" applyProtection="0"/>
    <xf numFmtId="10" fontId="29" fillId="63" borderId="22" applyNumberFormat="0" applyBorder="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8" fillId="0" borderId="0"/>
    <xf numFmtId="171" fontId="8" fillId="0" borderId="0" applyFont="0" applyFill="0" applyBorder="0" applyAlignment="0" applyProtection="0"/>
    <xf numFmtId="183" fontId="8" fillId="0" borderId="33" applyFont="0" applyBorder="0" applyAlignment="0"/>
    <xf numFmtId="183" fontId="8" fillId="0" borderId="0" applyFont="0" applyBorder="0"/>
    <xf numFmtId="0" fontId="8" fillId="0" borderId="0"/>
    <xf numFmtId="39" fontId="31" fillId="0" borderId="0"/>
    <xf numFmtId="0" fontId="69" fillId="0" borderId="4"/>
    <xf numFmtId="184" fontId="70" fillId="0" borderId="0"/>
    <xf numFmtId="0" fontId="4" fillId="0" borderId="0"/>
    <xf numFmtId="0" fontId="5" fillId="0" borderId="0"/>
    <xf numFmtId="0" fontId="5" fillId="0" borderId="0"/>
    <xf numFmtId="0" fontId="1" fillId="0" borderId="0"/>
    <xf numFmtId="0" fontId="5" fillId="0" borderId="0"/>
    <xf numFmtId="0" fontId="4" fillId="0" borderId="0"/>
    <xf numFmtId="0" fontId="4" fillId="0" borderId="0"/>
    <xf numFmtId="0" fontId="5" fillId="0" borderId="0"/>
    <xf numFmtId="0" fontId="5" fillId="0" borderId="0"/>
    <xf numFmtId="0" fontId="64" fillId="0" borderId="0"/>
    <xf numFmtId="0" fontId="5" fillId="0" borderId="0"/>
    <xf numFmtId="0" fontId="7" fillId="0" borderId="0"/>
    <xf numFmtId="0" fontId="1" fillId="0" borderId="0"/>
    <xf numFmtId="0" fontId="5" fillId="0" borderId="0"/>
    <xf numFmtId="0" fontId="4" fillId="0" borderId="0"/>
    <xf numFmtId="0" fontId="5" fillId="0" borderId="0"/>
    <xf numFmtId="0" fontId="4" fillId="0" borderId="0"/>
    <xf numFmtId="0" fontId="1" fillId="0" borderId="0"/>
    <xf numFmtId="0" fontId="5" fillId="0" borderId="0" applyNumberFormat="0" applyFont="0" applyFill="0" applyBorder="0" applyAlignment="0" applyProtection="0">
      <alignment vertical="top"/>
    </xf>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4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5" fillId="0" borderId="0"/>
    <xf numFmtId="0" fontId="7" fillId="0" borderId="0"/>
    <xf numFmtId="0" fontId="5" fillId="0" borderId="0"/>
    <xf numFmtId="0" fontId="7" fillId="0" borderId="0"/>
    <xf numFmtId="0" fontId="5" fillId="0" borderId="0"/>
    <xf numFmtId="0" fontId="5" fillId="0" borderId="0"/>
    <xf numFmtId="0" fontId="5" fillId="0" borderId="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66" fillId="0" borderId="0"/>
    <xf numFmtId="174"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8" fillId="0" borderId="33" applyFont="0" applyBorder="0"/>
    <xf numFmtId="183" fontId="8" fillId="0" borderId="0" applyFont="0" applyFill="0" applyBorder="0" applyAlignment="0" applyProtection="0"/>
    <xf numFmtId="173" fontId="8" fillId="0" borderId="0" applyFont="0"/>
    <xf numFmtId="185" fontId="10" fillId="0" borderId="33" applyFont="0" applyBorder="0"/>
    <xf numFmtId="0" fontId="66" fillId="0" borderId="0"/>
    <xf numFmtId="0" fontId="6" fillId="0" borderId="0"/>
    <xf numFmtId="0" fontId="5" fillId="0" borderId="0"/>
    <xf numFmtId="0" fontId="69" fillId="0" borderId="0"/>
    <xf numFmtId="40" fontId="9" fillId="0" borderId="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1" fillId="0" borderId="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xf numFmtId="0" fontId="46" fillId="9" borderId="0" applyNumberFormat="0" applyBorder="0" applyAlignment="0" applyProtection="0">
      <alignment vertical="center"/>
    </xf>
    <xf numFmtId="0" fontId="47" fillId="42" borderId="0" applyNumberFormat="0" applyBorder="0" applyAlignment="0" applyProtection="0">
      <alignment vertical="center"/>
    </xf>
    <xf numFmtId="0" fontId="48" fillId="0" borderId="0"/>
    <xf numFmtId="0" fontId="48" fillId="0" borderId="0"/>
    <xf numFmtId="0" fontId="44" fillId="54" borderId="0" applyNumberFormat="0" applyBorder="0" applyAlignment="0" applyProtection="0">
      <alignment vertical="center"/>
    </xf>
    <xf numFmtId="0" fontId="44" fillId="55" borderId="0" applyNumberFormat="0" applyBorder="0" applyAlignment="0" applyProtection="0">
      <alignment vertical="center"/>
    </xf>
    <xf numFmtId="0" fontId="44" fillId="56" borderId="0" applyNumberFormat="0" applyBorder="0" applyAlignment="0" applyProtection="0">
      <alignment vertical="center"/>
    </xf>
    <xf numFmtId="0" fontId="44" fillId="51" borderId="0" applyNumberFormat="0" applyBorder="0" applyAlignment="0" applyProtection="0">
      <alignment vertical="center"/>
    </xf>
    <xf numFmtId="0" fontId="44" fillId="52" borderId="0" applyNumberFormat="0" applyBorder="0" applyAlignment="0" applyProtection="0">
      <alignment vertical="center"/>
    </xf>
    <xf numFmtId="0" fontId="44" fillId="57"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36" applyNumberFormat="0" applyFill="0" applyAlignment="0" applyProtection="0">
      <alignment vertical="center"/>
    </xf>
    <xf numFmtId="0" fontId="51" fillId="0" borderId="37" applyNumberFormat="0" applyFill="0" applyAlignment="0" applyProtection="0">
      <alignment vertical="center"/>
    </xf>
    <xf numFmtId="0" fontId="52" fillId="0" borderId="38" applyNumberFormat="0" applyFill="0" applyAlignment="0" applyProtection="0">
      <alignment vertical="center"/>
    </xf>
    <xf numFmtId="0" fontId="52" fillId="0" borderId="0" applyNumberFormat="0" applyFill="0" applyBorder="0" applyAlignment="0" applyProtection="0">
      <alignment vertical="center"/>
    </xf>
    <xf numFmtId="0" fontId="42" fillId="0" borderId="0"/>
    <xf numFmtId="0" fontId="63" fillId="0" borderId="0"/>
    <xf numFmtId="0" fontId="53" fillId="59" borderId="35" applyNumberFormat="0" applyAlignment="0" applyProtection="0">
      <alignment vertical="center"/>
    </xf>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0" fontId="60" fillId="60" borderId="0" applyNumberFormat="0" applyBorder="0" applyAlignment="0" applyProtection="0">
      <alignment vertical="center"/>
    </xf>
    <xf numFmtId="0" fontId="61" fillId="0" borderId="39" applyNumberFormat="0" applyFill="0" applyAlignment="0" applyProtection="0">
      <alignment vertical="center"/>
    </xf>
    <xf numFmtId="164" fontId="4" fillId="0" borderId="0" applyFont="0" applyFill="0" applyBorder="0" applyAlignment="0" applyProtection="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4" fillId="64" borderId="0" applyNumberFormat="0" applyBorder="0" applyAlignment="0" applyProtection="0">
      <alignment vertical="center"/>
    </xf>
    <xf numFmtId="0" fontId="74" fillId="65" borderId="0" applyNumberFormat="0" applyBorder="0" applyAlignment="0" applyProtection="0">
      <alignment vertical="center"/>
    </xf>
    <xf numFmtId="0" fontId="74" fillId="62" borderId="0" applyNumberFormat="0" applyBorder="0" applyAlignment="0" applyProtection="0">
      <alignment vertical="center"/>
    </xf>
    <xf numFmtId="0" fontId="74" fillId="66" borderId="0" applyNumberFormat="0" applyBorder="0" applyAlignment="0" applyProtection="0">
      <alignment vertical="center"/>
    </xf>
    <xf numFmtId="0" fontId="74" fillId="67" borderId="0" applyNumberFormat="0" applyBorder="0" applyAlignment="0" applyProtection="0">
      <alignment vertical="center"/>
    </xf>
    <xf numFmtId="0" fontId="74" fillId="5" borderId="0" applyNumberFormat="0" applyBorder="0" applyAlignment="0" applyProtection="0">
      <alignment vertical="center"/>
    </xf>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4" fillId="68" borderId="0" applyNumberFormat="0" applyBorder="0" applyAlignment="0" applyProtection="0">
      <alignment vertical="center"/>
    </xf>
    <xf numFmtId="0" fontId="74" fillId="69" borderId="0" applyNumberFormat="0" applyBorder="0" applyAlignment="0" applyProtection="0">
      <alignment vertical="center"/>
    </xf>
    <xf numFmtId="0" fontId="74" fillId="70" borderId="0" applyNumberFormat="0" applyBorder="0" applyAlignment="0" applyProtection="0">
      <alignment vertical="center"/>
    </xf>
    <xf numFmtId="0" fontId="74" fillId="66" borderId="0" applyNumberFormat="0" applyBorder="0" applyAlignment="0" applyProtection="0">
      <alignment vertical="center"/>
    </xf>
    <xf numFmtId="0" fontId="74" fillId="68" borderId="0" applyNumberFormat="0" applyBorder="0" applyAlignment="0" applyProtection="0">
      <alignment vertical="center"/>
    </xf>
    <xf numFmtId="0" fontId="74" fillId="8" borderId="0" applyNumberFormat="0" applyBorder="0" applyAlignment="0" applyProtection="0">
      <alignment vertical="center"/>
    </xf>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5" fillId="71" borderId="0" applyNumberFormat="0" applyBorder="0" applyAlignment="0" applyProtection="0">
      <alignment vertical="center"/>
    </xf>
    <xf numFmtId="0" fontId="75" fillId="69" borderId="0" applyNumberFormat="0" applyBorder="0" applyAlignment="0" applyProtection="0">
      <alignment vertical="center"/>
    </xf>
    <xf numFmtId="0" fontId="75" fillId="70" borderId="0" applyNumberFormat="0" applyBorder="0" applyAlignment="0" applyProtection="0">
      <alignment vertical="center"/>
    </xf>
    <xf numFmtId="0" fontId="75" fillId="72" borderId="0" applyNumberFormat="0" applyBorder="0" applyAlignment="0" applyProtection="0">
      <alignment vertical="center"/>
    </xf>
    <xf numFmtId="0" fontId="75" fillId="73" borderId="0" applyNumberFormat="0" applyBorder="0" applyAlignment="0" applyProtection="0">
      <alignment vertical="center"/>
    </xf>
    <xf numFmtId="0" fontId="75" fillId="74" borderId="0" applyNumberFormat="0" applyBorder="0" applyAlignment="0" applyProtection="0">
      <alignment vertical="center"/>
    </xf>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6" fillId="0" borderId="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77" fillId="0" borderId="0"/>
    <xf numFmtId="0" fontId="77" fillId="0" borderId="0"/>
    <xf numFmtId="187" fontId="37" fillId="0" borderId="0">
      <alignment horizontal="center"/>
    </xf>
    <xf numFmtId="0" fontId="4" fillId="0" borderId="0"/>
    <xf numFmtId="0" fontId="78" fillId="0" borderId="0">
      <alignment vertical="top" wrapText="1"/>
    </xf>
    <xf numFmtId="0" fontId="77" fillId="0" borderId="0"/>
    <xf numFmtId="0" fontId="77" fillId="0" borderId="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38" fontId="29" fillId="6" borderId="0" applyBorder="0" applyAlignment="0" applyProtection="0"/>
    <xf numFmtId="0" fontId="79" fillId="0" borderId="0">
      <alignment horizontal="left"/>
    </xf>
    <xf numFmtId="0" fontId="3" fillId="0" borderId="23">
      <alignment horizontal="left" vertical="center"/>
    </xf>
    <xf numFmtId="0" fontId="3" fillId="0" borderId="23">
      <alignment horizontal="left" vertical="center"/>
    </xf>
    <xf numFmtId="10" fontId="29" fillId="63" borderId="22" applyBorder="0" applyAlignment="0" applyProtection="0"/>
    <xf numFmtId="10" fontId="29" fillId="63" borderId="22" applyBorder="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80" fillId="0" borderId="4"/>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84" fontId="81" fillId="0" borderId="0"/>
    <xf numFmtId="0" fontId="6" fillId="0" borderId="0"/>
    <xf numFmtId="0" fontId="6" fillId="0" borderId="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7" fillId="0" borderId="0"/>
    <xf numFmtId="0" fontId="77" fillId="0" borderId="0"/>
    <xf numFmtId="0" fontId="80" fillId="0" borderId="0"/>
    <xf numFmtId="0" fontId="82" fillId="62" borderId="0" applyNumberFormat="0" applyBorder="0" applyAlignment="0" applyProtection="0">
      <alignment vertical="center"/>
    </xf>
    <xf numFmtId="0" fontId="83" fillId="65" borderId="0" applyNumberFormat="0" applyBorder="0" applyAlignment="0" applyProtection="0">
      <alignment vertical="center"/>
    </xf>
    <xf numFmtId="0" fontId="84" fillId="0" borderId="0"/>
    <xf numFmtId="0" fontId="75" fillId="75" borderId="0" applyNumberFormat="0" applyBorder="0" applyAlignment="0" applyProtection="0">
      <alignment vertical="center"/>
    </xf>
    <xf numFmtId="0" fontId="75" fillId="76" borderId="0" applyNumberFormat="0" applyBorder="0" applyAlignment="0" applyProtection="0">
      <alignment vertical="center"/>
    </xf>
    <xf numFmtId="0" fontId="75" fillId="77" borderId="0" applyNumberFormat="0" applyBorder="0" applyAlignment="0" applyProtection="0">
      <alignment vertical="center"/>
    </xf>
    <xf numFmtId="0" fontId="75" fillId="72" borderId="0" applyNumberFormat="0" applyBorder="0" applyAlignment="0" applyProtection="0">
      <alignment vertical="center"/>
    </xf>
    <xf numFmtId="0" fontId="75" fillId="73" borderId="0" applyNumberFormat="0" applyBorder="0" applyAlignment="0" applyProtection="0">
      <alignment vertical="center"/>
    </xf>
    <xf numFmtId="0" fontId="75" fillId="78" borderId="0" applyNumberFormat="0" applyBorder="0" applyAlignment="0" applyProtection="0">
      <alignment vertical="center"/>
    </xf>
    <xf numFmtId="0" fontId="85" fillId="0" borderId="0" applyNumberFormat="0" applyFill="0" applyBorder="0" applyAlignment="0" applyProtection="0">
      <alignment vertical="center"/>
    </xf>
    <xf numFmtId="0" fontId="86" fillId="0" borderId="36" applyNumberFormat="0" applyFill="0" applyAlignment="0" applyProtection="0">
      <alignment vertical="center"/>
    </xf>
    <xf numFmtId="0" fontId="87" fillId="0" borderId="37" applyNumberFormat="0" applyFill="0" applyAlignment="0" applyProtection="0">
      <alignment vertical="center"/>
    </xf>
    <xf numFmtId="0" fontId="88" fillId="0" borderId="38" applyNumberFormat="0" applyFill="0" applyAlignment="0" applyProtection="0">
      <alignment vertical="center"/>
    </xf>
    <xf numFmtId="0" fontId="88" fillId="0" borderId="0" applyNumberFormat="0" applyFill="0" applyBorder="0" applyAlignment="0" applyProtection="0">
      <alignment vertical="center"/>
    </xf>
    <xf numFmtId="0" fontId="89" fillId="0" borderId="0"/>
    <xf numFmtId="0" fontId="90" fillId="7" borderId="35" applyNumberFormat="0" applyAlignment="0" applyProtection="0">
      <alignment vertical="center"/>
    </xf>
    <xf numFmtId="0" fontId="91" fillId="0" borderId="47" applyNumberFormat="0" applyFill="0" applyAlignment="0" applyProtection="0">
      <alignment vertical="center"/>
    </xf>
    <xf numFmtId="0" fontId="91" fillId="0" borderId="47" applyNumberFormat="0" applyFill="0" applyAlignment="0" applyProtection="0">
      <alignment vertical="center"/>
    </xf>
    <xf numFmtId="0" fontId="84" fillId="63" borderId="45" applyNumberFormat="0" applyFont="0" applyAlignment="0" applyProtection="0">
      <alignment vertical="center"/>
    </xf>
    <xf numFmtId="0" fontId="84" fillId="63" borderId="45" applyNumberFormat="0" applyFont="0" applyAlignment="0" applyProtection="0">
      <alignment vertical="center"/>
    </xf>
    <xf numFmtId="0" fontId="92"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4" fillId="6" borderId="44" applyNumberFormat="0" applyAlignment="0" applyProtection="0">
      <alignment vertical="center"/>
    </xf>
    <xf numFmtId="0" fontId="94" fillId="6" borderId="44" applyNumberFormat="0" applyAlignment="0" applyProtection="0">
      <alignment vertical="center"/>
    </xf>
    <xf numFmtId="0" fontId="95" fillId="5" borderId="44" applyNumberFormat="0" applyAlignment="0" applyProtection="0">
      <alignment vertical="center"/>
    </xf>
    <xf numFmtId="0" fontId="95" fillId="5" borderId="44" applyNumberFormat="0" applyAlignment="0" applyProtection="0">
      <alignment vertical="center"/>
    </xf>
    <xf numFmtId="0" fontId="96" fillId="6" borderId="46" applyNumberFormat="0" applyAlignment="0" applyProtection="0">
      <alignment vertical="center"/>
    </xf>
    <xf numFmtId="0" fontId="96" fillId="6" borderId="46" applyNumberFormat="0" applyAlignment="0" applyProtection="0">
      <alignment vertical="center"/>
    </xf>
    <xf numFmtId="0" fontId="97" fillId="3" borderId="0" applyNumberFormat="0" applyBorder="0" applyAlignment="0" applyProtection="0">
      <alignment vertical="center"/>
    </xf>
    <xf numFmtId="0" fontId="98" fillId="0" borderId="39" applyNumberFormat="0" applyFill="0" applyAlignment="0" applyProtection="0">
      <alignment vertical="center"/>
    </xf>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36" fillId="0" borderId="0"/>
    <xf numFmtId="0" fontId="36" fillId="0" borderId="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10" fontId="29" fillId="63" borderId="22" applyNumberFormat="0" applyBorder="0" applyAlignment="0" applyProtection="0"/>
    <xf numFmtId="10" fontId="29" fillId="63" borderId="22" applyNumberFormat="0" applyBorder="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48" fillId="61" borderId="40" applyNumberFormat="0" applyFont="0" applyAlignment="0" applyProtection="0">
      <alignment vertical="center"/>
    </xf>
    <xf numFmtId="0" fontId="48" fillId="61" borderId="40" applyNumberFormat="0" applyFont="0" applyAlignment="0" applyProtection="0">
      <alignment vertical="center"/>
    </xf>
    <xf numFmtId="0" fontId="57" fillId="58" borderId="34" applyNumberFormat="0" applyAlignment="0" applyProtection="0">
      <alignment vertical="center"/>
    </xf>
    <xf numFmtId="0" fontId="57" fillId="58" borderId="34" applyNumberFormat="0" applyAlignment="0" applyProtection="0">
      <alignment vertical="center"/>
    </xf>
    <xf numFmtId="0" fontId="58" fillId="45" borderId="34" applyNumberFormat="0" applyAlignment="0" applyProtection="0">
      <alignment vertical="center"/>
    </xf>
    <xf numFmtId="0" fontId="58" fillId="45" borderId="34" applyNumberFormat="0" applyAlignment="0" applyProtection="0">
      <alignment vertical="center"/>
    </xf>
    <xf numFmtId="0" fontId="59" fillId="58" borderId="41" applyNumberFormat="0" applyAlignment="0" applyProtection="0">
      <alignment vertical="center"/>
    </xf>
    <xf numFmtId="0" fontId="59" fillId="58" borderId="41" applyNumberFormat="0" applyAlignment="0" applyProtection="0">
      <alignment vertical="center"/>
    </xf>
    <xf numFmtId="0" fontId="36" fillId="0" borderId="0"/>
    <xf numFmtId="0" fontId="36" fillId="0" borderId="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3" fillId="0" borderId="1">
      <alignment horizontal="left" vertical="center"/>
    </xf>
    <xf numFmtId="0" fontId="3" fillId="0" borderId="1">
      <alignment horizontal="left" vertical="center"/>
    </xf>
    <xf numFmtId="10" fontId="29" fillId="63" borderId="22" applyNumberFormat="0" applyBorder="0" applyAlignment="0" applyProtection="0"/>
    <xf numFmtId="10" fontId="29" fillId="63" borderId="22" applyNumberFormat="0" applyBorder="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48" fillId="61" borderId="40" applyNumberFormat="0" applyFont="0" applyAlignment="0" applyProtection="0">
      <alignment vertical="center"/>
    </xf>
    <xf numFmtId="0" fontId="48" fillId="61" borderId="40" applyNumberFormat="0" applyFont="0" applyAlignment="0" applyProtection="0">
      <alignment vertical="center"/>
    </xf>
    <xf numFmtId="0" fontId="57" fillId="58" borderId="34" applyNumberFormat="0" applyAlignment="0" applyProtection="0">
      <alignment vertical="center"/>
    </xf>
    <xf numFmtId="0" fontId="57" fillId="58" borderId="34" applyNumberFormat="0" applyAlignment="0" applyProtection="0">
      <alignment vertical="center"/>
    </xf>
    <xf numFmtId="0" fontId="58" fillId="45" borderId="34" applyNumberFormat="0" applyAlignment="0" applyProtection="0">
      <alignment vertical="center"/>
    </xf>
    <xf numFmtId="0" fontId="58" fillId="45" borderId="34" applyNumberFormat="0" applyAlignment="0" applyProtection="0">
      <alignment vertical="center"/>
    </xf>
    <xf numFmtId="0" fontId="59" fillId="58" borderId="41" applyNumberFormat="0" applyAlignment="0" applyProtection="0">
      <alignment vertical="center"/>
    </xf>
    <xf numFmtId="0" fontId="59" fillId="58" borderId="41" applyNumberFormat="0" applyAlignment="0" applyProtection="0">
      <alignment vertical="center"/>
    </xf>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3" fillId="0" borderId="1">
      <alignment horizontal="left" vertical="center"/>
    </xf>
    <xf numFmtId="0" fontId="3" fillId="0" borderId="1">
      <alignment horizontal="left" vertical="center"/>
    </xf>
    <xf numFmtId="10" fontId="29" fillId="63" borderId="22" applyBorder="0" applyAlignment="0" applyProtection="0"/>
    <xf numFmtId="10" fontId="29" fillId="63" borderId="22" applyBorder="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91" fillId="0" borderId="42" applyNumberFormat="0" applyFill="0" applyAlignment="0" applyProtection="0">
      <alignment vertical="center"/>
    </xf>
    <xf numFmtId="0" fontId="91" fillId="0" borderId="42" applyNumberFormat="0" applyFill="0" applyAlignment="0" applyProtection="0">
      <alignment vertical="center"/>
    </xf>
    <xf numFmtId="0" fontId="84" fillId="63" borderId="40" applyNumberFormat="0" applyFont="0" applyAlignment="0" applyProtection="0">
      <alignment vertical="center"/>
    </xf>
    <xf numFmtId="0" fontId="84" fillId="63" borderId="40" applyNumberFormat="0" applyFont="0" applyAlignment="0" applyProtection="0">
      <alignment vertical="center"/>
    </xf>
    <xf numFmtId="0" fontId="94" fillId="6" borderId="34" applyNumberFormat="0" applyAlignment="0" applyProtection="0">
      <alignment vertical="center"/>
    </xf>
    <xf numFmtId="0" fontId="94" fillId="6" borderId="34" applyNumberFormat="0" applyAlignment="0" applyProtection="0">
      <alignment vertical="center"/>
    </xf>
    <xf numFmtId="0" fontId="95" fillId="5" borderId="34" applyNumberFormat="0" applyAlignment="0" applyProtection="0">
      <alignment vertical="center"/>
    </xf>
    <xf numFmtId="0" fontId="95" fillId="5" borderId="34" applyNumberFormat="0" applyAlignment="0" applyProtection="0">
      <alignment vertical="center"/>
    </xf>
    <xf numFmtId="0" fontId="96" fillId="6" borderId="41" applyNumberFormat="0" applyAlignment="0" applyProtection="0">
      <alignment vertical="center"/>
    </xf>
    <xf numFmtId="0" fontId="96" fillId="6" borderId="41" applyNumberFormat="0" applyAlignment="0" applyProtection="0">
      <alignment vertical="center"/>
    </xf>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10" fontId="29" fillId="63" borderId="2" applyNumberFormat="0" applyBorder="0" applyAlignment="0" applyProtection="0"/>
    <xf numFmtId="10" fontId="29" fillId="63" borderId="2" applyNumberFormat="0" applyBorder="0" applyAlignment="0" applyProtection="0"/>
    <xf numFmtId="0" fontId="3" fillId="0" borderId="1">
      <alignment horizontal="left" vertical="center"/>
    </xf>
    <xf numFmtId="0" fontId="3" fillId="0" borderId="1">
      <alignment horizontal="left" vertical="center"/>
    </xf>
    <xf numFmtId="0" fontId="7" fillId="61" borderId="63" applyNumberFormat="0" applyFont="0" applyAlignment="0" applyProtection="0"/>
    <xf numFmtId="164" fontId="4" fillId="0" borderId="0" applyFont="0" applyFill="0" applyBorder="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0" fontId="3" fillId="0" borderId="1">
      <alignment horizontal="left" vertical="center"/>
    </xf>
    <xf numFmtId="0" fontId="3" fillId="0" borderId="1">
      <alignment horizontal="lef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0" fontId="29" fillId="63" borderId="2" applyNumberFormat="0" applyBorder="0" applyAlignment="0" applyProtection="0"/>
    <xf numFmtId="10" fontId="29" fillId="63" borderId="2"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4" fillId="0" borderId="0" applyFont="0" applyFill="0" applyBorder="0" applyAlignment="0" applyProtection="0"/>
    <xf numFmtId="9" fontId="4" fillId="0" borderId="0" applyFont="0" applyFill="0" applyBorder="0" applyAlignment="0" applyProtection="0"/>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48" fillId="61" borderId="40" applyNumberFormat="0" applyFont="0" applyAlignment="0" applyProtection="0">
      <alignment vertical="center"/>
    </xf>
    <xf numFmtId="0" fontId="48" fillId="61" borderId="40" applyNumberFormat="0" applyFont="0" applyAlignment="0" applyProtection="0">
      <alignment vertical="center"/>
    </xf>
    <xf numFmtId="0" fontId="57" fillId="58" borderId="34" applyNumberFormat="0" applyAlignment="0" applyProtection="0">
      <alignment vertical="center"/>
    </xf>
    <xf numFmtId="0" fontId="57" fillId="58" borderId="34" applyNumberFormat="0" applyAlignment="0" applyProtection="0">
      <alignment vertical="center"/>
    </xf>
    <xf numFmtId="0" fontId="58" fillId="45" borderId="34" applyNumberFormat="0" applyAlignment="0" applyProtection="0">
      <alignment vertical="center"/>
    </xf>
    <xf numFmtId="0" fontId="58" fillId="45" borderId="34" applyNumberFormat="0" applyAlignment="0" applyProtection="0">
      <alignment vertical="center"/>
    </xf>
    <xf numFmtId="0" fontId="59" fillId="58" borderId="41" applyNumberFormat="0" applyAlignment="0" applyProtection="0">
      <alignment vertical="center"/>
    </xf>
    <xf numFmtId="0" fontId="59" fillId="58" borderId="41" applyNumberFormat="0" applyAlignment="0" applyProtection="0">
      <alignment vertical="center"/>
    </xf>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164" fontId="1"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0" fontId="3" fillId="0" borderId="23">
      <alignment horizontal="left" vertical="center"/>
    </xf>
    <xf numFmtId="0" fontId="3" fillId="0" borderId="23">
      <alignment horizontal="left" vertical="center"/>
    </xf>
    <xf numFmtId="10" fontId="29" fillId="63" borderId="22" applyNumberFormat="0" applyBorder="0" applyAlignment="0" applyProtection="0"/>
    <xf numFmtId="10" fontId="29" fillId="63" borderId="22" applyNumberFormat="0" applyBorder="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164" fontId="4" fillId="0" borderId="0" applyFont="0" applyFill="0" applyBorder="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3" fillId="0" borderId="23">
      <alignment horizontal="left" vertical="center"/>
    </xf>
    <xf numFmtId="0" fontId="3" fillId="0" borderId="23">
      <alignment horizontal="left" vertical="center"/>
    </xf>
    <xf numFmtId="10" fontId="29" fillId="63" borderId="22" applyBorder="0" applyAlignment="0" applyProtection="0"/>
    <xf numFmtId="10" fontId="29" fillId="63" borderId="22" applyBorder="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91" fillId="0" borderId="47" applyNumberFormat="0" applyFill="0" applyAlignment="0" applyProtection="0">
      <alignment vertical="center"/>
    </xf>
    <xf numFmtId="0" fontId="91" fillId="0" borderId="47" applyNumberFormat="0" applyFill="0" applyAlignment="0" applyProtection="0">
      <alignment vertical="center"/>
    </xf>
    <xf numFmtId="0" fontId="84" fillId="63" borderId="45" applyNumberFormat="0" applyFont="0" applyAlignment="0" applyProtection="0">
      <alignment vertical="center"/>
    </xf>
    <xf numFmtId="0" fontId="84" fillId="63" borderId="45" applyNumberFormat="0" applyFont="0" applyAlignment="0" applyProtection="0">
      <alignment vertical="center"/>
    </xf>
    <xf numFmtId="0" fontId="94" fillId="6" borderId="44" applyNumberFormat="0" applyAlignment="0" applyProtection="0">
      <alignment vertical="center"/>
    </xf>
    <xf numFmtId="0" fontId="94" fillId="6" borderId="44" applyNumberFormat="0" applyAlignment="0" applyProtection="0">
      <alignment vertical="center"/>
    </xf>
    <xf numFmtId="0" fontId="95" fillId="5" borderId="44" applyNumberFormat="0" applyAlignment="0" applyProtection="0">
      <alignment vertical="center"/>
    </xf>
    <xf numFmtId="0" fontId="95" fillId="5" borderId="44" applyNumberFormat="0" applyAlignment="0" applyProtection="0">
      <alignment vertical="center"/>
    </xf>
    <xf numFmtId="0" fontId="96" fillId="6" borderId="46" applyNumberFormat="0" applyAlignment="0" applyProtection="0">
      <alignment vertical="center"/>
    </xf>
    <xf numFmtId="0" fontId="96" fillId="6" borderId="46" applyNumberFormat="0" applyAlignment="0" applyProtection="0">
      <alignment vertical="center"/>
    </xf>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10" fontId="29" fillId="63" borderId="22" applyNumberFormat="0" applyBorder="0" applyAlignment="0" applyProtection="0"/>
    <xf numFmtId="10" fontId="29" fillId="63" borderId="22" applyNumberFormat="0" applyBorder="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3" fillId="0" borderId="23">
      <alignment horizontal="left" vertical="center"/>
    </xf>
    <xf numFmtId="0" fontId="3" fillId="0" borderId="23">
      <alignment horizontal="left" vertical="center"/>
    </xf>
    <xf numFmtId="10" fontId="29" fillId="63" borderId="22" applyNumberFormat="0" applyBorder="0" applyAlignment="0" applyProtection="0"/>
    <xf numFmtId="10" fontId="29" fillId="63" borderId="22" applyNumberFormat="0" applyBorder="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3" fillId="0" borderId="23">
      <alignment horizontal="left" vertical="center"/>
    </xf>
    <xf numFmtId="0" fontId="3" fillId="0" borderId="23">
      <alignment horizontal="left" vertical="center"/>
    </xf>
    <xf numFmtId="10" fontId="29" fillId="63" borderId="22" applyBorder="0" applyAlignment="0" applyProtection="0"/>
    <xf numFmtId="10" fontId="29" fillId="63" borderId="22" applyBorder="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91" fillId="0" borderId="47" applyNumberFormat="0" applyFill="0" applyAlignment="0" applyProtection="0">
      <alignment vertical="center"/>
    </xf>
    <xf numFmtId="0" fontId="91" fillId="0" borderId="47" applyNumberFormat="0" applyFill="0" applyAlignment="0" applyProtection="0">
      <alignment vertical="center"/>
    </xf>
    <xf numFmtId="0" fontId="84" fillId="63" borderId="45" applyNumberFormat="0" applyFont="0" applyAlignment="0" applyProtection="0">
      <alignment vertical="center"/>
    </xf>
    <xf numFmtId="0" fontId="84" fillId="63" borderId="45" applyNumberFormat="0" applyFont="0" applyAlignment="0" applyProtection="0">
      <alignment vertical="center"/>
    </xf>
    <xf numFmtId="0" fontId="94" fillId="6" borderId="44" applyNumberFormat="0" applyAlignment="0" applyProtection="0">
      <alignment vertical="center"/>
    </xf>
    <xf numFmtId="0" fontId="94" fillId="6" borderId="44" applyNumberFormat="0" applyAlignment="0" applyProtection="0">
      <alignment vertical="center"/>
    </xf>
    <xf numFmtId="0" fontId="95" fillId="5" borderId="44" applyNumberFormat="0" applyAlignment="0" applyProtection="0">
      <alignment vertical="center"/>
    </xf>
    <xf numFmtId="0" fontId="95" fillId="5" borderId="44" applyNumberFormat="0" applyAlignment="0" applyProtection="0">
      <alignment vertical="center"/>
    </xf>
    <xf numFmtId="0" fontId="96" fillId="6" borderId="46" applyNumberFormat="0" applyAlignment="0" applyProtection="0">
      <alignment vertical="center"/>
    </xf>
    <xf numFmtId="0" fontId="96" fillId="6" borderId="46" applyNumberFormat="0" applyAlignment="0" applyProtection="0">
      <alignment vertical="center"/>
    </xf>
    <xf numFmtId="10" fontId="29" fillId="63" borderId="60" applyNumberFormat="0" applyBorder="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96" fillId="6" borderId="64" applyNumberFormat="0" applyAlignment="0" applyProtection="0">
      <alignment vertical="center"/>
    </xf>
    <xf numFmtId="0" fontId="95" fillId="5" borderId="62" applyNumberFormat="0" applyAlignment="0" applyProtection="0">
      <alignment vertical="center"/>
    </xf>
    <xf numFmtId="0" fontId="94" fillId="6" borderId="62" applyNumberFormat="0" applyAlignment="0" applyProtection="0">
      <alignment vertical="center"/>
    </xf>
    <xf numFmtId="0" fontId="84" fillId="63" borderId="63" applyNumberFormat="0" applyFont="0" applyAlignment="0" applyProtection="0">
      <alignment vertical="center"/>
    </xf>
    <xf numFmtId="0" fontId="91" fillId="0" borderId="65" applyNumberFormat="0" applyFill="0" applyAlignment="0" applyProtection="0">
      <alignment vertical="center"/>
    </xf>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10" fontId="29" fillId="63" borderId="60" applyBorder="0" applyAlignment="0" applyProtection="0"/>
    <xf numFmtId="0" fontId="3" fillId="0" borderId="61">
      <alignment horizontal="left" vertical="center"/>
    </xf>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58" fillId="45" borderId="62" applyNumberFormat="0" applyAlignment="0" applyProtection="0">
      <alignment vertical="center"/>
    </xf>
    <xf numFmtId="0" fontId="54" fillId="0" borderId="65" applyNumberFormat="0" applyFill="0" applyAlignment="0" applyProtection="0">
      <alignment vertical="center"/>
    </xf>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10" fontId="29" fillId="63" borderId="60" applyNumberFormat="0" applyBorder="0" applyAlignment="0" applyProtection="0"/>
    <xf numFmtId="0" fontId="3" fillId="0" borderId="61">
      <alignment horizontal="left" vertical="center"/>
    </xf>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3" fillId="0" borderId="61">
      <alignment horizontal="left" vertical="center"/>
    </xf>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3" fillId="0" borderId="49">
      <alignment horizontal="left" vertical="center"/>
    </xf>
    <xf numFmtId="0" fontId="3" fillId="0" borderId="49">
      <alignment horizontal="left" vertical="center"/>
    </xf>
    <xf numFmtId="10" fontId="29" fillId="63" borderId="48" applyNumberFormat="0" applyBorder="0" applyAlignment="0" applyProtection="0"/>
    <xf numFmtId="10" fontId="29" fillId="63" borderId="48" applyNumberFormat="0" applyBorder="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54" fillId="0" borderId="53" applyNumberFormat="0" applyFill="0" applyAlignment="0" applyProtection="0">
      <alignment vertical="center"/>
    </xf>
    <xf numFmtId="0" fontId="54" fillId="0" borderId="53" applyNumberFormat="0" applyFill="0" applyAlignment="0" applyProtection="0">
      <alignment vertical="center"/>
    </xf>
    <xf numFmtId="0" fontId="48" fillId="61" borderId="51" applyNumberFormat="0" applyFont="0" applyAlignment="0" applyProtection="0">
      <alignment vertical="center"/>
    </xf>
    <xf numFmtId="0" fontId="48" fillId="61" borderId="51" applyNumberFormat="0" applyFont="0" applyAlignment="0" applyProtection="0">
      <alignment vertical="center"/>
    </xf>
    <xf numFmtId="0" fontId="57" fillId="58" borderId="50" applyNumberFormat="0" applyAlignment="0" applyProtection="0">
      <alignment vertical="center"/>
    </xf>
    <xf numFmtId="0" fontId="57" fillId="58" borderId="50" applyNumberFormat="0" applyAlignment="0" applyProtection="0">
      <alignment vertical="center"/>
    </xf>
    <xf numFmtId="0" fontId="58" fillId="45" borderId="50" applyNumberFormat="0" applyAlignment="0" applyProtection="0">
      <alignment vertical="center"/>
    </xf>
    <xf numFmtId="0" fontId="58" fillId="45" borderId="50" applyNumberFormat="0" applyAlignment="0" applyProtection="0">
      <alignment vertical="center"/>
    </xf>
    <xf numFmtId="0" fontId="59" fillId="58" borderId="52" applyNumberFormat="0" applyAlignment="0" applyProtection="0">
      <alignment vertical="center"/>
    </xf>
    <xf numFmtId="0" fontId="59" fillId="58" borderId="52" applyNumberFormat="0" applyAlignment="0" applyProtection="0">
      <alignment vertical="center"/>
    </xf>
    <xf numFmtId="10" fontId="29" fillId="63" borderId="60" applyNumberFormat="0" applyBorder="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96" fillId="6" borderId="64" applyNumberFormat="0" applyAlignment="0" applyProtection="0">
      <alignment vertical="center"/>
    </xf>
    <xf numFmtId="0" fontId="95" fillId="5" borderId="62" applyNumberFormat="0" applyAlignment="0" applyProtection="0">
      <alignment vertical="center"/>
    </xf>
    <xf numFmtId="0" fontId="94" fillId="6" borderId="62" applyNumberFormat="0" applyAlignment="0" applyProtection="0">
      <alignment vertical="center"/>
    </xf>
    <xf numFmtId="0" fontId="84" fillId="63" borderId="63" applyNumberFormat="0" applyFont="0" applyAlignment="0" applyProtection="0">
      <alignment vertical="center"/>
    </xf>
    <xf numFmtId="0" fontId="91" fillId="0" borderId="65" applyNumberFormat="0" applyFill="0" applyAlignment="0" applyProtection="0">
      <alignment vertical="center"/>
    </xf>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10" fontId="29" fillId="63" borderId="60" applyBorder="0" applyAlignment="0" applyProtection="0"/>
    <xf numFmtId="0" fontId="3" fillId="0" borderId="61">
      <alignment horizontal="left" vertical="center"/>
    </xf>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62" applyNumberFormat="0" applyAlignment="0" applyProtection="0"/>
    <xf numFmtId="0" fontId="3" fillId="0" borderId="49">
      <alignment horizontal="left" vertical="center"/>
    </xf>
    <xf numFmtId="0" fontId="3" fillId="0" borderId="49">
      <alignment horizontal="left" vertical="center"/>
    </xf>
    <xf numFmtId="10" fontId="29" fillId="63" borderId="48" applyBorder="0" applyAlignment="0" applyProtection="0"/>
    <xf numFmtId="10" fontId="29" fillId="63" borderId="48" applyBorder="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164" fontId="1" fillId="0" borderId="0" applyFont="0" applyFill="0" applyBorder="0" applyAlignment="0" applyProtection="0"/>
    <xf numFmtId="0" fontId="91" fillId="0" borderId="53" applyNumberFormat="0" applyFill="0" applyAlignment="0" applyProtection="0">
      <alignment vertical="center"/>
    </xf>
    <xf numFmtId="0" fontId="91" fillId="0" borderId="53" applyNumberFormat="0" applyFill="0" applyAlignment="0" applyProtection="0">
      <alignment vertical="center"/>
    </xf>
    <xf numFmtId="0" fontId="84" fillId="63" borderId="51" applyNumberFormat="0" applyFont="0" applyAlignment="0" applyProtection="0">
      <alignment vertical="center"/>
    </xf>
    <xf numFmtId="0" fontId="84" fillId="63" borderId="51" applyNumberFormat="0" applyFont="0" applyAlignment="0" applyProtection="0">
      <alignment vertical="center"/>
    </xf>
    <xf numFmtId="0" fontId="94" fillId="6" borderId="50" applyNumberFormat="0" applyAlignment="0" applyProtection="0">
      <alignment vertical="center"/>
    </xf>
    <xf numFmtId="0" fontId="94" fillId="6" borderId="50" applyNumberFormat="0" applyAlignment="0" applyProtection="0">
      <alignment vertical="center"/>
    </xf>
    <xf numFmtId="0" fontId="95" fillId="5" borderId="50" applyNumberFormat="0" applyAlignment="0" applyProtection="0">
      <alignment vertical="center"/>
    </xf>
    <xf numFmtId="0" fontId="95" fillId="5" borderId="50" applyNumberFormat="0" applyAlignment="0" applyProtection="0">
      <alignment vertical="center"/>
    </xf>
    <xf numFmtId="0" fontId="96" fillId="6" borderId="52" applyNumberFormat="0" applyAlignment="0" applyProtection="0">
      <alignment vertical="center"/>
    </xf>
    <xf numFmtId="0" fontId="96" fillId="6" borderId="52" applyNumberFormat="0" applyAlignment="0" applyProtection="0">
      <alignment vertical="center"/>
    </xf>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59" fillId="58" borderId="64" applyNumberFormat="0" applyAlignment="0" applyProtection="0">
      <alignment vertical="center"/>
    </xf>
    <xf numFmtId="0" fontId="48" fillId="61" borderId="63" applyNumberFormat="0" applyFont="0" applyAlignment="0" applyProtection="0">
      <alignment vertical="center"/>
    </xf>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10" fontId="29" fillId="63" borderId="48" applyNumberFormat="0" applyBorder="0" applyAlignment="0" applyProtection="0"/>
    <xf numFmtId="10" fontId="29" fillId="63" borderId="48" applyNumberFormat="0" applyBorder="0" applyAlignment="0" applyProtection="0"/>
    <xf numFmtId="0" fontId="59" fillId="58" borderId="64" applyNumberFormat="0" applyAlignment="0" applyProtection="0">
      <alignment vertical="center"/>
    </xf>
    <xf numFmtId="0" fontId="57" fillId="58" borderId="62" applyNumberFormat="0" applyAlignment="0" applyProtection="0">
      <alignment vertical="center"/>
    </xf>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10" fontId="29" fillId="63" borderId="48" applyNumberFormat="0" applyBorder="0" applyAlignment="0" applyProtection="0"/>
    <xf numFmtId="10" fontId="29" fillId="63" borderId="48" applyNumberFormat="0" applyBorder="0" applyAlignment="0" applyProtection="0"/>
    <xf numFmtId="0" fontId="58" fillId="45" borderId="62" applyNumberFormat="0" applyAlignment="0" applyProtection="0">
      <alignment vertical="center"/>
    </xf>
    <xf numFmtId="0" fontId="48" fillId="61" borderId="63" applyNumberFormat="0" applyFont="0" applyAlignment="0" applyProtection="0">
      <alignment vertical="center"/>
    </xf>
    <xf numFmtId="0" fontId="57" fillId="58" borderId="62" applyNumberFormat="0" applyAlignment="0" applyProtection="0">
      <alignment vertical="center"/>
    </xf>
    <xf numFmtId="0" fontId="54" fillId="0" borderId="65" applyNumberFormat="0" applyFill="0" applyAlignment="0" applyProtection="0">
      <alignment vertical="center"/>
    </xf>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10" fontId="29" fillId="63" borderId="48" applyBorder="0" applyAlignment="0" applyProtection="0"/>
    <xf numFmtId="10" fontId="29" fillId="63" borderId="48" applyBorder="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3" fillId="0" borderId="23">
      <alignment horizontal="left" vertical="center"/>
    </xf>
    <xf numFmtId="0" fontId="3" fillId="0" borderId="23">
      <alignment horizontal="left" vertical="center"/>
    </xf>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3" fillId="0" borderId="23">
      <alignment horizontal="left" vertical="center"/>
    </xf>
    <xf numFmtId="0" fontId="3" fillId="0" borderId="23">
      <alignment horizontal="left" vertical="center"/>
    </xf>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0" fontId="7" fillId="61" borderId="63" applyNumberFormat="0" applyFont="0" applyAlignment="0" applyProtection="0"/>
    <xf numFmtId="0" fontId="7" fillId="58" borderId="62" applyNumberFormat="0" applyAlignment="0" applyProtection="0"/>
    <xf numFmtId="0" fontId="7" fillId="58"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10" fontId="29" fillId="63" borderId="60" applyNumberFormat="0" applyBorder="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3" fillId="0" borderId="55">
      <alignment horizontal="left" vertical="center"/>
    </xf>
    <xf numFmtId="0" fontId="3" fillId="0" borderId="55">
      <alignment horizontal="left" vertical="center"/>
    </xf>
    <xf numFmtId="10" fontId="29" fillId="63" borderId="54" applyNumberFormat="0" applyBorder="0" applyAlignment="0" applyProtection="0"/>
    <xf numFmtId="10" fontId="29" fillId="63" borderId="54" applyNumberFormat="0" applyBorder="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54" fillId="0" borderId="59" applyNumberFormat="0" applyFill="0" applyAlignment="0" applyProtection="0">
      <alignment vertical="center"/>
    </xf>
    <xf numFmtId="0" fontId="54" fillId="0" borderId="59" applyNumberFormat="0" applyFill="0" applyAlignment="0" applyProtection="0">
      <alignment vertical="center"/>
    </xf>
    <xf numFmtId="0" fontId="48" fillId="61" borderId="57" applyNumberFormat="0" applyFont="0" applyAlignment="0" applyProtection="0">
      <alignment vertical="center"/>
    </xf>
    <xf numFmtId="0" fontId="48" fillId="61" borderId="57" applyNumberFormat="0" applyFont="0" applyAlignment="0" applyProtection="0">
      <alignment vertical="center"/>
    </xf>
    <xf numFmtId="0" fontId="57" fillId="58" borderId="56" applyNumberFormat="0" applyAlignment="0" applyProtection="0">
      <alignment vertical="center"/>
    </xf>
    <xf numFmtId="0" fontId="57" fillId="58" borderId="56" applyNumberFormat="0" applyAlignment="0" applyProtection="0">
      <alignment vertical="center"/>
    </xf>
    <xf numFmtId="0" fontId="58" fillId="45" borderId="56" applyNumberFormat="0" applyAlignment="0" applyProtection="0">
      <alignment vertical="center"/>
    </xf>
    <xf numFmtId="0" fontId="58" fillId="45" borderId="56" applyNumberFormat="0" applyAlignment="0" applyProtection="0">
      <alignment vertical="center"/>
    </xf>
    <xf numFmtId="0" fontId="59" fillId="58" borderId="58" applyNumberFormat="0" applyAlignment="0" applyProtection="0">
      <alignment vertical="center"/>
    </xf>
    <xf numFmtId="0" fontId="59" fillId="58" borderId="58" applyNumberFormat="0" applyAlignment="0" applyProtection="0">
      <alignment vertical="center"/>
    </xf>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3" fillId="0" borderId="55">
      <alignment horizontal="left" vertical="center"/>
    </xf>
    <xf numFmtId="0" fontId="3" fillId="0" borderId="55">
      <alignment horizontal="left" vertical="center"/>
    </xf>
    <xf numFmtId="10" fontId="29" fillId="63" borderId="54" applyBorder="0" applyAlignment="0" applyProtection="0"/>
    <xf numFmtId="10" fontId="29" fillId="63" borderId="54" applyBorder="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91" fillId="0" borderId="59" applyNumberFormat="0" applyFill="0" applyAlignment="0" applyProtection="0">
      <alignment vertical="center"/>
    </xf>
    <xf numFmtId="0" fontId="91" fillId="0" borderId="59" applyNumberFormat="0" applyFill="0" applyAlignment="0" applyProtection="0">
      <alignment vertical="center"/>
    </xf>
    <xf numFmtId="0" fontId="84" fillId="63" borderId="57" applyNumberFormat="0" applyFont="0" applyAlignment="0" applyProtection="0">
      <alignment vertical="center"/>
    </xf>
    <xf numFmtId="0" fontId="84" fillId="63" borderId="57" applyNumberFormat="0" applyFont="0" applyAlignment="0" applyProtection="0">
      <alignment vertical="center"/>
    </xf>
    <xf numFmtId="0" fontId="94" fillId="6" borderId="56" applyNumberFormat="0" applyAlignment="0" applyProtection="0">
      <alignment vertical="center"/>
    </xf>
    <xf numFmtId="0" fontId="94" fillId="6" borderId="56" applyNumberFormat="0" applyAlignment="0" applyProtection="0">
      <alignment vertical="center"/>
    </xf>
    <xf numFmtId="0" fontId="95" fillId="5" borderId="56" applyNumberFormat="0" applyAlignment="0" applyProtection="0">
      <alignment vertical="center"/>
    </xf>
    <xf numFmtId="0" fontId="95" fillId="5" borderId="56" applyNumberFormat="0" applyAlignment="0" applyProtection="0">
      <alignment vertical="center"/>
    </xf>
    <xf numFmtId="0" fontId="96" fillId="6" borderId="58" applyNumberFormat="0" applyAlignment="0" applyProtection="0">
      <alignment vertical="center"/>
    </xf>
    <xf numFmtId="0" fontId="96" fillId="6" borderId="58" applyNumberFormat="0" applyAlignment="0" applyProtection="0">
      <alignment vertical="center"/>
    </xf>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10" fontId="29" fillId="63" borderId="54" applyNumberFormat="0" applyBorder="0" applyAlignment="0" applyProtection="0"/>
    <xf numFmtId="10" fontId="29" fillId="63" borderId="54" applyNumberFormat="0" applyBorder="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54" fillId="0" borderId="59" applyNumberFormat="0" applyFill="0" applyAlignment="0" applyProtection="0">
      <alignment vertical="center"/>
    </xf>
    <xf numFmtId="0" fontId="54" fillId="0" borderId="59" applyNumberFormat="0" applyFill="0" applyAlignment="0" applyProtection="0">
      <alignment vertical="center"/>
    </xf>
    <xf numFmtId="0" fontId="48" fillId="61" borderId="57" applyNumberFormat="0" applyFont="0" applyAlignment="0" applyProtection="0">
      <alignment vertical="center"/>
    </xf>
    <xf numFmtId="0" fontId="48" fillId="61" borderId="57" applyNumberFormat="0" applyFont="0" applyAlignment="0" applyProtection="0">
      <alignment vertical="center"/>
    </xf>
    <xf numFmtId="0" fontId="57" fillId="58" borderId="56" applyNumberFormat="0" applyAlignment="0" applyProtection="0">
      <alignment vertical="center"/>
    </xf>
    <xf numFmtId="0" fontId="57" fillId="58" borderId="56" applyNumberFormat="0" applyAlignment="0" applyProtection="0">
      <alignment vertical="center"/>
    </xf>
    <xf numFmtId="0" fontId="58" fillId="45" borderId="56" applyNumberFormat="0" applyAlignment="0" applyProtection="0">
      <alignment vertical="center"/>
    </xf>
    <xf numFmtId="0" fontId="58" fillId="45" borderId="56" applyNumberFormat="0" applyAlignment="0" applyProtection="0">
      <alignment vertical="center"/>
    </xf>
    <xf numFmtId="0" fontId="59" fillId="58" borderId="58" applyNumberFormat="0" applyAlignment="0" applyProtection="0">
      <alignment vertical="center"/>
    </xf>
    <xf numFmtId="0" fontId="59" fillId="58" borderId="58" applyNumberFormat="0" applyAlignment="0" applyProtection="0">
      <alignment vertical="center"/>
    </xf>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3" fillId="0" borderId="55">
      <alignment horizontal="left" vertical="center"/>
    </xf>
    <xf numFmtId="0" fontId="3" fillId="0" borderId="55">
      <alignment horizontal="left" vertical="center"/>
    </xf>
    <xf numFmtId="10" fontId="29" fillId="63" borderId="54" applyNumberFormat="0" applyBorder="0" applyAlignment="0" applyProtection="0"/>
    <xf numFmtId="10" fontId="29" fillId="63" borderId="54" applyNumberFormat="0" applyBorder="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54" fillId="0" borderId="59" applyNumberFormat="0" applyFill="0" applyAlignment="0" applyProtection="0">
      <alignment vertical="center"/>
    </xf>
    <xf numFmtId="0" fontId="54" fillId="0" borderId="59" applyNumberFormat="0" applyFill="0" applyAlignment="0" applyProtection="0">
      <alignment vertical="center"/>
    </xf>
    <xf numFmtId="0" fontId="48" fillId="61" borderId="57" applyNumberFormat="0" applyFont="0" applyAlignment="0" applyProtection="0">
      <alignment vertical="center"/>
    </xf>
    <xf numFmtId="0" fontId="48" fillId="61" borderId="57" applyNumberFormat="0" applyFont="0" applyAlignment="0" applyProtection="0">
      <alignment vertical="center"/>
    </xf>
    <xf numFmtId="0" fontId="57" fillId="58" borderId="56" applyNumberFormat="0" applyAlignment="0" applyProtection="0">
      <alignment vertical="center"/>
    </xf>
    <xf numFmtId="0" fontId="57" fillId="58" borderId="56" applyNumberFormat="0" applyAlignment="0" applyProtection="0">
      <alignment vertical="center"/>
    </xf>
    <xf numFmtId="0" fontId="58" fillId="45" borderId="56" applyNumberFormat="0" applyAlignment="0" applyProtection="0">
      <alignment vertical="center"/>
    </xf>
    <xf numFmtId="0" fontId="58" fillId="45" borderId="56" applyNumberFormat="0" applyAlignment="0" applyProtection="0">
      <alignment vertical="center"/>
    </xf>
    <xf numFmtId="0" fontId="59" fillId="58" borderId="58" applyNumberFormat="0" applyAlignment="0" applyProtection="0">
      <alignment vertical="center"/>
    </xf>
    <xf numFmtId="0" fontId="59" fillId="58" borderId="58" applyNumberFormat="0" applyAlignment="0" applyProtection="0">
      <alignment vertical="center"/>
    </xf>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3" fillId="0" borderId="55">
      <alignment horizontal="left" vertical="center"/>
    </xf>
    <xf numFmtId="0" fontId="3" fillId="0" borderId="55">
      <alignment horizontal="left" vertical="center"/>
    </xf>
    <xf numFmtId="10" fontId="29" fillId="63" borderId="54" applyBorder="0" applyAlignment="0" applyProtection="0"/>
    <xf numFmtId="10" fontId="29" fillId="63" borderId="54" applyBorder="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91" fillId="0" borderId="59" applyNumberFormat="0" applyFill="0" applyAlignment="0" applyProtection="0">
      <alignment vertical="center"/>
    </xf>
    <xf numFmtId="0" fontId="91" fillId="0" borderId="59" applyNumberFormat="0" applyFill="0" applyAlignment="0" applyProtection="0">
      <alignment vertical="center"/>
    </xf>
    <xf numFmtId="0" fontId="84" fillId="63" borderId="57" applyNumberFormat="0" applyFont="0" applyAlignment="0" applyProtection="0">
      <alignment vertical="center"/>
    </xf>
    <xf numFmtId="0" fontId="84" fillId="63" borderId="57" applyNumberFormat="0" applyFont="0" applyAlignment="0" applyProtection="0">
      <alignment vertical="center"/>
    </xf>
    <xf numFmtId="0" fontId="94" fillId="6" borderId="56" applyNumberFormat="0" applyAlignment="0" applyProtection="0">
      <alignment vertical="center"/>
    </xf>
    <xf numFmtId="0" fontId="94" fillId="6" borderId="56" applyNumberFormat="0" applyAlignment="0" applyProtection="0">
      <alignment vertical="center"/>
    </xf>
    <xf numFmtId="0" fontId="95" fillId="5" borderId="56" applyNumberFormat="0" applyAlignment="0" applyProtection="0">
      <alignment vertical="center"/>
    </xf>
    <xf numFmtId="0" fontId="95" fillId="5" borderId="56" applyNumberFormat="0" applyAlignment="0" applyProtection="0">
      <alignment vertical="center"/>
    </xf>
    <xf numFmtId="0" fontId="96" fillId="6" borderId="58" applyNumberFormat="0" applyAlignment="0" applyProtection="0">
      <alignment vertical="center"/>
    </xf>
    <xf numFmtId="0" fontId="96" fillId="6" borderId="58" applyNumberFormat="0" applyAlignment="0" applyProtection="0">
      <alignment vertical="center"/>
    </xf>
    <xf numFmtId="10" fontId="29" fillId="63" borderId="60" applyNumberFormat="0" applyBorder="0" applyAlignment="0" applyProtection="0"/>
    <xf numFmtId="10" fontId="29" fillId="63" borderId="60" applyNumberFormat="0" applyBorder="0" applyAlignment="0" applyProtection="0"/>
    <xf numFmtId="10" fontId="29" fillId="63" borderId="60" applyBorder="0" applyAlignment="0" applyProtection="0"/>
    <xf numFmtId="10" fontId="29" fillId="63" borderId="60" applyBorder="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48" fillId="61" borderId="63" applyNumberFormat="0" applyFont="0" applyAlignment="0" applyProtection="0">
      <alignment vertical="center"/>
    </xf>
    <xf numFmtId="0" fontId="48" fillId="61" borderId="63" applyNumberFormat="0" applyFont="0" applyAlignment="0" applyProtection="0">
      <alignment vertical="center"/>
    </xf>
    <xf numFmtId="0" fontId="57" fillId="58" borderId="62" applyNumberFormat="0" applyAlignment="0" applyProtection="0">
      <alignment vertical="center"/>
    </xf>
    <xf numFmtId="0" fontId="57" fillId="58" borderId="62" applyNumberFormat="0" applyAlignment="0" applyProtection="0">
      <alignment vertical="center"/>
    </xf>
    <xf numFmtId="0" fontId="58" fillId="45" borderId="62" applyNumberFormat="0" applyAlignment="0" applyProtection="0">
      <alignment vertical="center"/>
    </xf>
    <xf numFmtId="0" fontId="58" fillId="45" borderId="62" applyNumberFormat="0" applyAlignment="0" applyProtection="0">
      <alignment vertical="center"/>
    </xf>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3" fillId="0" borderId="67">
      <alignment horizontal="left" vertical="center"/>
    </xf>
    <xf numFmtId="0" fontId="3" fillId="0" borderId="67">
      <alignment horizontal="left" vertical="center"/>
    </xf>
    <xf numFmtId="10" fontId="29" fillId="63" borderId="66" applyNumberFormat="0" applyBorder="0" applyAlignment="0" applyProtection="0"/>
    <xf numFmtId="10" fontId="29" fillId="63" borderId="66" applyNumberFormat="0" applyBorder="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54" fillId="0" borderId="71" applyNumberFormat="0" applyFill="0" applyAlignment="0" applyProtection="0">
      <alignment vertical="center"/>
    </xf>
    <xf numFmtId="0" fontId="54" fillId="0" borderId="71" applyNumberFormat="0" applyFill="0" applyAlignment="0" applyProtection="0">
      <alignment vertical="center"/>
    </xf>
    <xf numFmtId="0" fontId="48" fillId="61" borderId="69" applyNumberFormat="0" applyFont="0" applyAlignment="0" applyProtection="0">
      <alignment vertical="center"/>
    </xf>
    <xf numFmtId="0" fontId="48" fillId="61" borderId="69" applyNumberFormat="0" applyFont="0" applyAlignment="0" applyProtection="0">
      <alignment vertical="center"/>
    </xf>
    <xf numFmtId="0" fontId="57" fillId="58" borderId="68" applyNumberFormat="0" applyAlignment="0" applyProtection="0">
      <alignment vertical="center"/>
    </xf>
    <xf numFmtId="0" fontId="57" fillId="58" borderId="68" applyNumberFormat="0" applyAlignment="0" applyProtection="0">
      <alignment vertical="center"/>
    </xf>
    <xf numFmtId="0" fontId="58" fillId="45" borderId="68" applyNumberFormat="0" applyAlignment="0" applyProtection="0">
      <alignment vertical="center"/>
    </xf>
    <xf numFmtId="0" fontId="58" fillId="45" borderId="68" applyNumberFormat="0" applyAlignment="0" applyProtection="0">
      <alignment vertical="center"/>
    </xf>
    <xf numFmtId="0" fontId="59" fillId="58" borderId="70" applyNumberFormat="0" applyAlignment="0" applyProtection="0">
      <alignment vertical="center"/>
    </xf>
    <xf numFmtId="0" fontId="59" fillId="58" borderId="70" applyNumberFormat="0" applyAlignment="0" applyProtection="0">
      <alignment vertical="center"/>
    </xf>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3" fillId="0" borderId="67">
      <alignment horizontal="left" vertical="center"/>
    </xf>
    <xf numFmtId="0" fontId="3" fillId="0" borderId="67">
      <alignment horizontal="left" vertical="center"/>
    </xf>
    <xf numFmtId="10" fontId="29" fillId="63" borderId="66" applyBorder="0" applyAlignment="0" applyProtection="0"/>
    <xf numFmtId="10" fontId="29" fillId="63" borderId="66" applyBorder="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91" fillId="0" borderId="71" applyNumberFormat="0" applyFill="0" applyAlignment="0" applyProtection="0">
      <alignment vertical="center"/>
    </xf>
    <xf numFmtId="0" fontId="91" fillId="0" borderId="71" applyNumberFormat="0" applyFill="0" applyAlignment="0" applyProtection="0">
      <alignment vertical="center"/>
    </xf>
    <xf numFmtId="0" fontId="84" fillId="63" borderId="69" applyNumberFormat="0" applyFont="0" applyAlignment="0" applyProtection="0">
      <alignment vertical="center"/>
    </xf>
    <xf numFmtId="0" fontId="84" fillId="63" borderId="69" applyNumberFormat="0" applyFont="0" applyAlignment="0" applyProtection="0">
      <alignment vertical="center"/>
    </xf>
    <xf numFmtId="0" fontId="94" fillId="6" borderId="68" applyNumberFormat="0" applyAlignment="0" applyProtection="0">
      <alignment vertical="center"/>
    </xf>
    <xf numFmtId="0" fontId="94" fillId="6" borderId="68" applyNumberFormat="0" applyAlignment="0" applyProtection="0">
      <alignment vertical="center"/>
    </xf>
    <xf numFmtId="0" fontId="95" fillId="5" borderId="68" applyNumberFormat="0" applyAlignment="0" applyProtection="0">
      <alignment vertical="center"/>
    </xf>
    <xf numFmtId="0" fontId="95" fillId="5" borderId="68" applyNumberFormat="0" applyAlignment="0" applyProtection="0">
      <alignment vertical="center"/>
    </xf>
    <xf numFmtId="0" fontId="96" fillId="6" borderId="70" applyNumberFormat="0" applyAlignment="0" applyProtection="0">
      <alignment vertical="center"/>
    </xf>
    <xf numFmtId="0" fontId="96" fillId="6" borderId="70" applyNumberFormat="0" applyAlignment="0" applyProtection="0">
      <alignment vertical="center"/>
    </xf>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10" fontId="29" fillId="63" borderId="66" applyNumberFormat="0" applyBorder="0" applyAlignment="0" applyProtection="0"/>
    <xf numFmtId="10" fontId="29" fillId="63" borderId="66" applyNumberFormat="0" applyBorder="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54" fillId="0" borderId="71" applyNumberFormat="0" applyFill="0" applyAlignment="0" applyProtection="0">
      <alignment vertical="center"/>
    </xf>
    <xf numFmtId="0" fontId="54" fillId="0" borderId="71" applyNumberFormat="0" applyFill="0" applyAlignment="0" applyProtection="0">
      <alignment vertical="center"/>
    </xf>
    <xf numFmtId="0" fontId="48" fillId="61" borderId="69" applyNumberFormat="0" applyFont="0" applyAlignment="0" applyProtection="0">
      <alignment vertical="center"/>
    </xf>
    <xf numFmtId="0" fontId="48" fillId="61" borderId="69" applyNumberFormat="0" applyFont="0" applyAlignment="0" applyProtection="0">
      <alignment vertical="center"/>
    </xf>
    <xf numFmtId="0" fontId="57" fillId="58" borderId="68" applyNumberFormat="0" applyAlignment="0" applyProtection="0">
      <alignment vertical="center"/>
    </xf>
    <xf numFmtId="0" fontId="57" fillId="58" borderId="68" applyNumberFormat="0" applyAlignment="0" applyProtection="0">
      <alignment vertical="center"/>
    </xf>
    <xf numFmtId="0" fontId="58" fillId="45" borderId="68" applyNumberFormat="0" applyAlignment="0" applyProtection="0">
      <alignment vertical="center"/>
    </xf>
    <xf numFmtId="0" fontId="58" fillId="45" borderId="68" applyNumberFormat="0" applyAlignment="0" applyProtection="0">
      <alignment vertical="center"/>
    </xf>
    <xf numFmtId="0" fontId="59" fillId="58" borderId="70" applyNumberFormat="0" applyAlignment="0" applyProtection="0">
      <alignment vertical="center"/>
    </xf>
    <xf numFmtId="0" fontId="59" fillId="58" borderId="70" applyNumberFormat="0" applyAlignment="0" applyProtection="0">
      <alignment vertical="center"/>
    </xf>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3" fillId="0" borderId="67">
      <alignment horizontal="left" vertical="center"/>
    </xf>
    <xf numFmtId="0" fontId="3" fillId="0" borderId="67">
      <alignment horizontal="left" vertical="center"/>
    </xf>
    <xf numFmtId="10" fontId="29" fillId="63" borderId="66" applyNumberFormat="0" applyBorder="0" applyAlignment="0" applyProtection="0"/>
    <xf numFmtId="10" fontId="29" fillId="63" borderId="66" applyNumberFormat="0" applyBorder="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54" fillId="0" borderId="71" applyNumberFormat="0" applyFill="0" applyAlignment="0" applyProtection="0">
      <alignment vertical="center"/>
    </xf>
    <xf numFmtId="0" fontId="54" fillId="0" borderId="71" applyNumberFormat="0" applyFill="0" applyAlignment="0" applyProtection="0">
      <alignment vertical="center"/>
    </xf>
    <xf numFmtId="0" fontId="48" fillId="61" borderId="69" applyNumberFormat="0" applyFont="0" applyAlignment="0" applyProtection="0">
      <alignment vertical="center"/>
    </xf>
    <xf numFmtId="0" fontId="48" fillId="61" borderId="69" applyNumberFormat="0" applyFont="0" applyAlignment="0" applyProtection="0">
      <alignment vertical="center"/>
    </xf>
    <xf numFmtId="0" fontId="57" fillId="58" borderId="68" applyNumberFormat="0" applyAlignment="0" applyProtection="0">
      <alignment vertical="center"/>
    </xf>
    <xf numFmtId="0" fontId="57" fillId="58" borderId="68" applyNumberFormat="0" applyAlignment="0" applyProtection="0">
      <alignment vertical="center"/>
    </xf>
    <xf numFmtId="0" fontId="58" fillId="45" borderId="68" applyNumberFormat="0" applyAlignment="0" applyProtection="0">
      <alignment vertical="center"/>
    </xf>
    <xf numFmtId="0" fontId="58" fillId="45" borderId="68" applyNumberFormat="0" applyAlignment="0" applyProtection="0">
      <alignment vertical="center"/>
    </xf>
    <xf numFmtId="0" fontId="59" fillId="58" borderId="70" applyNumberFormat="0" applyAlignment="0" applyProtection="0">
      <alignment vertical="center"/>
    </xf>
    <xf numFmtId="0" fontId="59" fillId="58" borderId="70" applyNumberFormat="0" applyAlignment="0" applyProtection="0">
      <alignment vertical="center"/>
    </xf>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3" fillId="0" borderId="67">
      <alignment horizontal="left" vertical="center"/>
    </xf>
    <xf numFmtId="0" fontId="3" fillId="0" borderId="67">
      <alignment horizontal="left" vertical="center"/>
    </xf>
    <xf numFmtId="10" fontId="29" fillId="63" borderId="66" applyBorder="0" applyAlignment="0" applyProtection="0"/>
    <xf numFmtId="10" fontId="29" fillId="63" borderId="66" applyBorder="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91" fillId="0" borderId="71" applyNumberFormat="0" applyFill="0" applyAlignment="0" applyProtection="0">
      <alignment vertical="center"/>
    </xf>
    <xf numFmtId="0" fontId="91" fillId="0" borderId="71" applyNumberFormat="0" applyFill="0" applyAlignment="0" applyProtection="0">
      <alignment vertical="center"/>
    </xf>
    <xf numFmtId="0" fontId="84" fillId="63" borderId="69" applyNumberFormat="0" applyFont="0" applyAlignment="0" applyProtection="0">
      <alignment vertical="center"/>
    </xf>
    <xf numFmtId="0" fontId="84" fillId="63" borderId="69" applyNumberFormat="0" applyFont="0" applyAlignment="0" applyProtection="0">
      <alignment vertical="center"/>
    </xf>
    <xf numFmtId="0" fontId="94" fillId="6" borderId="68" applyNumberFormat="0" applyAlignment="0" applyProtection="0">
      <alignment vertical="center"/>
    </xf>
    <xf numFmtId="0" fontId="94" fillId="6" borderId="68" applyNumberFormat="0" applyAlignment="0" applyProtection="0">
      <alignment vertical="center"/>
    </xf>
    <xf numFmtId="0" fontId="95" fillId="5" borderId="68" applyNumberFormat="0" applyAlignment="0" applyProtection="0">
      <alignment vertical="center"/>
    </xf>
    <xf numFmtId="0" fontId="95" fillId="5" borderId="68" applyNumberFormat="0" applyAlignment="0" applyProtection="0">
      <alignment vertical="center"/>
    </xf>
    <xf numFmtId="0" fontId="96" fillId="6" borderId="70" applyNumberFormat="0" applyAlignment="0" applyProtection="0">
      <alignment vertical="center"/>
    </xf>
    <xf numFmtId="0" fontId="96" fillId="6" borderId="70" applyNumberFormat="0" applyAlignment="0" applyProtection="0">
      <alignment vertical="center"/>
    </xf>
    <xf numFmtId="188" fontId="4" fillId="0" borderId="0" applyFont="0" applyFill="0" applyBorder="0" applyAlignment="0" applyProtection="0"/>
    <xf numFmtId="0" fontId="5" fillId="0" borderId="0">
      <alignment vertical="center"/>
    </xf>
    <xf numFmtId="164" fontId="5" fillId="0" borderId="0">
      <alignment vertical="top"/>
      <protection locked="0"/>
    </xf>
    <xf numFmtId="0" fontId="5" fillId="0" borderId="0">
      <protection locked="0"/>
    </xf>
    <xf numFmtId="0" fontId="5" fillId="0" borderId="0">
      <protection locked="0"/>
    </xf>
    <xf numFmtId="164" fontId="5" fillId="0" borderId="0">
      <alignment vertical="top"/>
      <protection locked="0"/>
    </xf>
    <xf numFmtId="0" fontId="5" fillId="0" borderId="0">
      <alignment vertical="center"/>
    </xf>
    <xf numFmtId="164" fontId="5" fillId="0" borderId="0">
      <alignment vertical="top"/>
      <protection locked="0"/>
    </xf>
    <xf numFmtId="0" fontId="114" fillId="0" borderId="0"/>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89" fontId="118" fillId="0" borderId="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lignment vertical="top"/>
      <protection locked="0"/>
    </xf>
    <xf numFmtId="164" fontId="126" fillId="0" borderId="0" applyFont="0" applyFill="0" applyBorder="0" applyAlignment="0" applyProtection="0"/>
    <xf numFmtId="164" fontId="1" fillId="0" borderId="0" applyFont="0" applyFill="0" applyBorder="0" applyAlignment="0" applyProtection="0"/>
    <xf numFmtId="188" fontId="5" fillId="0" borderId="0" applyFont="0" applyFill="0" applyBorder="0" applyAlignment="0" applyProtection="0"/>
    <xf numFmtId="164" fontId="126" fillId="0" borderId="0" applyFont="0" applyFill="0" applyBorder="0" applyAlignment="0" applyProtection="0"/>
    <xf numFmtId="164" fontId="126" fillId="0" borderId="0" applyFont="0" applyFill="0" applyBorder="0" applyAlignment="0" applyProtection="0"/>
    <xf numFmtId="164" fontId="5" fillId="0" borderId="0">
      <alignment vertical="top"/>
      <protection locked="0"/>
    </xf>
    <xf numFmtId="164" fontId="12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88" borderId="0"/>
    <xf numFmtId="0" fontId="4" fillId="89" borderId="0"/>
    <xf numFmtId="0" fontId="123" fillId="90" borderId="0"/>
    <xf numFmtId="0" fontId="119" fillId="0" borderId="0" applyBorder="0" applyProtection="0"/>
    <xf numFmtId="0" fontId="40" fillId="0" borderId="0"/>
    <xf numFmtId="0" fontId="40" fillId="0" borderId="0"/>
    <xf numFmtId="0" fontId="124" fillId="91" borderId="0"/>
    <xf numFmtId="0" fontId="121" fillId="0" borderId="0" applyBorder="0" applyProtection="0"/>
    <xf numFmtId="0" fontId="120" fillId="0" borderId="0" applyBorder="0" applyProtection="0"/>
    <xf numFmtId="0" fontId="4" fillId="0" borderId="0"/>
    <xf numFmtId="0" fontId="127" fillId="0" borderId="0" applyBorder="0" applyProtection="0"/>
    <xf numFmtId="0" fontId="26" fillId="0" borderId="0" applyNumberFormat="0" applyFill="0" applyBorder="0" applyAlignment="0" applyProtection="0"/>
    <xf numFmtId="0" fontId="128" fillId="0" borderId="0" applyBorder="0" applyProtection="0"/>
    <xf numFmtId="0" fontId="5" fillId="0" borderId="0"/>
    <xf numFmtId="0" fontId="5" fillId="0" borderId="0"/>
    <xf numFmtId="0" fontId="126" fillId="0" borderId="0"/>
    <xf numFmtId="0" fontId="126" fillId="0" borderId="0"/>
    <xf numFmtId="0" fontId="126" fillId="0" borderId="0"/>
    <xf numFmtId="0" fontId="1" fillId="0" borderId="0"/>
    <xf numFmtId="0" fontId="1" fillId="0" borderId="0"/>
    <xf numFmtId="0" fontId="126" fillId="0" borderId="0"/>
    <xf numFmtId="0" fontId="126" fillId="0" borderId="0"/>
    <xf numFmtId="0" fontId="126" fillId="0" borderId="0"/>
    <xf numFmtId="0" fontId="129" fillId="0" borderId="0"/>
    <xf numFmtId="0" fontId="5" fillId="0" borderId="0"/>
    <xf numFmtId="0" fontId="5" fillId="0" borderId="0"/>
    <xf numFmtId="0" fontId="1" fillId="0" borderId="0"/>
    <xf numFmtId="0" fontId="1"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5" fillId="0" borderId="0">
      <alignment vertical="center"/>
    </xf>
    <xf numFmtId="0" fontId="5" fillId="0" borderId="0">
      <alignment vertical="center"/>
    </xf>
    <xf numFmtId="0" fontId="126" fillId="0" borderId="0"/>
    <xf numFmtId="0" fontId="1" fillId="0" borderId="0"/>
    <xf numFmtId="0" fontId="1" fillId="0" borderId="0"/>
    <xf numFmtId="0" fontId="126" fillId="0" borderId="0"/>
    <xf numFmtId="0" fontId="37" fillId="0" borderId="0"/>
    <xf numFmtId="0" fontId="6" fillId="0" borderId="0"/>
    <xf numFmtId="0" fontId="126" fillId="0" borderId="0"/>
    <xf numFmtId="0" fontId="1" fillId="0" borderId="0"/>
    <xf numFmtId="0" fontId="126" fillId="0" borderId="0"/>
    <xf numFmtId="0" fontId="125" fillId="0" borderId="0"/>
    <xf numFmtId="0" fontId="126" fillId="0" borderId="0"/>
    <xf numFmtId="0" fontId="1" fillId="0" borderId="0"/>
    <xf numFmtId="0" fontId="126" fillId="0" borderId="0"/>
    <xf numFmtId="0" fontId="122" fillId="0" borderId="0">
      <alignment vertical="center"/>
    </xf>
    <xf numFmtId="0" fontId="126" fillId="0" borderId="0"/>
    <xf numFmtId="9" fontId="1" fillId="0" borderId="0" applyFont="0" applyFill="0" applyBorder="0" applyAlignment="0" applyProtection="0"/>
    <xf numFmtId="164" fontId="1" fillId="0" borderId="0" applyFont="0" applyFill="0" applyBorder="0" applyAlignment="0" applyProtection="0"/>
    <xf numFmtId="0" fontId="32" fillId="0" borderId="0"/>
    <xf numFmtId="0" fontId="39" fillId="0" borderId="0"/>
  </cellStyleXfs>
  <cellXfs count="539">
    <xf numFmtId="0" fontId="0" fillId="0" borderId="0" xfId="0"/>
    <xf numFmtId="0" fontId="10" fillId="0" borderId="0" xfId="13" applyFont="1"/>
    <xf numFmtId="0" fontId="11" fillId="0" borderId="6" xfId="13" applyFont="1" applyBorder="1" applyAlignment="1">
      <alignment horizontal="center" vertical="center" wrapText="1"/>
    </xf>
    <xf numFmtId="0" fontId="11" fillId="0" borderId="7" xfId="13" applyFont="1" applyBorder="1" applyAlignment="1">
      <alignment horizontal="center" vertical="center" wrapText="1"/>
    </xf>
    <xf numFmtId="0" fontId="11" fillId="0" borderId="8" xfId="13" applyFont="1" applyBorder="1" applyAlignment="1">
      <alignment horizontal="center" vertical="center" wrapText="1"/>
    </xf>
    <xf numFmtId="0" fontId="11" fillId="0" borderId="7" xfId="13" applyFont="1" applyBorder="1" applyAlignment="1">
      <alignment horizontal="left" vertical="center" wrapText="1"/>
    </xf>
    <xf numFmtId="0" fontId="11" fillId="0" borderId="9" xfId="13" applyFont="1" applyBorder="1" applyAlignment="1">
      <alignment horizontal="left" vertical="top" wrapText="1"/>
    </xf>
    <xf numFmtId="0" fontId="11" fillId="0" borderId="5" xfId="13" applyFont="1" applyBorder="1" applyAlignment="1">
      <alignment horizontal="center" vertical="top" wrapText="1"/>
    </xf>
    <xf numFmtId="0" fontId="11" fillId="0" borderId="10" xfId="13" applyFont="1" applyBorder="1" applyAlignment="1">
      <alignment horizontal="center" vertical="top" wrapText="1"/>
    </xf>
    <xf numFmtId="0" fontId="11" fillId="0" borderId="11" xfId="13" applyFont="1" applyBorder="1" applyAlignment="1">
      <alignment horizontal="left" vertical="top" wrapText="1"/>
    </xf>
    <xf numFmtId="0" fontId="11" fillId="0" borderId="12" xfId="13" applyFont="1" applyBorder="1" applyAlignment="1">
      <alignment vertical="top" wrapText="1"/>
    </xf>
    <xf numFmtId="0" fontId="11" fillId="0" borderId="13" xfId="13" applyFont="1" applyBorder="1" applyAlignment="1">
      <alignment vertical="top" wrapText="1"/>
    </xf>
    <xf numFmtId="0" fontId="11" fillId="0" borderId="14" xfId="13" applyFont="1" applyBorder="1" applyAlignment="1">
      <alignment vertical="top" wrapText="1"/>
    </xf>
    <xf numFmtId="0" fontId="11" fillId="0" borderId="15" xfId="13" applyFont="1" applyBorder="1" applyAlignment="1">
      <alignment vertical="top" wrapText="1"/>
    </xf>
    <xf numFmtId="0" fontId="11" fillId="0" borderId="16" xfId="13" applyFont="1" applyBorder="1" applyAlignment="1">
      <alignment vertical="top" wrapText="1"/>
    </xf>
    <xf numFmtId="0" fontId="11" fillId="0" borderId="17" xfId="13" applyFont="1" applyBorder="1" applyAlignment="1">
      <alignment vertical="top" wrapText="1"/>
    </xf>
    <xf numFmtId="0" fontId="10" fillId="0" borderId="16" xfId="13" applyFont="1" applyBorder="1"/>
    <xf numFmtId="0" fontId="11" fillId="0" borderId="18" xfId="13" applyFont="1" applyBorder="1" applyAlignment="1">
      <alignment vertical="top" wrapText="1"/>
    </xf>
    <xf numFmtId="0" fontId="11" fillId="0" borderId="19" xfId="13" applyFont="1" applyBorder="1" applyAlignment="1">
      <alignment vertical="top" wrapText="1"/>
    </xf>
    <xf numFmtId="0" fontId="11" fillId="0" borderId="20" xfId="13" applyFont="1" applyBorder="1" applyAlignment="1">
      <alignment vertical="top" wrapText="1"/>
    </xf>
    <xf numFmtId="0" fontId="11" fillId="0" borderId="21" xfId="13" applyFont="1" applyBorder="1" applyAlignment="1">
      <alignment vertical="top" wrapText="1"/>
    </xf>
    <xf numFmtId="0" fontId="10" fillId="0" borderId="0" xfId="13" applyFont="1" applyAlignment="1">
      <alignment horizontal="left"/>
    </xf>
    <xf numFmtId="0" fontId="0" fillId="0" borderId="0" xfId="0" applyAlignment="1">
      <alignment wrapText="1"/>
    </xf>
    <xf numFmtId="0" fontId="2" fillId="0" borderId="0" xfId="0" applyFont="1"/>
    <xf numFmtId="0" fontId="101" fillId="0" borderId="0" xfId="0" applyFont="1"/>
    <xf numFmtId="0" fontId="101" fillId="0" borderId="0" xfId="0" applyFont="1" applyAlignment="1">
      <alignment horizontal="center" vertical="center"/>
    </xf>
    <xf numFmtId="4" fontId="99" fillId="3" borderId="72" xfId="0" applyNumberFormat="1" applyFont="1" applyFill="1" applyBorder="1" applyAlignment="1">
      <alignment horizontal="left" vertical="top" wrapText="1"/>
    </xf>
    <xf numFmtId="4" fontId="99" fillId="3" borderId="72" xfId="0" applyNumberFormat="1" applyFont="1" applyFill="1" applyBorder="1" applyAlignment="1">
      <alignment horizontal="center" vertical="center" wrapText="1"/>
    </xf>
    <xf numFmtId="164" fontId="99" fillId="3" borderId="72" xfId="16" applyFont="1" applyFill="1" applyBorder="1" applyAlignment="1" applyProtection="1">
      <alignment horizontal="center" vertical="center" wrapText="1"/>
      <protection locked="0"/>
    </xf>
    <xf numFmtId="43" fontId="99" fillId="3" borderId="72" xfId="2" applyFont="1" applyFill="1" applyBorder="1" applyAlignment="1" applyProtection="1">
      <alignment horizontal="center" vertical="center" wrapText="1"/>
      <protection locked="0"/>
    </xf>
    <xf numFmtId="0" fontId="101" fillId="0" borderId="72" xfId="0" applyFont="1" applyBorder="1"/>
    <xf numFmtId="0" fontId="101" fillId="0" borderId="72" xfId="0" applyFont="1" applyBorder="1" applyAlignment="1">
      <alignment horizontal="center" vertical="center"/>
    </xf>
    <xf numFmtId="0" fontId="5" fillId="4" borderId="72" xfId="0" applyFont="1" applyFill="1" applyBorder="1" applyAlignment="1">
      <alignment horizontal="left" vertical="top" wrapText="1"/>
    </xf>
    <xf numFmtId="0" fontId="102" fillId="0" borderId="72" xfId="0" applyFont="1" applyBorder="1" applyAlignment="1">
      <alignment horizontal="left" vertical="top" wrapText="1"/>
    </xf>
    <xf numFmtId="0" fontId="100" fillId="0" borderId="72" xfId="0" applyFont="1" applyBorder="1" applyAlignment="1">
      <alignment horizontal="center" vertical="center" wrapText="1"/>
    </xf>
    <xf numFmtId="165" fontId="100" fillId="0" borderId="72" xfId="2" applyNumberFormat="1" applyFont="1" applyBorder="1" applyAlignment="1" applyProtection="1">
      <alignment horizontal="center" vertical="center" wrapText="1"/>
      <protection locked="0"/>
    </xf>
    <xf numFmtId="165" fontId="100" fillId="0" borderId="72" xfId="2" applyNumberFormat="1" applyFont="1" applyBorder="1" applyAlignment="1" applyProtection="1">
      <alignment horizontal="center" vertical="center" wrapText="1"/>
    </xf>
    <xf numFmtId="0" fontId="5" fillId="0" borderId="72" xfId="0" applyFont="1" applyBorder="1" applyAlignment="1">
      <alignment horizontal="left" vertical="top" wrapText="1"/>
    </xf>
    <xf numFmtId="0" fontId="5" fillId="0" borderId="72" xfId="3" applyBorder="1" applyAlignment="1">
      <alignment horizontal="center" vertical="center" wrapText="1"/>
    </xf>
    <xf numFmtId="165" fontId="100" fillId="0" borderId="72" xfId="2" applyNumberFormat="1" applyFont="1" applyFill="1" applyBorder="1" applyAlignment="1" applyProtection="1">
      <alignment horizontal="center" vertical="center" wrapText="1"/>
      <protection locked="0"/>
    </xf>
    <xf numFmtId="165" fontId="100" fillId="0" borderId="72" xfId="2" applyNumberFormat="1" applyFont="1" applyFill="1" applyBorder="1" applyAlignment="1" applyProtection="1">
      <alignment horizontal="center" vertical="center" wrapText="1"/>
    </xf>
    <xf numFmtId="0" fontId="99" fillId="0" borderId="72" xfId="0" applyFont="1" applyBorder="1" applyAlignment="1">
      <alignment horizontal="center" vertical="center" wrapText="1"/>
    </xf>
    <xf numFmtId="0" fontId="99" fillId="6" borderId="72" xfId="3" applyFont="1" applyFill="1" applyBorder="1" applyAlignment="1">
      <alignment horizontal="left" vertical="center" wrapText="1"/>
    </xf>
    <xf numFmtId="0" fontId="99" fillId="6" borderId="72" xfId="3" applyFont="1" applyFill="1" applyBorder="1" applyAlignment="1">
      <alignment horizontal="left" vertical="top" wrapText="1"/>
    </xf>
    <xf numFmtId="165" fontId="99" fillId="0" borderId="72" xfId="3" applyNumberFormat="1" applyFont="1" applyBorder="1" applyAlignment="1" applyProtection="1">
      <alignment horizontal="left" vertical="center" wrapText="1"/>
      <protection locked="0"/>
    </xf>
    <xf numFmtId="165" fontId="99" fillId="0" borderId="72" xfId="3" applyNumberFormat="1" applyFont="1" applyBorder="1" applyAlignment="1">
      <alignment horizontal="left" vertical="center" wrapText="1"/>
    </xf>
    <xf numFmtId="0" fontId="99" fillId="4" borderId="72" xfId="0" applyFont="1" applyFill="1" applyBorder="1" applyAlignment="1">
      <alignment horizontal="center" vertical="center" wrapText="1"/>
    </xf>
    <xf numFmtId="0" fontId="5" fillId="4" borderId="72" xfId="3" applyFill="1" applyBorder="1" applyAlignment="1">
      <alignment horizontal="center" vertical="center" wrapText="1"/>
    </xf>
    <xf numFmtId="165" fontId="100" fillId="4" borderId="72" xfId="2" applyNumberFormat="1" applyFont="1" applyFill="1" applyBorder="1" applyAlignment="1" applyProtection="1">
      <alignment horizontal="center" vertical="center" wrapText="1"/>
      <protection locked="0"/>
    </xf>
    <xf numFmtId="0" fontId="99" fillId="4" borderId="72" xfId="3" applyFont="1" applyFill="1" applyBorder="1" applyAlignment="1">
      <alignment horizontal="left" vertical="center" wrapText="1"/>
    </xf>
    <xf numFmtId="0" fontId="99" fillId="4" borderId="72" xfId="3" applyFont="1" applyFill="1" applyBorder="1" applyAlignment="1">
      <alignment horizontal="left" vertical="top" wrapText="1"/>
    </xf>
    <xf numFmtId="165" fontId="99" fillId="4" borderId="72" xfId="3" applyNumberFormat="1" applyFont="1" applyFill="1" applyBorder="1" applyAlignment="1" applyProtection="1">
      <alignment horizontal="left" vertical="center" wrapText="1"/>
      <protection locked="0"/>
    </xf>
    <xf numFmtId="165" fontId="99" fillId="4" borderId="72" xfId="3" applyNumberFormat="1" applyFont="1" applyFill="1" applyBorder="1" applyAlignment="1">
      <alignment horizontal="left" vertical="center" wrapText="1"/>
    </xf>
    <xf numFmtId="165" fontId="5" fillId="4" borderId="72" xfId="2" applyNumberFormat="1" applyFont="1" applyFill="1" applyBorder="1" applyAlignment="1" applyProtection="1">
      <alignment horizontal="center" vertical="center" wrapText="1"/>
      <protection locked="0"/>
    </xf>
    <xf numFmtId="2" fontId="99" fillId="4" borderId="72" xfId="5" applyNumberFormat="1" applyFont="1" applyFill="1" applyBorder="1" applyAlignment="1">
      <alignment horizontal="center" vertical="center" wrapText="1"/>
    </xf>
    <xf numFmtId="2" fontId="99" fillId="4" borderId="72" xfId="5" applyNumberFormat="1" applyFont="1" applyFill="1" applyBorder="1" applyAlignment="1">
      <alignment horizontal="left" vertical="top" wrapText="1"/>
    </xf>
    <xf numFmtId="0" fontId="100" fillId="4" borderId="72" xfId="0" applyFont="1" applyFill="1" applyBorder="1" applyAlignment="1">
      <alignment horizontal="center" vertical="center" wrapText="1"/>
    </xf>
    <xf numFmtId="2" fontId="99" fillId="4" borderId="72" xfId="3" applyNumberFormat="1" applyFont="1" applyFill="1" applyBorder="1" applyAlignment="1">
      <alignment horizontal="center" vertical="center" wrapText="1"/>
    </xf>
    <xf numFmtId="2" fontId="99" fillId="0" borderId="72" xfId="3" applyNumberFormat="1" applyFont="1" applyBorder="1" applyAlignment="1">
      <alignment horizontal="center" vertical="center" wrapText="1"/>
    </xf>
    <xf numFmtId="0" fontId="5" fillId="0" borderId="72" xfId="3" applyBorder="1" applyAlignment="1">
      <alignment horizontal="left" vertical="top" wrapText="1"/>
    </xf>
    <xf numFmtId="0" fontId="99" fillId="5" borderId="72" xfId="0" applyFont="1" applyFill="1" applyBorder="1" applyAlignment="1">
      <alignment horizontal="center" vertical="center" wrapText="1"/>
    </xf>
    <xf numFmtId="0" fontId="99" fillId="5" borderId="72" xfId="0" applyFont="1" applyFill="1" applyBorder="1" applyAlignment="1">
      <alignment horizontal="left" vertical="top" wrapText="1"/>
    </xf>
    <xf numFmtId="0" fontId="100" fillId="5" borderId="72" xfId="0" applyFont="1" applyFill="1" applyBorder="1" applyAlignment="1">
      <alignment horizontal="center" vertical="center" wrapText="1"/>
    </xf>
    <xf numFmtId="165" fontId="100" fillId="5" borderId="72" xfId="2" applyNumberFormat="1" applyFont="1" applyFill="1" applyBorder="1" applyAlignment="1" applyProtection="1">
      <alignment horizontal="center" vertical="center" wrapText="1"/>
      <protection locked="0"/>
    </xf>
    <xf numFmtId="165" fontId="102" fillId="5" borderId="72" xfId="2" applyNumberFormat="1" applyFont="1" applyFill="1" applyBorder="1" applyAlignment="1" applyProtection="1">
      <alignment horizontal="center" vertical="center" wrapText="1"/>
    </xf>
    <xf numFmtId="0" fontId="99" fillId="8" borderId="72" xfId="3" applyFont="1" applyFill="1" applyBorder="1" applyAlignment="1">
      <alignment horizontal="left" vertical="center" wrapText="1"/>
    </xf>
    <xf numFmtId="0" fontId="99" fillId="8" borderId="72" xfId="3" applyFont="1" applyFill="1" applyBorder="1" applyAlignment="1">
      <alignment horizontal="left" vertical="top" wrapText="1"/>
    </xf>
    <xf numFmtId="165" fontId="99" fillId="8" borderId="72" xfId="3" applyNumberFormat="1" applyFont="1" applyFill="1" applyBorder="1" applyAlignment="1" applyProtection="1">
      <alignment horizontal="left" vertical="center" wrapText="1"/>
      <protection locked="0"/>
    </xf>
    <xf numFmtId="165" fontId="99" fillId="8" borderId="72" xfId="3" applyNumberFormat="1" applyFont="1" applyFill="1" applyBorder="1" applyAlignment="1">
      <alignment horizontal="left" vertical="center" wrapText="1"/>
    </xf>
    <xf numFmtId="0" fontId="100" fillId="0" borderId="72" xfId="0" applyFont="1" applyBorder="1" applyAlignment="1">
      <alignment horizontal="left" vertical="top" wrapText="1"/>
    </xf>
    <xf numFmtId="2" fontId="99" fillId="4" borderId="72" xfId="0" applyNumberFormat="1" applyFont="1" applyFill="1" applyBorder="1" applyAlignment="1">
      <alignment horizontal="center" vertical="center" wrapText="1"/>
    </xf>
    <xf numFmtId="2" fontId="99" fillId="0" borderId="72" xfId="5" applyNumberFormat="1" applyFont="1" applyBorder="1" applyAlignment="1">
      <alignment horizontal="center" vertical="center" wrapText="1"/>
    </xf>
    <xf numFmtId="0" fontId="100" fillId="0" borderId="72" xfId="3" applyFont="1" applyBorder="1" applyAlignment="1">
      <alignment horizontal="left" vertical="top" wrapText="1"/>
    </xf>
    <xf numFmtId="2" fontId="100" fillId="0" borderId="72" xfId="0" applyNumberFormat="1" applyFont="1" applyBorder="1" applyAlignment="1">
      <alignment horizontal="center" vertical="center" wrapText="1"/>
    </xf>
    <xf numFmtId="2" fontId="99" fillId="0" borderId="72" xfId="0" applyNumberFormat="1" applyFont="1" applyBorder="1" applyAlignment="1">
      <alignment horizontal="center" vertical="center" wrapText="1"/>
    </xf>
    <xf numFmtId="2" fontId="99" fillId="8" borderId="72" xfId="3" applyNumberFormat="1" applyFont="1" applyFill="1" applyBorder="1" applyAlignment="1">
      <alignment horizontal="center" vertical="center" wrapText="1"/>
    </xf>
    <xf numFmtId="2" fontId="99" fillId="8" borderId="72" xfId="3" applyNumberFormat="1" applyFont="1" applyFill="1" applyBorder="1" applyAlignment="1">
      <alignment horizontal="center" vertical="top" wrapText="1"/>
    </xf>
    <xf numFmtId="165" fontId="99" fillId="8" borderId="72" xfId="3" applyNumberFormat="1" applyFont="1" applyFill="1" applyBorder="1" applyAlignment="1" applyProtection="1">
      <alignment horizontal="center" vertical="center" wrapText="1"/>
      <protection locked="0"/>
    </xf>
    <xf numFmtId="165" fontId="99" fillId="8" borderId="72" xfId="3" applyNumberFormat="1" applyFont="1" applyFill="1" applyBorder="1" applyAlignment="1">
      <alignment horizontal="center" vertical="center" wrapText="1"/>
    </xf>
    <xf numFmtId="0" fontId="5" fillId="0" borderId="72" xfId="0" applyFont="1" applyBorder="1" applyAlignment="1">
      <alignment horizontal="center" vertical="center" wrapText="1"/>
    </xf>
    <xf numFmtId="0" fontId="99" fillId="5" borderId="72" xfId="3" applyFont="1" applyFill="1" applyBorder="1" applyAlignment="1">
      <alignment horizontal="left" vertical="top" wrapText="1"/>
    </xf>
    <xf numFmtId="2" fontId="99" fillId="8" borderId="72" xfId="3" applyNumberFormat="1" applyFont="1" applyFill="1" applyBorder="1" applyAlignment="1">
      <alignment horizontal="left" vertical="top" wrapText="1"/>
    </xf>
    <xf numFmtId="2" fontId="99" fillId="5" borderId="72" xfId="3" applyNumberFormat="1" applyFont="1" applyFill="1" applyBorder="1" applyAlignment="1">
      <alignment horizontal="center" vertical="center" wrapText="1"/>
    </xf>
    <xf numFmtId="0" fontId="99" fillId="8" borderId="72" xfId="3" applyFont="1" applyFill="1" applyBorder="1" applyAlignment="1">
      <alignment horizontal="center" vertical="center" wrapText="1"/>
    </xf>
    <xf numFmtId="165" fontId="102" fillId="2" borderId="72" xfId="2" applyNumberFormat="1" applyFont="1" applyFill="1" applyBorder="1" applyAlignment="1" applyProtection="1">
      <alignment vertical="center"/>
    </xf>
    <xf numFmtId="165" fontId="100" fillId="0" borderId="2" xfId="2" applyNumberFormat="1" applyFont="1" applyFill="1" applyBorder="1" applyAlignment="1" applyProtection="1">
      <alignment horizontal="center" vertical="center" wrapText="1"/>
      <protection locked="0"/>
    </xf>
    <xf numFmtId="165" fontId="100" fillId="0" borderId="2" xfId="2" applyNumberFormat="1" applyFont="1" applyFill="1" applyBorder="1" applyAlignment="1" applyProtection="1">
      <alignment horizontal="center" vertical="center" wrapText="1"/>
    </xf>
    <xf numFmtId="0" fontId="5" fillId="0" borderId="2" xfId="3" applyBorder="1" applyAlignment="1">
      <alignment horizontal="center" vertical="center" wrapText="1"/>
    </xf>
    <xf numFmtId="165" fontId="101" fillId="0" borderId="72" xfId="0" applyNumberFormat="1" applyFont="1" applyBorder="1"/>
    <xf numFmtId="2" fontId="99" fillId="0" borderId="2" xfId="3" applyNumberFormat="1" applyFont="1" applyBorder="1" applyAlignment="1">
      <alignment horizontal="center" vertical="center" wrapText="1"/>
    </xf>
    <xf numFmtId="0" fontId="2" fillId="0" borderId="0" xfId="0" applyFont="1" applyAlignment="1">
      <alignment wrapText="1"/>
    </xf>
    <xf numFmtId="2" fontId="99" fillId="0" borderId="2" xfId="0" applyNumberFormat="1" applyFont="1" applyBorder="1" applyAlignment="1">
      <alignment horizontal="center" vertical="center" wrapText="1"/>
    </xf>
    <xf numFmtId="0" fontId="99" fillId="4" borderId="2" xfId="0" applyFont="1" applyFill="1" applyBorder="1" applyAlignment="1">
      <alignment horizontal="left" vertical="top" wrapText="1"/>
    </xf>
    <xf numFmtId="0" fontId="99" fillId="4" borderId="2" xfId="0" applyFont="1" applyFill="1" applyBorder="1" applyAlignment="1">
      <alignment horizontal="center" vertical="center" wrapText="1"/>
    </xf>
    <xf numFmtId="0" fontId="5" fillId="4" borderId="2" xfId="3" applyFill="1" applyBorder="1" applyAlignment="1">
      <alignment horizontal="center" vertical="center" wrapText="1"/>
    </xf>
    <xf numFmtId="165" fontId="100" fillId="4" borderId="2" xfId="2" applyNumberFormat="1" applyFont="1" applyFill="1" applyBorder="1" applyAlignment="1" applyProtection="1">
      <alignment horizontal="center" vertical="center" wrapText="1"/>
      <protection locked="0"/>
    </xf>
    <xf numFmtId="2" fontId="99" fillId="4" borderId="2" xfId="3" applyNumberFormat="1" applyFont="1" applyFill="1" applyBorder="1" applyAlignment="1">
      <alignment horizontal="center" vertical="center" wrapText="1"/>
    </xf>
    <xf numFmtId="0" fontId="101" fillId="0" borderId="72" xfId="0" applyFont="1" applyBorder="1" applyAlignment="1">
      <alignment horizontal="center"/>
    </xf>
    <xf numFmtId="0" fontId="101" fillId="0" borderId="2" xfId="0" applyFont="1" applyBorder="1" applyAlignment="1">
      <alignment horizontal="center"/>
    </xf>
    <xf numFmtId="2" fontId="101" fillId="0" borderId="72" xfId="0" applyNumberFormat="1" applyFont="1" applyBorder="1" applyAlignment="1">
      <alignment horizontal="center"/>
    </xf>
    <xf numFmtId="2" fontId="101" fillId="0" borderId="2" xfId="0" applyNumberFormat="1" applyFont="1" applyBorder="1" applyAlignment="1">
      <alignment horizontal="center"/>
    </xf>
    <xf numFmtId="0" fontId="101" fillId="0" borderId="0" xfId="0" applyFont="1" applyAlignment="1">
      <alignment horizontal="center"/>
    </xf>
    <xf numFmtId="0" fontId="101" fillId="79" borderId="72" xfId="0" applyFont="1" applyFill="1" applyBorder="1" applyAlignment="1">
      <alignment horizontal="center"/>
    </xf>
    <xf numFmtId="0" fontId="101" fillId="79" borderId="72" xfId="0" applyFont="1" applyFill="1" applyBorder="1" applyAlignment="1">
      <alignment horizontal="center" vertical="center"/>
    </xf>
    <xf numFmtId="0" fontId="99" fillId="79" borderId="72" xfId="0" applyFont="1" applyFill="1" applyBorder="1" applyAlignment="1">
      <alignment horizontal="left" vertical="top" wrapText="1"/>
    </xf>
    <xf numFmtId="0" fontId="103" fillId="79" borderId="72" xfId="0" applyFont="1" applyFill="1" applyBorder="1"/>
    <xf numFmtId="165" fontId="103" fillId="79" borderId="72" xfId="0" applyNumberFormat="1" applyFont="1" applyFill="1" applyBorder="1"/>
    <xf numFmtId="0" fontId="106" fillId="0" borderId="0" xfId="0" applyFont="1"/>
    <xf numFmtId="49" fontId="107" fillId="81" borderId="73" xfId="3" applyNumberFormat="1" applyFont="1" applyFill="1" applyBorder="1" applyAlignment="1">
      <alignment horizontal="center" vertical="center" wrapText="1"/>
    </xf>
    <xf numFmtId="49" fontId="108" fillId="81" borderId="73" xfId="3" applyNumberFormat="1" applyFont="1" applyFill="1" applyBorder="1" applyAlignment="1">
      <alignment horizontal="left" vertical="center" wrapText="1"/>
    </xf>
    <xf numFmtId="49" fontId="108" fillId="81" borderId="73" xfId="3" applyNumberFormat="1" applyFont="1" applyFill="1" applyBorder="1" applyAlignment="1">
      <alignment horizontal="center" vertical="center" wrapText="1"/>
    </xf>
    <xf numFmtId="49" fontId="109" fillId="81" borderId="73" xfId="3" applyNumberFormat="1" applyFont="1" applyFill="1" applyBorder="1" applyAlignment="1">
      <alignment horizontal="center" vertical="center" wrapText="1"/>
    </xf>
    <xf numFmtId="49" fontId="108" fillId="81" borderId="73" xfId="3" applyNumberFormat="1" applyFont="1" applyFill="1" applyBorder="1" applyAlignment="1">
      <alignment horizontal="right" vertical="center" wrapText="1"/>
    </xf>
    <xf numFmtId="0" fontId="110" fillId="80" borderId="66" xfId="0" applyFont="1" applyFill="1" applyBorder="1" applyAlignment="1">
      <alignment horizontal="center"/>
    </xf>
    <xf numFmtId="0" fontId="111" fillId="80" borderId="66" xfId="0" applyFont="1" applyFill="1" applyBorder="1" applyAlignment="1">
      <alignment horizontal="center"/>
    </xf>
    <xf numFmtId="0" fontId="110" fillId="80" borderId="66" xfId="0" applyFont="1" applyFill="1" applyBorder="1" applyAlignment="1">
      <alignment horizontal="right"/>
    </xf>
    <xf numFmtId="2" fontId="112" fillId="82" borderId="74" xfId="3" applyNumberFormat="1" applyFont="1" applyFill="1" applyBorder="1" applyAlignment="1">
      <alignment horizontal="center" vertical="center" wrapText="1"/>
    </xf>
    <xf numFmtId="0" fontId="112" fillId="82" borderId="74" xfId="3" applyFont="1" applyFill="1" applyBorder="1" applyAlignment="1">
      <alignment horizontal="left" vertical="center" wrapText="1"/>
    </xf>
    <xf numFmtId="0" fontId="112" fillId="82" borderId="74" xfId="3" applyFont="1" applyFill="1" applyBorder="1" applyAlignment="1">
      <alignment horizontal="center" vertical="center" wrapText="1"/>
    </xf>
    <xf numFmtId="0" fontId="113" fillId="82" borderId="74" xfId="3" applyFont="1" applyFill="1" applyBorder="1" applyAlignment="1">
      <alignment horizontal="left" vertical="center" wrapText="1"/>
    </xf>
    <xf numFmtId="0" fontId="112" fillId="82" borderId="74" xfId="3" applyFont="1" applyFill="1" applyBorder="1" applyAlignment="1">
      <alignment horizontal="right" vertical="center" wrapText="1"/>
    </xf>
    <xf numFmtId="2" fontId="107" fillId="0" borderId="74" xfId="3" applyNumberFormat="1" applyFont="1" applyBorder="1" applyAlignment="1">
      <alignment horizontal="center" vertical="center"/>
    </xf>
    <xf numFmtId="2" fontId="108" fillId="0" borderId="74" xfId="3" applyNumberFormat="1" applyFont="1" applyBorder="1" applyAlignment="1">
      <alignment horizontal="left" vertical="center" wrapText="1"/>
    </xf>
    <xf numFmtId="0" fontId="107" fillId="0" borderId="74" xfId="3" applyFont="1" applyBorder="1" applyAlignment="1">
      <alignment horizontal="left" vertical="top" wrapText="1"/>
    </xf>
    <xf numFmtId="0" fontId="107" fillId="0" borderId="74" xfId="3" applyFont="1" applyBorder="1" applyAlignment="1">
      <alignment horizontal="center" vertical="center"/>
    </xf>
    <xf numFmtId="2" fontId="109" fillId="0" borderId="74" xfId="3" applyNumberFormat="1" applyFont="1" applyBorder="1" applyAlignment="1">
      <alignment horizontal="center" vertical="center"/>
    </xf>
    <xf numFmtId="166" fontId="107" fillId="0" borderId="74" xfId="1243" applyNumberFormat="1" applyFont="1" applyFill="1" applyBorder="1" applyAlignment="1" applyProtection="1">
      <alignment horizontal="center" vertical="center"/>
    </xf>
    <xf numFmtId="166" fontId="107" fillId="0" borderId="74" xfId="1243" applyNumberFormat="1" applyFont="1" applyFill="1" applyBorder="1" applyAlignment="1" applyProtection="1">
      <alignment horizontal="right" vertical="center"/>
    </xf>
    <xf numFmtId="0" fontId="107" fillId="0" borderId="74" xfId="3" applyFont="1" applyBorder="1" applyAlignment="1">
      <alignment horizontal="left" vertical="center" wrapText="1"/>
    </xf>
    <xf numFmtId="189" fontId="107" fillId="0" borderId="74" xfId="1243" applyNumberFormat="1" applyFont="1" applyFill="1" applyBorder="1" applyAlignment="1" applyProtection="1">
      <alignment horizontal="center" vertical="center"/>
    </xf>
    <xf numFmtId="0" fontId="111" fillId="0" borderId="2" xfId="0" applyFont="1" applyBorder="1"/>
    <xf numFmtId="2" fontId="110" fillId="0" borderId="2" xfId="0" applyNumberFormat="1" applyFont="1" applyBorder="1" applyAlignment="1">
      <alignment horizontal="right"/>
    </xf>
    <xf numFmtId="0" fontId="111" fillId="0" borderId="0" xfId="0" applyFont="1"/>
    <xf numFmtId="2" fontId="107" fillId="0" borderId="74" xfId="16253" applyNumberFormat="1" applyFont="1" applyBorder="1" applyAlignment="1">
      <alignment horizontal="center" vertical="center" wrapText="1"/>
    </xf>
    <xf numFmtId="2" fontId="109" fillId="0" borderId="74" xfId="16253" applyNumberFormat="1" applyFont="1" applyBorder="1" applyAlignment="1">
      <alignment horizontal="center" vertical="center" wrapText="1"/>
    </xf>
    <xf numFmtId="2" fontId="108" fillId="83" borderId="74" xfId="3" applyNumberFormat="1" applyFont="1" applyFill="1" applyBorder="1" applyAlignment="1">
      <alignment horizontal="left" vertical="center" wrapText="1"/>
    </xf>
    <xf numFmtId="189" fontId="107" fillId="83" borderId="74" xfId="1243" applyNumberFormat="1" applyFont="1" applyFill="1" applyBorder="1" applyAlignment="1" applyProtection="1">
      <alignment horizontal="center" vertical="center"/>
    </xf>
    <xf numFmtId="166" fontId="107" fillId="83" borderId="74" xfId="1243" applyNumberFormat="1" applyFont="1" applyFill="1" applyBorder="1" applyAlignment="1" applyProtection="1">
      <alignment horizontal="right" vertical="center"/>
    </xf>
    <xf numFmtId="0" fontId="108" fillId="0" borderId="74" xfId="16253" applyFont="1" applyBorder="1" applyAlignment="1">
      <alignment horizontal="left" vertical="center" wrapText="1"/>
    </xf>
    <xf numFmtId="2" fontId="109" fillId="84" borderId="74" xfId="3" applyNumberFormat="1" applyFont="1" applyFill="1" applyBorder="1" applyAlignment="1">
      <alignment horizontal="center" vertical="center"/>
    </xf>
    <xf numFmtId="0" fontId="115" fillId="0" borderId="66" xfId="0" applyFont="1" applyBorder="1" applyAlignment="1">
      <alignment horizontal="left" vertical="center" wrapText="1"/>
    </xf>
    <xf numFmtId="0" fontId="113" fillId="0" borderId="66" xfId="0" quotePrefix="1" applyFont="1" applyBorder="1" applyAlignment="1">
      <alignment horizontal="justify" vertical="top" wrapText="1"/>
    </xf>
    <xf numFmtId="2" fontId="107" fillId="85" borderId="74" xfId="3" applyNumberFormat="1" applyFont="1" applyFill="1" applyBorder="1" applyAlignment="1">
      <alignment horizontal="center" vertical="center"/>
    </xf>
    <xf numFmtId="2" fontId="117" fillId="85" borderId="74" xfId="3" applyNumberFormat="1" applyFont="1" applyFill="1" applyBorder="1" applyAlignment="1">
      <alignment horizontal="left" vertical="center" wrapText="1"/>
    </xf>
    <xf numFmtId="2" fontId="107" fillId="85" borderId="74" xfId="3" applyNumberFormat="1" applyFont="1" applyFill="1" applyBorder="1" applyAlignment="1">
      <alignment horizontal="left" vertical="top" wrapText="1"/>
    </xf>
    <xf numFmtId="0" fontId="107" fillId="85" borderId="74" xfId="3" applyFont="1" applyFill="1" applyBorder="1" applyAlignment="1">
      <alignment horizontal="center" vertical="center"/>
    </xf>
    <xf numFmtId="2" fontId="109" fillId="85" borderId="74" xfId="3" applyNumberFormat="1" applyFont="1" applyFill="1" applyBorder="1" applyAlignment="1">
      <alignment horizontal="center" vertical="center"/>
    </xf>
    <xf numFmtId="166" fontId="107" fillId="85" borderId="74" xfId="1243" applyNumberFormat="1" applyFont="1" applyFill="1" applyBorder="1" applyAlignment="1" applyProtection="1">
      <alignment horizontal="right" vertical="center"/>
    </xf>
    <xf numFmtId="0" fontId="117" fillId="0" borderId="74" xfId="16253" applyFont="1" applyBorder="1" applyAlignment="1">
      <alignment horizontal="left" vertical="center" wrapText="1"/>
    </xf>
    <xf numFmtId="0" fontId="107" fillId="84" borderId="74" xfId="3" applyFont="1" applyFill="1" applyBorder="1" applyAlignment="1">
      <alignment horizontal="left" vertical="center" wrapText="1"/>
    </xf>
    <xf numFmtId="0" fontId="109" fillId="0" borderId="74" xfId="16253" applyFont="1" applyBorder="1" applyAlignment="1">
      <alignment horizontal="left" vertical="center"/>
    </xf>
    <xf numFmtId="0" fontId="109" fillId="0" borderId="74" xfId="1754" applyFont="1" applyBorder="1" applyAlignment="1">
      <alignment horizontal="left" vertical="center" wrapText="1"/>
    </xf>
    <xf numFmtId="0" fontId="109" fillId="0" borderId="74" xfId="1754" applyFont="1" applyBorder="1" applyAlignment="1">
      <alignment horizontal="center" vertical="center"/>
    </xf>
    <xf numFmtId="189" fontId="109" fillId="0" borderId="74" xfId="1243" applyNumberFormat="1" applyFont="1" applyFill="1" applyBorder="1" applyAlignment="1" applyProtection="1">
      <alignment horizontal="center" vertical="center"/>
    </xf>
    <xf numFmtId="166" fontId="109" fillId="0" borderId="74" xfId="1243" applyNumberFormat="1" applyFont="1" applyFill="1" applyBorder="1" applyAlignment="1" applyProtection="1">
      <alignment horizontal="right" vertical="center"/>
    </xf>
    <xf numFmtId="2" fontId="109" fillId="84" borderId="74" xfId="1754" applyNumberFormat="1" applyFont="1" applyFill="1" applyBorder="1" applyAlignment="1">
      <alignment horizontal="left" vertical="center"/>
    </xf>
    <xf numFmtId="0" fontId="109" fillId="84" borderId="74" xfId="1754" applyFont="1" applyFill="1" applyBorder="1" applyAlignment="1">
      <alignment horizontal="left" vertical="center" wrapText="1"/>
    </xf>
    <xf numFmtId="2" fontId="109" fillId="0" borderId="2" xfId="0" applyNumberFormat="1" applyFont="1" applyBorder="1" applyAlignment="1">
      <alignment horizontal="left" vertical="top" wrapText="1"/>
    </xf>
    <xf numFmtId="0" fontId="113" fillId="0" borderId="2" xfId="0" applyFont="1" applyBorder="1" applyAlignment="1">
      <alignment horizontal="justify" vertical="top" wrapText="1"/>
    </xf>
    <xf numFmtId="0" fontId="113" fillId="0" borderId="2" xfId="0" applyFont="1" applyBorder="1" applyAlignment="1">
      <alignment horizontal="center" wrapText="1"/>
    </xf>
    <xf numFmtId="0" fontId="113" fillId="0" borderId="2" xfId="0" applyFont="1" applyBorder="1" applyAlignment="1" applyProtection="1">
      <alignment horizontal="center" wrapText="1"/>
      <protection locked="0"/>
    </xf>
    <xf numFmtId="164" fontId="109" fillId="0" borderId="2" xfId="4167" applyFont="1" applyFill="1" applyBorder="1" applyAlignment="1" applyProtection="1">
      <alignment horizontal="center" vertical="center" wrapText="1"/>
    </xf>
    <xf numFmtId="1" fontId="109" fillId="83" borderId="2" xfId="0" applyNumberFormat="1" applyFont="1" applyFill="1" applyBorder="1" applyAlignment="1" applyProtection="1">
      <alignment horizontal="center" wrapText="1"/>
      <protection locked="0"/>
    </xf>
    <xf numFmtId="0" fontId="109" fillId="0" borderId="2" xfId="0" applyFont="1" applyBorder="1" applyAlignment="1">
      <alignment horizontal="justify" vertical="top" wrapText="1"/>
    </xf>
    <xf numFmtId="0" fontId="109" fillId="0" borderId="66" xfId="0" applyFont="1" applyBorder="1" applyAlignment="1">
      <alignment horizontal="left" vertical="top" wrapText="1"/>
    </xf>
    <xf numFmtId="0" fontId="109" fillId="0" borderId="66" xfId="0" applyFont="1" applyBorder="1" applyAlignment="1">
      <alignment horizontal="justify" vertical="top" wrapText="1"/>
    </xf>
    <xf numFmtId="0" fontId="113" fillId="0" borderId="66" xfId="0" applyFont="1" applyBorder="1" applyAlignment="1">
      <alignment horizontal="center" wrapText="1"/>
    </xf>
    <xf numFmtId="1" fontId="109" fillId="83" borderId="66" xfId="0" applyNumberFormat="1" applyFont="1" applyFill="1" applyBorder="1" applyAlignment="1" applyProtection="1">
      <alignment horizontal="center" wrapText="1"/>
      <protection locked="0"/>
    </xf>
    <xf numFmtId="164" fontId="109" fillId="0" borderId="66" xfId="4167" applyFont="1" applyFill="1" applyBorder="1" applyAlignment="1" applyProtection="1">
      <alignment horizontal="center" vertical="center" wrapText="1"/>
    </xf>
    <xf numFmtId="0" fontId="111" fillId="0" borderId="0" xfId="0" applyFont="1" applyProtection="1">
      <protection locked="0"/>
    </xf>
    <xf numFmtId="0" fontId="109" fillId="0" borderId="66" xfId="0" applyFont="1" applyBorder="1" applyAlignment="1">
      <alignment horizontal="center" vertical="top"/>
    </xf>
    <xf numFmtId="0" fontId="109" fillId="0" borderId="66" xfId="0" applyFont="1" applyBorder="1" applyAlignment="1">
      <alignment horizontal="left" vertical="center" wrapText="1"/>
    </xf>
    <xf numFmtId="0" fontId="113" fillId="0" borderId="66" xfId="0" applyFont="1" applyBorder="1" applyAlignment="1">
      <alignment horizontal="center" vertical="center" wrapText="1"/>
    </xf>
    <xf numFmtId="1" fontId="109" fillId="83" borderId="66" xfId="0" applyNumberFormat="1" applyFont="1" applyFill="1" applyBorder="1" applyAlignment="1" applyProtection="1">
      <alignment horizontal="center" vertical="center" wrapText="1"/>
      <protection locked="0"/>
    </xf>
    <xf numFmtId="0" fontId="113" fillId="0" borderId="66" xfId="0" applyFont="1" applyBorder="1" applyAlignment="1">
      <alignment horizontal="center" vertical="top"/>
    </xf>
    <xf numFmtId="0" fontId="113" fillId="0" borderId="66" xfId="0" applyFont="1" applyBorder="1" applyAlignment="1">
      <alignment horizontal="left" vertical="top" wrapText="1"/>
    </xf>
    <xf numFmtId="0" fontId="113" fillId="0" borderId="66" xfId="0" applyFont="1" applyBorder="1" applyAlignment="1">
      <alignment horizontal="justify" vertical="top" wrapText="1"/>
    </xf>
    <xf numFmtId="2" fontId="109" fillId="0" borderId="66" xfId="0" applyNumberFormat="1" applyFont="1" applyBorder="1" applyAlignment="1">
      <alignment horizontal="left" vertical="top" wrapText="1"/>
    </xf>
    <xf numFmtId="0" fontId="109" fillId="0" borderId="66" xfId="0" applyFont="1" applyBorder="1" applyAlignment="1">
      <alignment horizontal="justify" vertical="top"/>
    </xf>
    <xf numFmtId="0" fontId="109" fillId="0" borderId="66" xfId="0" applyFont="1" applyBorder="1" applyAlignment="1">
      <alignment horizontal="center" vertical="center" wrapText="1"/>
    </xf>
    <xf numFmtId="0" fontId="111" fillId="0" borderId="0" xfId="0" applyFont="1" applyAlignment="1" applyProtection="1">
      <alignment horizontal="center"/>
      <protection locked="0"/>
    </xf>
    <xf numFmtId="2" fontId="109" fillId="0" borderId="66" xfId="0" applyNumberFormat="1" applyFont="1" applyBorder="1" applyAlignment="1">
      <alignment horizontal="left" vertical="center" wrapText="1"/>
    </xf>
    <xf numFmtId="0" fontId="109" fillId="0" borderId="66" xfId="0" applyFont="1" applyBorder="1" applyAlignment="1">
      <alignment horizontal="center" vertical="center"/>
    </xf>
    <xf numFmtId="0" fontId="109" fillId="0" borderId="66" xfId="0" applyFont="1" applyBorder="1" applyAlignment="1">
      <alignment horizontal="justify" vertical="center"/>
    </xf>
    <xf numFmtId="0" fontId="111" fillId="0" borderId="0" xfId="0" applyFont="1" applyAlignment="1" applyProtection="1">
      <alignment vertical="center"/>
      <protection locked="0"/>
    </xf>
    <xf numFmtId="0" fontId="0" fillId="0" borderId="0" xfId="0" applyAlignment="1">
      <alignment vertical="center" wrapText="1"/>
    </xf>
    <xf numFmtId="0" fontId="0" fillId="0" borderId="0" xfId="0" applyAlignment="1">
      <alignment vertical="center"/>
    </xf>
    <xf numFmtId="2" fontId="107" fillId="85" borderId="66" xfId="3" applyNumberFormat="1" applyFont="1" applyFill="1" applyBorder="1" applyAlignment="1">
      <alignment horizontal="center" vertical="center"/>
    </xf>
    <xf numFmtId="2" fontId="108" fillId="84" borderId="76" xfId="1754" applyNumberFormat="1" applyFont="1" applyFill="1" applyBorder="1" applyAlignment="1">
      <alignment horizontal="left" vertical="center"/>
    </xf>
    <xf numFmtId="0" fontId="107" fillId="84" borderId="76" xfId="1754" applyFont="1" applyFill="1" applyBorder="1" applyAlignment="1">
      <alignment horizontal="left" vertical="center" wrapText="1"/>
    </xf>
    <xf numFmtId="0" fontId="107" fillId="0" borderId="76" xfId="1754" applyFont="1" applyBorder="1" applyAlignment="1">
      <alignment horizontal="center" vertical="center"/>
    </xf>
    <xf numFmtId="2" fontId="109" fillId="85" borderId="76" xfId="3" applyNumberFormat="1" applyFont="1" applyFill="1" applyBorder="1" applyAlignment="1">
      <alignment horizontal="center" vertical="center"/>
    </xf>
    <xf numFmtId="189" fontId="107" fillId="0" borderId="76" xfId="1243" applyNumberFormat="1" applyFont="1" applyFill="1" applyBorder="1" applyAlignment="1" applyProtection="1">
      <alignment horizontal="center" vertical="center"/>
    </xf>
    <xf numFmtId="0" fontId="111" fillId="0" borderId="66" xfId="0" applyFont="1" applyBorder="1"/>
    <xf numFmtId="2" fontId="112" fillId="82" borderId="74" xfId="3" applyNumberFormat="1" applyFont="1" applyFill="1" applyBorder="1" applyAlignment="1">
      <alignment horizontal="right" vertical="center" wrapText="1"/>
    </xf>
    <xf numFmtId="0" fontId="107" fillId="0" borderId="0" xfId="3" applyFont="1"/>
    <xf numFmtId="0" fontId="108" fillId="0" borderId="0" xfId="3" applyFont="1" applyAlignment="1">
      <alignment horizontal="left"/>
    </xf>
    <xf numFmtId="0" fontId="107" fillId="0" borderId="0" xfId="3" applyFont="1" applyAlignment="1">
      <alignment horizontal="center"/>
    </xf>
    <xf numFmtId="0" fontId="109" fillId="0" borderId="0" xfId="3" applyFont="1"/>
    <xf numFmtId="0" fontId="107" fillId="0" borderId="0" xfId="3" applyFont="1" applyAlignment="1">
      <alignment horizontal="right"/>
    </xf>
    <xf numFmtId="0" fontId="0" fillId="0" borderId="0" xfId="0" applyAlignment="1">
      <alignment horizontal="center"/>
    </xf>
    <xf numFmtId="0" fontId="0" fillId="0" borderId="0" xfId="0" applyAlignment="1">
      <alignment horizontal="right"/>
    </xf>
    <xf numFmtId="0" fontId="5" fillId="0" borderId="66" xfId="3" applyBorder="1" applyAlignment="1">
      <alignment horizontal="center" vertical="center" wrapText="1"/>
    </xf>
    <xf numFmtId="165" fontId="100" fillId="0" borderId="66" xfId="2" applyNumberFormat="1" applyFont="1" applyFill="1" applyBorder="1" applyAlignment="1" applyProtection="1">
      <alignment horizontal="center" vertical="center" wrapText="1"/>
      <protection locked="0"/>
    </xf>
    <xf numFmtId="165" fontId="100" fillId="0" borderId="66" xfId="2" applyNumberFormat="1" applyFont="1" applyFill="1" applyBorder="1" applyAlignment="1" applyProtection="1">
      <alignment horizontal="center" vertical="center" wrapText="1"/>
    </xf>
    <xf numFmtId="0" fontId="100" fillId="0" borderId="66" xfId="0" applyFont="1" applyBorder="1" applyAlignment="1">
      <alignment horizontal="center" vertical="center" wrapText="1"/>
    </xf>
    <xf numFmtId="165" fontId="100" fillId="0" borderId="66" xfId="2" applyNumberFormat="1" applyFont="1" applyBorder="1" applyAlignment="1" applyProtection="1">
      <alignment horizontal="center" vertical="center" wrapText="1"/>
    </xf>
    <xf numFmtId="0" fontId="5" fillId="0" borderId="66" xfId="0" applyFont="1" applyBorder="1" applyAlignment="1">
      <alignment horizontal="left" vertical="top" wrapText="1"/>
    </xf>
    <xf numFmtId="0" fontId="100" fillId="0" borderId="66" xfId="0" applyFont="1" applyBorder="1" applyAlignment="1">
      <alignment horizontal="left" vertical="top" wrapText="1"/>
    </xf>
    <xf numFmtId="0" fontId="100" fillId="0" borderId="66" xfId="3" applyFont="1" applyBorder="1" applyAlignment="1">
      <alignment horizontal="left" vertical="top" wrapText="1"/>
    </xf>
    <xf numFmtId="2" fontId="99" fillId="4" borderId="66" xfId="0" applyNumberFormat="1" applyFont="1" applyFill="1" applyBorder="1" applyAlignment="1">
      <alignment horizontal="center" vertical="center" wrapText="1"/>
    </xf>
    <xf numFmtId="2" fontId="99" fillId="0" borderId="66" xfId="0" applyNumberFormat="1" applyFont="1" applyBorder="1" applyAlignment="1">
      <alignment horizontal="center" vertical="center" wrapText="1"/>
    </xf>
    <xf numFmtId="2" fontId="100" fillId="0" borderId="66" xfId="0" applyNumberFormat="1" applyFont="1" applyBorder="1" applyAlignment="1">
      <alignment horizontal="center" vertical="center" wrapText="1"/>
    </xf>
    <xf numFmtId="0" fontId="5" fillId="0" borderId="66" xfId="0" applyFont="1" applyBorder="1" applyAlignment="1">
      <alignment horizontal="center" vertical="center" wrapText="1"/>
    </xf>
    <xf numFmtId="0" fontId="2" fillId="86" borderId="0" xfId="0" applyFont="1" applyFill="1"/>
    <xf numFmtId="0" fontId="0" fillId="86" borderId="0" xfId="0" applyFill="1"/>
    <xf numFmtId="2" fontId="100" fillId="0" borderId="83" xfId="0" applyNumberFormat="1" applyFont="1" applyBorder="1" applyAlignment="1">
      <alignment horizontal="center" vertical="center" wrapText="1"/>
    </xf>
    <xf numFmtId="165" fontId="100" fillId="0" borderId="83" xfId="2" applyNumberFormat="1" applyFont="1" applyFill="1" applyBorder="1" applyAlignment="1" applyProtection="1">
      <alignment horizontal="center" vertical="center" wrapText="1"/>
      <protection locked="0"/>
    </xf>
    <xf numFmtId="165" fontId="100" fillId="0" borderId="83" xfId="2" applyNumberFormat="1" applyFont="1" applyFill="1" applyBorder="1" applyAlignment="1" applyProtection="1">
      <alignment horizontal="center" vertical="center" wrapText="1"/>
    </xf>
    <xf numFmtId="0" fontId="100" fillId="0" borderId="83" xfId="0" applyFont="1" applyBorder="1" applyAlignment="1">
      <alignment horizontal="center" vertical="center" wrapText="1"/>
    </xf>
    <xf numFmtId="2" fontId="99" fillId="4" borderId="83" xfId="5" applyNumberFormat="1" applyFont="1" applyFill="1" applyBorder="1" applyAlignment="1">
      <alignment horizontal="center" vertical="center" wrapText="1"/>
    </xf>
    <xf numFmtId="2" fontId="99" fillId="0" borderId="83" xfId="3" applyNumberFormat="1" applyFont="1" applyBorder="1" applyAlignment="1">
      <alignment horizontal="center" vertical="center" wrapText="1"/>
    </xf>
    <xf numFmtId="0" fontId="3" fillId="0" borderId="83" xfId="16251" applyFont="1" applyBorder="1" applyAlignment="1">
      <alignment horizontal="center" vertical="top"/>
    </xf>
    <xf numFmtId="0" fontId="3" fillId="0" borderId="83" xfId="16251" applyFont="1" applyBorder="1" applyAlignment="1">
      <alignment horizontal="center" vertical="top" wrapText="1"/>
    </xf>
    <xf numFmtId="0" fontId="10" fillId="0" borderId="83" xfId="16251" applyFont="1" applyBorder="1" applyAlignment="1">
      <alignment horizontal="left" vertical="top" wrapText="1"/>
    </xf>
    <xf numFmtId="0" fontId="10" fillId="0" borderId="83" xfId="16251" applyFont="1" applyBorder="1" applyAlignment="1">
      <alignment horizontal="center" vertical="top" wrapText="1"/>
    </xf>
    <xf numFmtId="0" fontId="10" fillId="0" borderId="83" xfId="16251" applyFont="1" applyBorder="1" applyAlignment="1">
      <alignment horizontal="center"/>
    </xf>
    <xf numFmtId="0" fontId="31" fillId="0" borderId="83" xfId="16251" applyFont="1" applyBorder="1" applyAlignment="1">
      <alignment horizontal="justify" vertical="top"/>
    </xf>
    <xf numFmtId="0" fontId="3" fillId="0" borderId="83" xfId="16251" applyFont="1" applyBorder="1" applyAlignment="1">
      <alignment horizontal="center"/>
    </xf>
    <xf numFmtId="0" fontId="3" fillId="0" borderId="83" xfId="16251" applyFont="1" applyBorder="1" applyAlignment="1">
      <alignment horizontal="justify" vertical="top"/>
    </xf>
    <xf numFmtId="0" fontId="8" fillId="0" borderId="83" xfId="16251" applyFont="1" applyBorder="1" applyAlignment="1">
      <alignment horizontal="justify" vertical="top"/>
    </xf>
    <xf numFmtId="0" fontId="8" fillId="0" borderId="83" xfId="16251" applyFont="1" applyBorder="1" applyAlignment="1">
      <alignment horizontal="center"/>
    </xf>
    <xf numFmtId="0" fontId="3" fillId="0" borderId="83" xfId="16251" applyFont="1" applyBorder="1" applyAlignment="1">
      <alignment horizontal="justify" vertical="top" wrapText="1"/>
    </xf>
    <xf numFmtId="0" fontId="99" fillId="0" borderId="83" xfId="3" applyFont="1" applyBorder="1" applyAlignment="1">
      <alignment horizontal="left" vertical="top" wrapText="1"/>
    </xf>
    <xf numFmtId="165" fontId="102" fillId="0" borderId="83" xfId="2" applyNumberFormat="1" applyFont="1" applyFill="1" applyBorder="1" applyAlignment="1" applyProtection="1">
      <alignment horizontal="center" vertical="center" wrapText="1"/>
    </xf>
    <xf numFmtId="2" fontId="99" fillId="87" borderId="83" xfId="3" applyNumberFormat="1" applyFont="1" applyFill="1" applyBorder="1" applyAlignment="1">
      <alignment horizontal="center" vertical="center" wrapText="1"/>
    </xf>
    <xf numFmtId="0" fontId="99" fillId="87" borderId="83" xfId="3" applyFont="1" applyFill="1" applyBorder="1" applyAlignment="1">
      <alignment horizontal="left" vertical="top" wrapText="1"/>
    </xf>
    <xf numFmtId="0" fontId="100" fillId="87" borderId="83" xfId="0" applyFont="1" applyFill="1" applyBorder="1" applyAlignment="1">
      <alignment horizontal="center" vertical="center" wrapText="1"/>
    </xf>
    <xf numFmtId="165" fontId="100" fillId="87" borderId="83" xfId="2" applyNumberFormat="1" applyFont="1" applyFill="1" applyBorder="1" applyAlignment="1" applyProtection="1">
      <alignment horizontal="center" vertical="center" wrapText="1"/>
      <protection locked="0"/>
    </xf>
    <xf numFmtId="165" fontId="102" fillId="87" borderId="83" xfId="2" applyNumberFormat="1" applyFont="1" applyFill="1" applyBorder="1" applyAlignment="1" applyProtection="1">
      <alignment horizontal="center" vertical="center" wrapText="1"/>
    </xf>
    <xf numFmtId="2" fontId="99" fillId="79" borderId="72" xfId="3" applyNumberFormat="1" applyFont="1" applyFill="1" applyBorder="1" applyAlignment="1">
      <alignment horizontal="center" vertical="center" wrapText="1"/>
    </xf>
    <xf numFmtId="0" fontId="99" fillId="79" borderId="72" xfId="3" applyFont="1" applyFill="1" applyBorder="1" applyAlignment="1">
      <alignment horizontal="left" vertical="top" wrapText="1"/>
    </xf>
    <xf numFmtId="0" fontId="100" fillId="79" borderId="72" xfId="0" applyFont="1" applyFill="1" applyBorder="1" applyAlignment="1">
      <alignment horizontal="center" vertical="center" wrapText="1"/>
    </xf>
    <xf numFmtId="165" fontId="100" fillId="79" borderId="72" xfId="2" applyNumberFormat="1" applyFont="1" applyFill="1" applyBorder="1" applyAlignment="1" applyProtection="1">
      <alignment horizontal="center" vertical="center" wrapText="1"/>
      <protection locked="0"/>
    </xf>
    <xf numFmtId="165" fontId="100" fillId="79" borderId="72" xfId="2" applyNumberFormat="1" applyFont="1" applyFill="1" applyBorder="1" applyAlignment="1" applyProtection="1">
      <alignment horizontal="center" vertical="center" wrapText="1"/>
    </xf>
    <xf numFmtId="0" fontId="0" fillId="0" borderId="84" xfId="0" applyBorder="1"/>
    <xf numFmtId="2" fontId="100" fillId="0" borderId="84" xfId="0" applyNumberFormat="1" applyFont="1" applyBorder="1" applyAlignment="1">
      <alignment horizontal="center" vertical="center" wrapText="1"/>
    </xf>
    <xf numFmtId="2" fontId="99" fillId="4" borderId="84" xfId="0" applyNumberFormat="1" applyFont="1" applyFill="1" applyBorder="1" applyAlignment="1">
      <alignment horizontal="center" vertical="center" wrapText="1"/>
    </xf>
    <xf numFmtId="165" fontId="100" fillId="0" borderId="84" xfId="2" applyNumberFormat="1" applyFont="1" applyFill="1" applyBorder="1" applyAlignment="1" applyProtection="1">
      <alignment horizontal="center" vertical="center" wrapText="1"/>
      <protection locked="0"/>
    </xf>
    <xf numFmtId="165" fontId="100" fillId="0" borderId="84" xfId="2" applyNumberFormat="1" applyFont="1" applyFill="1" applyBorder="1" applyAlignment="1" applyProtection="1">
      <alignment horizontal="center" vertical="center" wrapText="1"/>
    </xf>
    <xf numFmtId="165" fontId="100" fillId="0" borderId="84" xfId="0" applyNumberFormat="1" applyFont="1" applyBorder="1" applyAlignment="1" applyProtection="1">
      <alignment horizontal="center" vertical="center"/>
      <protection locked="0"/>
    </xf>
    <xf numFmtId="2" fontId="99" fillId="0" borderId="84" xfId="3" applyNumberFormat="1" applyFont="1" applyBorder="1" applyAlignment="1">
      <alignment horizontal="center" vertical="center" wrapText="1"/>
    </xf>
    <xf numFmtId="0" fontId="5" fillId="0" borderId="84" xfId="3" applyBorder="1" applyAlignment="1">
      <alignment horizontal="left" vertical="top" wrapText="1"/>
    </xf>
    <xf numFmtId="0" fontId="100" fillId="0" borderId="84" xfId="0" applyFont="1" applyBorder="1" applyAlignment="1">
      <alignment horizontal="center" vertical="center" wrapText="1"/>
    </xf>
    <xf numFmtId="0" fontId="99" fillId="0" borderId="84" xfId="3" applyFont="1" applyBorder="1" applyAlignment="1">
      <alignment horizontal="left" vertical="top" wrapText="1"/>
    </xf>
    <xf numFmtId="0" fontId="5" fillId="0" borderId="83" xfId="3" applyBorder="1" applyAlignment="1">
      <alignment horizontal="left" vertical="top" wrapText="1"/>
    </xf>
    <xf numFmtId="0" fontId="5" fillId="0" borderId="84" xfId="16251" applyBorder="1" applyAlignment="1"/>
    <xf numFmtId="0" fontId="10" fillId="0" borderId="84" xfId="16251" applyFont="1" applyBorder="1" applyAlignment="1"/>
    <xf numFmtId="0" fontId="10" fillId="0" borderId="84" xfId="16251" applyFont="1" applyBorder="1" applyAlignment="1">
      <alignment horizontal="justify" vertical="top"/>
    </xf>
    <xf numFmtId="0" fontId="3" fillId="0" borderId="84" xfId="16251" applyFont="1" applyBorder="1" applyAlignment="1">
      <alignment horizontal="justify" vertical="top"/>
    </xf>
    <xf numFmtId="0" fontId="3" fillId="0" borderId="84" xfId="16251" applyFont="1" applyBorder="1" applyAlignment="1">
      <alignment horizontal="center"/>
    </xf>
    <xf numFmtId="0" fontId="5" fillId="0" borderId="84" xfId="16251" applyBorder="1">
      <alignment vertical="center"/>
    </xf>
    <xf numFmtId="0" fontId="99" fillId="0" borderId="84" xfId="16251" applyFont="1" applyBorder="1" applyAlignment="1"/>
    <xf numFmtId="0" fontId="3" fillId="0" borderId="87" xfId="16251" applyFont="1" applyBorder="1" applyAlignment="1">
      <alignment vertical="top" wrapText="1"/>
    </xf>
    <xf numFmtId="2" fontId="99" fillId="0" borderId="84" xfId="5" applyNumberFormat="1" applyFont="1" applyBorder="1" applyAlignment="1">
      <alignment horizontal="center" vertical="center" wrapText="1"/>
    </xf>
    <xf numFmtId="2" fontId="99" fillId="4" borderId="84" xfId="5" applyNumberFormat="1" applyFont="1" applyFill="1" applyBorder="1" applyAlignment="1">
      <alignment horizontal="center" vertical="center" wrapText="1"/>
    </xf>
    <xf numFmtId="2" fontId="99" fillId="79" borderId="84" xfId="3" applyNumberFormat="1" applyFont="1" applyFill="1" applyBorder="1" applyAlignment="1">
      <alignment horizontal="center" vertical="center" wrapText="1"/>
    </xf>
    <xf numFmtId="0" fontId="99" fillId="79" borderId="84" xfId="3" applyFont="1" applyFill="1" applyBorder="1" applyAlignment="1">
      <alignment horizontal="left" vertical="top" wrapText="1"/>
    </xf>
    <xf numFmtId="0" fontId="100" fillId="79" borderId="84" xfId="0" applyFont="1" applyFill="1" applyBorder="1" applyAlignment="1">
      <alignment horizontal="center" vertical="center" wrapText="1"/>
    </xf>
    <xf numFmtId="165" fontId="100" fillId="79" borderId="84" xfId="2" applyNumberFormat="1" applyFont="1" applyFill="1" applyBorder="1" applyAlignment="1" applyProtection="1">
      <alignment horizontal="center" vertical="center" wrapText="1"/>
      <protection locked="0"/>
    </xf>
    <xf numFmtId="165" fontId="100" fillId="79" borderId="84" xfId="2" applyNumberFormat="1" applyFont="1" applyFill="1" applyBorder="1" applyAlignment="1" applyProtection="1">
      <alignment horizontal="center" vertical="center" wrapText="1"/>
    </xf>
    <xf numFmtId="0" fontId="10" fillId="0" borderId="84" xfId="16251" applyFont="1" applyBorder="1" applyAlignment="1">
      <alignment horizontal="center"/>
    </xf>
    <xf numFmtId="0" fontId="100" fillId="0" borderId="84" xfId="0" applyFont="1" applyBorder="1" applyAlignment="1">
      <alignment horizontal="left" vertical="top" wrapText="1"/>
    </xf>
    <xf numFmtId="2" fontId="101" fillId="0" borderId="84" xfId="0" applyNumberFormat="1" applyFont="1" applyBorder="1" applyAlignment="1">
      <alignment horizontal="center"/>
    </xf>
    <xf numFmtId="0" fontId="101" fillId="0" borderId="84" xfId="0" applyFont="1" applyBorder="1" applyAlignment="1">
      <alignment horizontal="center" vertical="center"/>
    </xf>
    <xf numFmtId="0" fontId="101" fillId="0" borderId="84" xfId="0" applyFont="1" applyBorder="1"/>
    <xf numFmtId="0" fontId="100" fillId="0" borderId="88" xfId="0" applyFont="1" applyBorder="1" applyAlignment="1">
      <alignment horizontal="center" vertical="center" wrapText="1"/>
    </xf>
    <xf numFmtId="165" fontId="100" fillId="0" borderId="88" xfId="2" applyNumberFormat="1" applyFont="1" applyFill="1" applyBorder="1" applyAlignment="1" applyProtection="1">
      <alignment horizontal="center" vertical="center" wrapText="1"/>
      <protection locked="0"/>
    </xf>
    <xf numFmtId="2" fontId="99" fillId="0" borderId="89" xfId="3" applyNumberFormat="1" applyFont="1" applyBorder="1" applyAlignment="1">
      <alignment horizontal="center" vertical="center" wrapText="1"/>
    </xf>
    <xf numFmtId="0" fontId="100" fillId="0" borderId="89" xfId="0" applyFont="1" applyBorder="1" applyAlignment="1">
      <alignment horizontal="center" vertical="center" wrapText="1"/>
    </xf>
    <xf numFmtId="165" fontId="100" fillId="0" borderId="89" xfId="2" applyNumberFormat="1" applyFont="1" applyFill="1" applyBorder="1" applyAlignment="1" applyProtection="1">
      <alignment horizontal="center" vertical="center" wrapText="1"/>
      <protection locked="0"/>
    </xf>
    <xf numFmtId="165" fontId="102" fillId="0" borderId="89" xfId="2" applyNumberFormat="1" applyFont="1" applyFill="1" applyBorder="1" applyAlignment="1" applyProtection="1">
      <alignment horizontal="center" vertical="center" wrapText="1"/>
    </xf>
    <xf numFmtId="165" fontId="100" fillId="86" borderId="84" xfId="2" applyNumberFormat="1" applyFont="1" applyFill="1" applyBorder="1" applyAlignment="1" applyProtection="1">
      <alignment horizontal="center" vertical="center" wrapText="1"/>
      <protection locked="0"/>
    </xf>
    <xf numFmtId="165" fontId="100" fillId="86" borderId="72" xfId="2" applyNumberFormat="1" applyFont="1" applyFill="1" applyBorder="1" applyAlignment="1" applyProtection="1">
      <alignment horizontal="center" vertical="center" wrapText="1"/>
      <protection locked="0"/>
    </xf>
    <xf numFmtId="165" fontId="100" fillId="86" borderId="89" xfId="2" applyNumberFormat="1" applyFont="1" applyFill="1" applyBorder="1" applyAlignment="1" applyProtection="1">
      <alignment horizontal="center" vertical="center" wrapText="1"/>
      <protection locked="0"/>
    </xf>
    <xf numFmtId="0" fontId="108" fillId="0" borderId="89" xfId="1743" applyFont="1" applyBorder="1" applyAlignment="1">
      <alignment vertical="center" wrapText="1"/>
    </xf>
    <xf numFmtId="0" fontId="107" fillId="0" borderId="89" xfId="1743" applyFont="1" applyBorder="1" applyAlignment="1">
      <alignment horizontal="left" vertical="center" wrapText="1"/>
    </xf>
    <xf numFmtId="0" fontId="132" fillId="0" borderId="89" xfId="0" applyFont="1" applyBorder="1" applyAlignment="1">
      <alignment vertical="center" wrapText="1"/>
    </xf>
    <xf numFmtId="0" fontId="5" fillId="0" borderId="89" xfId="3" applyBorder="1" applyAlignment="1">
      <alignment horizontal="left" vertical="top" wrapText="1"/>
    </xf>
    <xf numFmtId="0" fontId="107" fillId="0" borderId="89" xfId="1743" applyFont="1" applyBorder="1" applyAlignment="1">
      <alignment horizontal="center" vertical="center" wrapText="1"/>
    </xf>
    <xf numFmtId="165" fontId="100" fillId="0" borderId="89" xfId="2" applyNumberFormat="1" applyFont="1" applyFill="1" applyBorder="1" applyAlignment="1" applyProtection="1">
      <alignment horizontal="center" vertical="center" wrapText="1"/>
    </xf>
    <xf numFmtId="2" fontId="109" fillId="92" borderId="74" xfId="3" applyNumberFormat="1" applyFont="1" applyFill="1" applyBorder="1" applyAlignment="1">
      <alignment horizontal="center" vertical="center"/>
    </xf>
    <xf numFmtId="164" fontId="109" fillId="0" borderId="89" xfId="4167" applyFont="1" applyFill="1" applyBorder="1" applyAlignment="1" applyProtection="1">
      <alignment horizontal="center" vertical="center" wrapText="1"/>
    </xf>
    <xf numFmtId="165" fontId="100" fillId="86" borderId="72" xfId="0" applyNumberFormat="1" applyFont="1" applyFill="1" applyBorder="1" applyAlignment="1" applyProtection="1">
      <alignment horizontal="center" vertical="center"/>
      <protection locked="0"/>
    </xf>
    <xf numFmtId="0" fontId="5" fillId="4" borderId="2" xfId="0" applyFont="1" applyFill="1" applyBorder="1" applyAlignment="1">
      <alignment horizontal="left" vertical="center" wrapText="1"/>
    </xf>
    <xf numFmtId="2" fontId="109" fillId="85" borderId="0" xfId="3" applyNumberFormat="1" applyFont="1" applyFill="1" applyAlignment="1">
      <alignment horizontal="center" vertical="center"/>
    </xf>
    <xf numFmtId="0" fontId="31" fillId="0" borderId="0" xfId="0" applyFont="1"/>
    <xf numFmtId="0" fontId="10" fillId="0" borderId="92" xfId="0" applyFont="1" applyBorder="1" applyAlignment="1">
      <alignment horizontal="center" vertical="center"/>
    </xf>
    <xf numFmtId="0" fontId="10" fillId="0" borderId="93" xfId="0" applyFont="1" applyBorder="1" applyAlignment="1">
      <alignment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0" fontId="10" fillId="0" borderId="95" xfId="0" applyFont="1" applyBorder="1" applyAlignment="1">
      <alignment horizontal="center" vertical="center"/>
    </xf>
    <xf numFmtId="0" fontId="10" fillId="0" borderId="4" xfId="0" applyFont="1" applyBorder="1" applyAlignment="1">
      <alignment vertical="center"/>
    </xf>
    <xf numFmtId="0" fontId="10" fillId="0" borderId="4" xfId="0" applyFont="1" applyBorder="1" applyAlignment="1">
      <alignment horizontal="center" vertical="center"/>
    </xf>
    <xf numFmtId="0" fontId="10" fillId="0" borderId="4" xfId="0" quotePrefix="1" applyFont="1" applyBorder="1" applyAlignment="1">
      <alignment horizontal="center" vertical="center"/>
    </xf>
    <xf numFmtId="0" fontId="10" fillId="0" borderId="96" xfId="0" quotePrefix="1"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quotePrefix="1" applyFont="1" applyAlignment="1">
      <alignment horizontal="center" vertical="center"/>
    </xf>
    <xf numFmtId="0" fontId="31" fillId="0" borderId="0" xfId="0" applyFont="1" applyAlignment="1">
      <alignment horizontal="center" vertical="center"/>
    </xf>
    <xf numFmtId="0" fontId="31" fillId="0" borderId="0" xfId="0" applyFont="1" applyAlignment="1">
      <alignment horizontal="justify" vertical="center"/>
    </xf>
    <xf numFmtId="190" fontId="31" fillId="0" borderId="0" xfId="16329" applyNumberFormat="1" applyFont="1" applyAlignment="1">
      <alignment horizontal="center" vertical="center"/>
    </xf>
    <xf numFmtId="165" fontId="31" fillId="0" borderId="0" xfId="1233" applyNumberFormat="1" applyFont="1" applyFill="1" applyBorder="1" applyAlignment="1">
      <alignment horizontal="center" vertical="center"/>
    </xf>
    <xf numFmtId="43" fontId="31" fillId="0" borderId="0" xfId="1233" applyNumberFormat="1" applyFont="1" applyFill="1" applyBorder="1" applyAlignment="1">
      <alignment horizontal="center" vertical="center"/>
    </xf>
    <xf numFmtId="0" fontId="10" fillId="0" borderId="0" xfId="0" applyFont="1" applyAlignment="1">
      <alignment horizontal="justify" vertical="center"/>
    </xf>
    <xf numFmtId="0" fontId="31" fillId="0" borderId="0" xfId="2051" applyFont="1" applyAlignment="1">
      <alignment horizontal="justify" vertical="center"/>
    </xf>
    <xf numFmtId="0" fontId="10" fillId="0" borderId="0" xfId="2051" applyFont="1" applyAlignment="1">
      <alignment horizontal="center" vertical="center"/>
    </xf>
    <xf numFmtId="0" fontId="10" fillId="0" borderId="0" xfId="2051" applyFont="1" applyAlignment="1">
      <alignment horizontal="justify" vertical="center"/>
    </xf>
    <xf numFmtId="0" fontId="31" fillId="0" borderId="0" xfId="16329" applyFont="1" applyAlignment="1">
      <alignment horizontal="center" vertical="center"/>
    </xf>
    <xf numFmtId="0" fontId="10" fillId="0" borderId="0" xfId="0" applyFont="1" applyAlignment="1">
      <alignment horizontal="center" vertical="center" wrapText="1"/>
    </xf>
    <xf numFmtId="0" fontId="133" fillId="0" borderId="0" xfId="2534" applyFont="1" applyAlignment="1">
      <alignment vertical="center" wrapText="1"/>
    </xf>
    <xf numFmtId="0" fontId="31" fillId="0" borderId="0" xfId="0" applyFont="1" applyAlignment="1">
      <alignment horizontal="center" vertical="center" wrapText="1"/>
    </xf>
    <xf numFmtId="0" fontId="31" fillId="0" borderId="0" xfId="0" applyFont="1" applyAlignment="1">
      <alignment horizontal="justify" vertical="center" wrapText="1"/>
    </xf>
    <xf numFmtId="0" fontId="31" fillId="0" borderId="0" xfId="2051" applyFont="1" applyAlignment="1">
      <alignment horizontal="justify" vertical="center" wrapText="1"/>
    </xf>
    <xf numFmtId="0" fontId="31" fillId="0" borderId="0" xfId="2051" applyFont="1" applyAlignment="1">
      <alignment horizontal="center" vertical="center"/>
    </xf>
    <xf numFmtId="1" fontId="31" fillId="0" borderId="0" xfId="0" applyNumberFormat="1" applyFont="1" applyAlignment="1">
      <alignment horizontal="center" vertical="center"/>
    </xf>
    <xf numFmtId="164" fontId="31" fillId="0" borderId="0" xfId="1233" applyFont="1" applyFill="1" applyBorder="1" applyAlignment="1">
      <alignment horizontal="center" vertical="center"/>
    </xf>
    <xf numFmtId="191" fontId="31" fillId="0" borderId="0" xfId="2204" applyNumberFormat="1" applyFont="1" applyFill="1" applyBorder="1" applyAlignment="1">
      <alignment horizontal="center" vertical="center"/>
    </xf>
    <xf numFmtId="0" fontId="11" fillId="0" borderId="0" xfId="16329" applyFont="1" applyAlignment="1">
      <alignment horizontal="center" vertical="center"/>
    </xf>
    <xf numFmtId="0" fontId="134" fillId="0" borderId="0" xfId="0" applyFont="1" applyAlignment="1">
      <alignment horizontal="justify" vertical="center"/>
    </xf>
    <xf numFmtId="190" fontId="125" fillId="0" borderId="0" xfId="16329" applyNumberFormat="1" applyFont="1" applyAlignment="1">
      <alignment horizontal="center" vertical="center"/>
    </xf>
    <xf numFmtId="0" fontId="125" fillId="0" borderId="0" xfId="16329" applyFont="1" applyAlignment="1">
      <alignment horizontal="center" vertical="center"/>
    </xf>
    <xf numFmtId="192" fontId="31" fillId="0" borderId="0" xfId="0" applyNumberFormat="1" applyFont="1" applyAlignment="1">
      <alignment horizontal="center" vertical="center"/>
    </xf>
    <xf numFmtId="191" fontId="31" fillId="0" borderId="0" xfId="16328" applyNumberFormat="1" applyFont="1" applyFill="1" applyBorder="1" applyAlignment="1">
      <alignment horizontal="center" vertical="center"/>
    </xf>
    <xf numFmtId="43" fontId="31" fillId="0" borderId="0" xfId="0" applyNumberFormat="1" applyFont="1" applyAlignment="1">
      <alignment horizontal="center" vertical="center"/>
    </xf>
    <xf numFmtId="3" fontId="31" fillId="0" borderId="0" xfId="0" applyNumberFormat="1" applyFont="1" applyAlignment="1">
      <alignment horizontal="center" vertical="center"/>
    </xf>
    <xf numFmtId="0" fontId="31" fillId="0" borderId="0" xfId="0" quotePrefix="1" applyFont="1" applyAlignment="1">
      <alignment horizontal="center" vertical="center"/>
    </xf>
    <xf numFmtId="0" fontId="31" fillId="0" borderId="0" xfId="0" applyFont="1" applyAlignment="1">
      <alignment vertical="center"/>
    </xf>
    <xf numFmtId="43" fontId="31" fillId="0" borderId="0" xfId="16328" applyNumberFormat="1" applyFont="1" applyFill="1" applyBorder="1" applyAlignment="1">
      <alignment horizontal="center" vertical="center"/>
    </xf>
    <xf numFmtId="0" fontId="125" fillId="0" borderId="0" xfId="2051" applyFont="1" applyAlignment="1">
      <alignment horizontal="justify" vertical="center"/>
    </xf>
    <xf numFmtId="192" fontId="31" fillId="0" borderId="0" xfId="0" applyNumberFormat="1" applyFont="1" applyAlignment="1">
      <alignment horizontal="justify" vertical="center" wrapText="1"/>
    </xf>
    <xf numFmtId="1" fontId="31" fillId="0" borderId="97" xfId="0" applyNumberFormat="1" applyFont="1" applyBorder="1" applyAlignment="1">
      <alignment horizontal="center" vertical="center"/>
    </xf>
    <xf numFmtId="191" fontId="31" fillId="0" borderId="0" xfId="1233" applyNumberFormat="1" applyFont="1" applyFill="1" applyBorder="1" applyAlignment="1">
      <alignment horizontal="center" vertical="center"/>
    </xf>
    <xf numFmtId="1" fontId="31" fillId="0" borderId="0" xfId="0" quotePrefix="1" applyNumberFormat="1" applyFont="1" applyAlignment="1">
      <alignment horizontal="center" vertical="center"/>
    </xf>
    <xf numFmtId="192" fontId="31" fillId="0" borderId="97" xfId="0" applyNumberFormat="1" applyFont="1" applyBorder="1" applyAlignment="1">
      <alignment horizontal="center" vertical="center"/>
    </xf>
    <xf numFmtId="192" fontId="31" fillId="0" borderId="0" xfId="0" applyNumberFormat="1" applyFont="1" applyAlignment="1">
      <alignment horizontal="justify" vertical="center"/>
    </xf>
    <xf numFmtId="164" fontId="31" fillId="0" borderId="0" xfId="1233" applyFont="1" applyAlignment="1">
      <alignment horizontal="center" vertical="center"/>
    </xf>
    <xf numFmtId="0" fontId="31" fillId="0" borderId="0" xfId="0" applyFont="1" applyAlignment="1">
      <alignment horizontal="left" vertical="center" wrapText="1"/>
    </xf>
    <xf numFmtId="164" fontId="10" fillId="0" borderId="91" xfId="1233" applyFont="1" applyFill="1" applyBorder="1" applyAlignment="1">
      <alignment horizontal="center" vertical="center"/>
    </xf>
    <xf numFmtId="0" fontId="135" fillId="0" borderId="0" xfId="0" applyFont="1" applyAlignment="1">
      <alignment horizontal="center" vertical="center"/>
    </xf>
    <xf numFmtId="0" fontId="136" fillId="0" borderId="0" xfId="0" applyFont="1" applyAlignment="1">
      <alignment horizontal="left" vertical="center"/>
    </xf>
    <xf numFmtId="43" fontId="10" fillId="0" borderId="0" xfId="0" applyNumberFormat="1" applyFont="1" applyAlignment="1">
      <alignment horizontal="center" vertical="center"/>
    </xf>
    <xf numFmtId="0" fontId="31" fillId="0" borderId="0" xfId="0" applyFont="1" applyAlignment="1">
      <alignment horizontal="center"/>
    </xf>
    <xf numFmtId="0" fontId="5" fillId="0" borderId="0" xfId="2049" applyProtection="1">
      <protection locked="0"/>
    </xf>
    <xf numFmtId="2" fontId="5" fillId="0" borderId="0" xfId="2049" applyNumberFormat="1" applyProtection="1">
      <protection locked="0"/>
    </xf>
    <xf numFmtId="0" fontId="139" fillId="0" borderId="0" xfId="0" applyFont="1"/>
    <xf numFmtId="0" fontId="140" fillId="86" borderId="0" xfId="0" applyFont="1" applyFill="1" applyAlignment="1">
      <alignment horizontal="center"/>
    </xf>
    <xf numFmtId="0" fontId="141" fillId="0" borderId="0" xfId="0" applyFont="1" applyAlignment="1">
      <alignment vertical="center"/>
    </xf>
    <xf numFmtId="0" fontId="142" fillId="0" borderId="0" xfId="0" applyFont="1" applyAlignment="1">
      <alignment vertical="center"/>
    </xf>
    <xf numFmtId="0" fontId="143" fillId="93" borderId="0" xfId="1745" applyFont="1" applyFill="1" applyAlignment="1">
      <alignment horizontal="left"/>
    </xf>
    <xf numFmtId="0" fontId="42" fillId="84" borderId="0" xfId="1745" applyFont="1" applyFill="1"/>
    <xf numFmtId="0" fontId="144" fillId="95" borderId="100" xfId="1745" applyFont="1" applyFill="1" applyBorder="1" applyAlignment="1">
      <alignment horizontal="center" vertical="center"/>
    </xf>
    <xf numFmtId="4" fontId="144" fillId="95" borderId="101" xfId="1745" applyNumberFormat="1" applyFont="1" applyFill="1" applyBorder="1" applyAlignment="1">
      <alignment horizontal="center" vertical="center"/>
    </xf>
    <xf numFmtId="0" fontId="42" fillId="95" borderId="0" xfId="1745" applyFont="1" applyFill="1" applyAlignment="1">
      <alignment horizontal="center" vertical="center"/>
    </xf>
    <xf numFmtId="0" fontId="37" fillId="84" borderId="100" xfId="1745" applyFont="1" applyFill="1" applyBorder="1" applyAlignment="1">
      <alignment horizontal="center" vertical="center" wrapText="1"/>
    </xf>
    <xf numFmtId="4" fontId="145" fillId="84" borderId="101" xfId="1745" applyNumberFormat="1" applyFont="1" applyFill="1" applyBorder="1" applyAlignment="1">
      <alignment horizontal="center" wrapText="1"/>
    </xf>
    <xf numFmtId="166" fontId="37" fillId="0" borderId="101" xfId="2069" applyFont="1" applyBorder="1" applyAlignment="1">
      <alignment horizontal="center" vertical="center" wrapText="1"/>
    </xf>
    <xf numFmtId="0" fontId="42" fillId="84" borderId="100" xfId="1745" applyFont="1" applyFill="1" applyBorder="1" applyAlignment="1">
      <alignment horizontal="center" vertical="center" wrapText="1"/>
    </xf>
    <xf numFmtId="0" fontId="42" fillId="92" borderId="105" xfId="1745" applyFont="1" applyFill="1" applyBorder="1" applyAlignment="1">
      <alignment horizontal="center"/>
    </xf>
    <xf numFmtId="0" fontId="144" fillId="92" borderId="106" xfId="1745" applyFont="1" applyFill="1" applyBorder="1" applyAlignment="1">
      <alignment horizontal="left"/>
    </xf>
    <xf numFmtId="2" fontId="42" fillId="92" borderId="106" xfId="1745" applyNumberFormat="1" applyFont="1" applyFill="1" applyBorder="1" applyAlignment="1">
      <alignment horizontal="center"/>
    </xf>
    <xf numFmtId="0" fontId="37" fillId="92" borderId="106" xfId="1745" applyFont="1" applyFill="1" applyBorder="1" applyAlignment="1">
      <alignment horizontal="center"/>
    </xf>
    <xf numFmtId="0" fontId="42" fillId="92" borderId="106" xfId="1745" applyFont="1" applyFill="1" applyBorder="1" applyAlignment="1">
      <alignment horizontal="center"/>
    </xf>
    <xf numFmtId="166" fontId="147" fillId="96" borderId="106" xfId="2069" applyFont="1" applyFill="1" applyBorder="1" applyAlignment="1">
      <alignment horizontal="center" vertical="center" wrapText="1"/>
    </xf>
    <xf numFmtId="166" fontId="147" fillId="96" borderId="107" xfId="2069" applyFont="1" applyFill="1" applyBorder="1" applyAlignment="1">
      <alignment horizontal="center" vertical="center" wrapText="1"/>
    </xf>
    <xf numFmtId="0" fontId="42" fillId="92" borderId="0" xfId="1745" applyFont="1" applyFill="1"/>
    <xf numFmtId="0" fontId="42" fillId="84" borderId="0" xfId="1745" applyFont="1" applyFill="1" applyAlignment="1">
      <alignment horizontal="center"/>
    </xf>
    <xf numFmtId="0" fontId="42" fillId="84" borderId="0" xfId="1745" applyFont="1" applyFill="1" applyAlignment="1">
      <alignment horizontal="left"/>
    </xf>
    <xf numFmtId="2" fontId="42" fillId="84" borderId="0" xfId="1745" applyNumberFormat="1" applyFont="1" applyFill="1" applyAlignment="1">
      <alignment horizontal="center"/>
    </xf>
    <xf numFmtId="0" fontId="37" fillId="84" borderId="0" xfId="1745" applyFont="1" applyFill="1" applyAlignment="1">
      <alignment horizontal="center"/>
    </xf>
    <xf numFmtId="4" fontId="42" fillId="84" borderId="0" xfId="1745" applyNumberFormat="1" applyFont="1" applyFill="1" applyAlignment="1">
      <alignment horizontal="center"/>
    </xf>
    <xf numFmtId="0" fontId="42" fillId="84" borderId="0" xfId="1745" applyFont="1" applyFill="1" applyAlignment="1">
      <alignment vertical="center"/>
    </xf>
    <xf numFmtId="49" fontId="147" fillId="97" borderId="73" xfId="1745" applyNumberFormat="1" applyFont="1" applyFill="1" applyBorder="1" applyAlignment="1">
      <alignment horizontal="center" vertical="center" wrapText="1"/>
    </xf>
    <xf numFmtId="49" fontId="147" fillId="97" borderId="73" xfId="1745" applyNumberFormat="1" applyFont="1" applyFill="1" applyBorder="1" applyAlignment="1" applyProtection="1">
      <alignment horizontal="center" vertical="center" wrapText="1"/>
      <protection locked="0"/>
    </xf>
    <xf numFmtId="1" fontId="148" fillId="0" borderId="108" xfId="1745" applyNumberFormat="1" applyFont="1" applyBorder="1" applyAlignment="1" applyProtection="1">
      <alignment horizontal="center" vertical="center" wrapText="1"/>
      <protection locked="0"/>
    </xf>
    <xf numFmtId="1" fontId="148" fillId="86" borderId="108" xfId="1745" applyNumberFormat="1" applyFont="1" applyFill="1" applyBorder="1" applyAlignment="1" applyProtection="1">
      <alignment horizontal="center" vertical="center" wrapText="1"/>
      <protection locked="0"/>
    </xf>
    <xf numFmtId="1" fontId="37" fillId="0" borderId="2" xfId="1745" applyNumberFormat="1" applyFont="1" applyBorder="1" applyAlignment="1">
      <alignment horizontal="center" vertical="center" wrapText="1"/>
    </xf>
    <xf numFmtId="166" fontId="37" fillId="0" borderId="2" xfId="2069" applyFont="1" applyBorder="1" applyAlignment="1">
      <alignment horizontal="left" vertical="top"/>
    </xf>
    <xf numFmtId="0" fontId="37" fillId="0" borderId="2" xfId="1745" applyFont="1" applyBorder="1" applyAlignment="1">
      <alignment horizontal="center" vertical="center" wrapText="1"/>
    </xf>
    <xf numFmtId="1" fontId="148" fillId="86" borderId="2" xfId="1745" applyNumberFormat="1" applyFont="1" applyFill="1" applyBorder="1" applyAlignment="1" applyProtection="1">
      <alignment horizontal="center" vertical="center" wrapText="1"/>
      <protection locked="0"/>
    </xf>
    <xf numFmtId="166" fontId="37" fillId="0" borderId="2" xfId="2069" applyFont="1" applyBorder="1" applyAlignment="1">
      <alignment horizontal="center" vertical="top"/>
    </xf>
    <xf numFmtId="166" fontId="37" fillId="0" borderId="2" xfId="2069" applyFont="1" applyBorder="1" applyAlignment="1">
      <alignment horizontal="left" vertical="center" wrapText="1"/>
    </xf>
    <xf numFmtId="166" fontId="117" fillId="0" borderId="2" xfId="2069" applyFont="1" applyBorder="1" applyAlignment="1" applyProtection="1">
      <alignment horizontal="center" vertical="center" wrapText="1"/>
      <protection locked="0"/>
    </xf>
    <xf numFmtId="0" fontId="42" fillId="84" borderId="2" xfId="1745" applyFont="1" applyFill="1" applyBorder="1" applyAlignment="1">
      <alignment horizontal="center" vertical="center" wrapText="1"/>
    </xf>
    <xf numFmtId="166" fontId="147" fillId="96" borderId="2" xfId="2069" applyFont="1" applyFill="1" applyBorder="1" applyAlignment="1">
      <alignment horizontal="left" vertical="center" wrapText="1"/>
    </xf>
    <xf numFmtId="166" fontId="147" fillId="96" borderId="2" xfId="2069" applyFont="1" applyFill="1" applyBorder="1" applyAlignment="1">
      <alignment horizontal="center" vertical="center" wrapText="1"/>
    </xf>
    <xf numFmtId="0" fontId="3" fillId="94" borderId="108" xfId="2049" applyFont="1" applyFill="1" applyBorder="1" applyAlignment="1" applyProtection="1">
      <alignment horizontal="center" vertical="center"/>
      <protection locked="0"/>
    </xf>
    <xf numFmtId="0" fontId="3" fillId="94" borderId="108" xfId="2049" applyFont="1" applyFill="1" applyBorder="1" applyAlignment="1" applyProtection="1">
      <alignment horizontal="center" vertical="center" wrapText="1"/>
      <protection locked="0"/>
    </xf>
    <xf numFmtId="0" fontId="7" fillId="0" borderId="108" xfId="2049" applyFont="1" applyBorder="1" applyAlignment="1">
      <alignment horizontal="center" vertical="center"/>
    </xf>
    <xf numFmtId="0" fontId="7" fillId="0" borderId="108" xfId="2049" applyFont="1" applyBorder="1" applyAlignment="1">
      <alignment horizontal="center" vertical="top" wrapText="1"/>
    </xf>
    <xf numFmtId="0" fontId="7" fillId="0" borderId="108" xfId="2049" applyFont="1" applyBorder="1" applyAlignment="1">
      <alignment horizontal="center" vertical="center" wrapText="1"/>
    </xf>
    <xf numFmtId="2" fontId="5" fillId="83" borderId="108" xfId="2049" applyNumberFormat="1" applyFill="1" applyBorder="1" applyAlignment="1" applyProtection="1">
      <alignment horizontal="center" vertical="center"/>
      <protection locked="0"/>
    </xf>
    <xf numFmtId="2" fontId="5" fillId="83" borderId="108" xfId="2049" applyNumberFormat="1" applyFill="1" applyBorder="1" applyAlignment="1">
      <alignment horizontal="center" vertical="center"/>
    </xf>
    <xf numFmtId="2" fontId="5" fillId="0" borderId="0" xfId="2049" applyNumberFormat="1" applyAlignment="1" applyProtection="1">
      <alignment horizontal="right" vertical="center" wrapText="1"/>
      <protection locked="0"/>
    </xf>
    <xf numFmtId="0" fontId="138" fillId="0" borderId="108" xfId="2049" applyFont="1" applyBorder="1" applyAlignment="1">
      <alignment horizontal="center" vertical="top"/>
    </xf>
    <xf numFmtId="0" fontId="138" fillId="0" borderId="108" xfId="2049" applyFont="1" applyBorder="1" applyAlignment="1">
      <alignment horizontal="center" vertical="top" wrapText="1"/>
    </xf>
    <xf numFmtId="0" fontId="7" fillId="0" borderId="108" xfId="2049" applyFont="1" applyBorder="1" applyAlignment="1">
      <alignment horizontal="center" vertical="top"/>
    </xf>
    <xf numFmtId="0" fontId="7" fillId="83" borderId="108" xfId="2049" applyFont="1" applyFill="1" applyBorder="1" applyAlignment="1">
      <alignment horizontal="center" vertical="top"/>
    </xf>
    <xf numFmtId="0" fontId="7" fillId="83" borderId="108" xfId="2049" applyFont="1" applyFill="1" applyBorder="1" applyAlignment="1">
      <alignment horizontal="center" vertical="top" wrapText="1"/>
    </xf>
    <xf numFmtId="0" fontId="7" fillId="83" borderId="108" xfId="2049" applyFont="1" applyFill="1" applyBorder="1" applyAlignment="1">
      <alignment horizontal="center" vertical="center"/>
    </xf>
    <xf numFmtId="0" fontId="10" fillId="83" borderId="108" xfId="2049" applyFont="1" applyFill="1" applyBorder="1" applyAlignment="1" applyProtection="1">
      <alignment horizontal="center" vertical="center"/>
      <protection locked="0"/>
    </xf>
    <xf numFmtId="2" fontId="10" fillId="83" borderId="108" xfId="2049" applyNumberFormat="1" applyFont="1" applyFill="1" applyBorder="1" applyAlignment="1" applyProtection="1">
      <alignment horizontal="center" vertical="center"/>
      <protection locked="0"/>
    </xf>
    <xf numFmtId="2" fontId="10" fillId="83" borderId="108" xfId="2049" applyNumberFormat="1" applyFont="1" applyFill="1" applyBorder="1" applyAlignment="1">
      <alignment horizontal="center" vertical="center"/>
    </xf>
    <xf numFmtId="0" fontId="144" fillId="95" borderId="108" xfId="1745" applyFont="1" applyFill="1" applyBorder="1" applyAlignment="1">
      <alignment horizontal="center" vertical="center"/>
    </xf>
    <xf numFmtId="2" fontId="144" fillId="95" borderId="108" xfId="1745" applyNumberFormat="1" applyFont="1" applyFill="1" applyBorder="1" applyAlignment="1">
      <alignment horizontal="center" vertical="center"/>
    </xf>
    <xf numFmtId="0" fontId="145" fillId="95" borderId="108" xfId="1745" applyFont="1" applyFill="1" applyBorder="1" applyAlignment="1">
      <alignment horizontal="center" vertical="center"/>
    </xf>
    <xf numFmtId="4" fontId="144" fillId="95" borderId="108" xfId="1745" applyNumberFormat="1" applyFont="1" applyFill="1" applyBorder="1" applyAlignment="1">
      <alignment horizontal="center" vertical="center"/>
    </xf>
    <xf numFmtId="0" fontId="145" fillId="84" borderId="108" xfId="1745" applyFont="1" applyFill="1" applyBorder="1" applyAlignment="1">
      <alignment horizontal="left" vertical="top" wrapText="1"/>
    </xf>
    <xf numFmtId="4" fontId="37" fillId="84" borderId="108" xfId="1745" applyNumberFormat="1" applyFont="1" applyFill="1" applyBorder="1" applyAlignment="1">
      <alignment horizontal="center"/>
    </xf>
    <xf numFmtId="0" fontId="37" fillId="84" borderId="108" xfId="1745" applyFont="1" applyFill="1" applyBorder="1" applyAlignment="1">
      <alignment horizontal="center"/>
    </xf>
    <xf numFmtId="4" fontId="145" fillId="84" borderId="108" xfId="1745" applyNumberFormat="1" applyFont="1" applyFill="1" applyBorder="1" applyAlignment="1">
      <alignment horizontal="center" wrapText="1"/>
    </xf>
    <xf numFmtId="0" fontId="12" fillId="84" borderId="108" xfId="1745" applyFont="1" applyFill="1" applyBorder="1" applyAlignment="1">
      <alignment horizontal="left" vertical="top" wrapText="1"/>
    </xf>
    <xf numFmtId="0" fontId="37" fillId="84" borderId="108" xfId="1745" applyFont="1" applyFill="1" applyBorder="1" applyAlignment="1">
      <alignment horizontal="center" vertical="center"/>
    </xf>
    <xf numFmtId="0" fontId="37" fillId="0" borderId="108" xfId="1745" applyFont="1" applyBorder="1" applyAlignment="1">
      <alignment horizontal="center" vertical="center"/>
    </xf>
    <xf numFmtId="166" fontId="37" fillId="0" borderId="108" xfId="2069" applyFont="1" applyBorder="1" applyAlignment="1">
      <alignment horizontal="center" vertical="center" wrapText="1"/>
    </xf>
    <xf numFmtId="0" fontId="12" fillId="84" borderId="108" xfId="1745" applyFont="1" applyFill="1" applyBorder="1" applyAlignment="1">
      <alignment horizontal="left" vertical="center" wrapText="1"/>
    </xf>
    <xf numFmtId="4" fontId="42" fillId="84" borderId="108" xfId="1745" applyNumberFormat="1" applyFont="1" applyFill="1" applyBorder="1" applyAlignment="1">
      <alignment horizontal="center"/>
    </xf>
    <xf numFmtId="0" fontId="42" fillId="0" borderId="108" xfId="1745" applyFont="1" applyBorder="1" applyAlignment="1">
      <alignment horizontal="center" vertical="center"/>
    </xf>
    <xf numFmtId="4" fontId="42" fillId="84" borderId="108" xfId="1745" applyNumberFormat="1" applyFont="1" applyFill="1" applyBorder="1" applyAlignment="1">
      <alignment horizontal="center" vertical="center"/>
    </xf>
    <xf numFmtId="0" fontId="0" fillId="0" borderId="108" xfId="0" applyBorder="1"/>
    <xf numFmtId="0" fontId="146" fillId="84" borderId="108" xfId="1745" applyFont="1" applyFill="1" applyBorder="1" applyAlignment="1">
      <alignment horizontal="left" vertical="center" wrapText="1"/>
    </xf>
    <xf numFmtId="193" fontId="100" fillId="0" borderId="108" xfId="16324" applyNumberFormat="1" applyFont="1" applyBorder="1" applyAlignment="1" applyProtection="1">
      <alignment horizontal="justify" vertical="top" wrapText="1"/>
      <protection locked="0"/>
    </xf>
    <xf numFmtId="1" fontId="37" fillId="0" borderId="110" xfId="1745" applyNumberFormat="1" applyFont="1" applyBorder="1" applyAlignment="1">
      <alignment horizontal="center" vertical="center" wrapText="1"/>
    </xf>
    <xf numFmtId="0" fontId="37" fillId="0" borderId="110" xfId="1745" applyFont="1" applyBorder="1" applyAlignment="1">
      <alignment horizontal="left" vertical="top" wrapText="1"/>
    </xf>
    <xf numFmtId="0" fontId="37" fillId="0" borderId="110" xfId="1745" applyFont="1" applyBorder="1" applyAlignment="1">
      <alignment horizontal="center" vertical="center" wrapText="1"/>
    </xf>
    <xf numFmtId="0" fontId="37" fillId="0" borderId="110" xfId="1745" applyFont="1" applyBorder="1" applyAlignment="1" applyProtection="1">
      <alignment horizontal="center" vertical="center" wrapText="1"/>
      <protection locked="0"/>
    </xf>
    <xf numFmtId="166" fontId="37" fillId="0" borderId="110" xfId="2069" applyFont="1" applyBorder="1" applyAlignment="1">
      <alignment horizontal="center" vertical="center" wrapText="1"/>
    </xf>
    <xf numFmtId="166" fontId="117" fillId="0" borderId="110" xfId="2069" applyFont="1" applyBorder="1" applyAlignment="1" applyProtection="1">
      <alignment horizontal="center" vertical="center" wrapText="1"/>
      <protection locked="0"/>
    </xf>
    <xf numFmtId="166" fontId="37" fillId="0" borderId="110" xfId="2069" applyFont="1" applyBorder="1" applyAlignment="1">
      <alignment horizontal="left" vertical="center" wrapText="1"/>
    </xf>
    <xf numFmtId="0" fontId="37" fillId="0" borderId="110" xfId="1745" applyFont="1" applyBorder="1" applyAlignment="1">
      <alignment horizontal="left" vertical="center" wrapText="1"/>
    </xf>
    <xf numFmtId="166" fontId="12" fillId="0" borderId="110" xfId="2069" applyFont="1" applyBorder="1" applyAlignment="1">
      <alignment horizontal="center" vertical="center" wrapText="1"/>
    </xf>
    <xf numFmtId="0" fontId="37" fillId="0" borderId="110" xfId="16330" applyFont="1" applyBorder="1" applyAlignment="1">
      <alignment horizontal="left" vertical="center" wrapText="1"/>
    </xf>
    <xf numFmtId="166" fontId="149" fillId="0" borderId="110" xfId="2069" applyFont="1" applyBorder="1" applyAlignment="1" applyProtection="1">
      <alignment horizontal="center" vertical="center" wrapText="1"/>
      <protection locked="0"/>
    </xf>
    <xf numFmtId="166" fontId="37" fillId="0" borderId="110" xfId="2069" applyFont="1" applyBorder="1" applyAlignment="1">
      <alignment horizontal="center" vertical="top"/>
    </xf>
    <xf numFmtId="0" fontId="37" fillId="0" borderId="111" xfId="1745" applyFont="1" applyBorder="1" applyAlignment="1">
      <alignment horizontal="center" vertical="center" wrapText="1"/>
    </xf>
    <xf numFmtId="166" fontId="37" fillId="0" borderId="111" xfId="2069" applyFont="1" applyBorder="1" applyAlignment="1">
      <alignment horizontal="left" vertical="center" wrapText="1"/>
    </xf>
    <xf numFmtId="166" fontId="37" fillId="0" borderId="111" xfId="2069" applyFont="1" applyBorder="1" applyAlignment="1">
      <alignment horizontal="center" vertical="top"/>
    </xf>
    <xf numFmtId="166" fontId="117" fillId="0" borderId="111" xfId="2069" applyFont="1" applyBorder="1" applyAlignment="1" applyProtection="1">
      <alignment horizontal="center" vertical="center" wrapText="1"/>
      <protection locked="0"/>
    </xf>
    <xf numFmtId="0" fontId="7" fillId="86" borderId="108" xfId="2049" applyFont="1" applyFill="1" applyBorder="1" applyAlignment="1">
      <alignment horizontal="center" vertical="center"/>
    </xf>
    <xf numFmtId="0" fontId="7" fillId="86" borderId="108" xfId="2049" applyFont="1" applyFill="1" applyBorder="1" applyAlignment="1">
      <alignment horizontal="center" vertical="center" wrapText="1"/>
    </xf>
    <xf numFmtId="0" fontId="37" fillId="86" borderId="108" xfId="1745" applyFont="1" applyFill="1" applyBorder="1" applyAlignment="1">
      <alignment horizontal="center" vertical="center"/>
    </xf>
    <xf numFmtId="0" fontId="42" fillId="86" borderId="108" xfId="1745" applyFont="1" applyFill="1" applyBorder="1" applyAlignment="1">
      <alignment horizontal="center" vertical="center"/>
    </xf>
    <xf numFmtId="2" fontId="109" fillId="86" borderId="74" xfId="3" applyNumberFormat="1" applyFont="1" applyFill="1" applyBorder="1" applyAlignment="1">
      <alignment horizontal="center" vertical="center"/>
    </xf>
    <xf numFmtId="2" fontId="109" fillId="86" borderId="74" xfId="16253" applyNumberFormat="1" applyFont="1" applyFill="1" applyBorder="1" applyAlignment="1">
      <alignment horizontal="center" vertical="center" wrapText="1"/>
    </xf>
    <xf numFmtId="1" fontId="109" fillId="86" borderId="66" xfId="0" applyNumberFormat="1" applyFont="1" applyFill="1" applyBorder="1" applyAlignment="1" applyProtection="1">
      <alignment horizontal="center" wrapText="1"/>
      <protection locked="0"/>
    </xf>
    <xf numFmtId="190" fontId="31" fillId="86" borderId="0" xfId="16329" applyNumberFormat="1" applyFont="1" applyFill="1" applyAlignment="1">
      <alignment horizontal="center" vertical="center"/>
    </xf>
    <xf numFmtId="0" fontId="31" fillId="86" borderId="0" xfId="0" applyFont="1" applyFill="1" applyAlignment="1">
      <alignment horizontal="center" vertical="center"/>
    </xf>
    <xf numFmtId="0" fontId="106" fillId="0" borderId="0" xfId="0" applyFont="1" applyAlignment="1">
      <alignment horizontal="center" vertical="center"/>
    </xf>
    <xf numFmtId="0" fontId="110" fillId="80" borderId="114" xfId="0" applyFont="1" applyFill="1" applyBorder="1" applyAlignment="1">
      <alignment horizontal="center" vertical="center"/>
    </xf>
    <xf numFmtId="0" fontId="110" fillId="80" borderId="115" xfId="0" applyFont="1" applyFill="1" applyBorder="1" applyAlignment="1">
      <alignment horizontal="center" vertical="center"/>
    </xf>
    <xf numFmtId="0" fontId="110" fillId="80" borderId="116" xfId="0" applyFont="1" applyFill="1" applyBorder="1" applyAlignment="1">
      <alignment horizontal="center" vertical="center"/>
    </xf>
    <xf numFmtId="0" fontId="0" fillId="0" borderId="0" xfId="0" applyAlignment="1">
      <alignment horizontal="center" vertical="center"/>
    </xf>
    <xf numFmtId="0" fontId="150" fillId="84" borderId="115" xfId="1745" applyFont="1" applyFill="1" applyBorder="1" applyAlignment="1">
      <alignment horizontal="center" vertical="center" wrapText="1"/>
    </xf>
    <xf numFmtId="0" fontId="151" fillId="84" borderId="115" xfId="0" applyFont="1" applyFill="1" applyBorder="1" applyAlignment="1">
      <alignment horizontal="center" vertical="center" wrapText="1"/>
    </xf>
    <xf numFmtId="0" fontId="152" fillId="84" borderId="115" xfId="1745" applyFont="1" applyFill="1" applyBorder="1" applyAlignment="1">
      <alignment horizontal="center" vertical="center" wrapText="1"/>
    </xf>
    <xf numFmtId="2" fontId="151" fillId="0" borderId="115" xfId="0" applyNumberFormat="1" applyFont="1" applyBorder="1" applyAlignment="1">
      <alignment horizontal="center" vertical="center" wrapText="1"/>
    </xf>
    <xf numFmtId="1" fontId="151" fillId="0" borderId="115" xfId="0" applyNumberFormat="1" applyFont="1" applyBorder="1" applyAlignment="1">
      <alignment horizontal="center" vertical="center" wrapText="1"/>
    </xf>
    <xf numFmtId="194" fontId="153" fillId="0" borderId="115" xfId="2069" applyNumberFormat="1" applyFont="1" applyFill="1" applyBorder="1" applyAlignment="1" applyProtection="1">
      <alignment horizontal="center" vertical="center" wrapText="1"/>
    </xf>
    <xf numFmtId="0" fontId="151" fillId="84" borderId="115" xfId="1745" applyFont="1" applyFill="1" applyBorder="1" applyAlignment="1">
      <alignment horizontal="left" vertical="center" wrapText="1"/>
    </xf>
    <xf numFmtId="0" fontId="0" fillId="86" borderId="115" xfId="0" applyFill="1" applyBorder="1" applyAlignment="1">
      <alignment horizontal="center" vertical="center"/>
    </xf>
    <xf numFmtId="0" fontId="110" fillId="0" borderId="112" xfId="0" applyFont="1" applyBorder="1" applyAlignment="1">
      <alignment horizontal="center" vertical="center"/>
    </xf>
    <xf numFmtId="195" fontId="152" fillId="84" borderId="115" xfId="1745" applyNumberFormat="1" applyFont="1" applyFill="1" applyBorder="1" applyAlignment="1">
      <alignment horizontal="center" vertical="center" wrapText="1"/>
    </xf>
    <xf numFmtId="0" fontId="154" fillId="84" borderId="115" xfId="1745" applyFont="1" applyFill="1" applyBorder="1" applyAlignment="1">
      <alignment horizontal="center" vertical="center"/>
    </xf>
    <xf numFmtId="0" fontId="42" fillId="84" borderId="115" xfId="1745" applyFont="1" applyFill="1" applyBorder="1" applyAlignment="1">
      <alignment horizontal="center" vertical="center"/>
    </xf>
    <xf numFmtId="0" fontId="42" fillId="84" borderId="0" xfId="1745" applyFont="1" applyFill="1" applyAlignment="1">
      <alignment horizontal="center" vertical="center"/>
    </xf>
    <xf numFmtId="0" fontId="151" fillId="0" borderId="115" xfId="16253" applyFont="1" applyBorder="1" applyAlignment="1">
      <alignment horizontal="center" vertical="center" wrapText="1"/>
    </xf>
    <xf numFmtId="2" fontId="112" fillId="82" borderId="115" xfId="3" applyNumberFormat="1" applyFont="1" applyFill="1" applyBorder="1" applyAlignment="1">
      <alignment horizontal="center" vertical="center" wrapText="1"/>
    </xf>
    <xf numFmtId="43" fontId="112" fillId="82" borderId="115" xfId="3" applyNumberFormat="1" applyFont="1" applyFill="1" applyBorder="1" applyAlignment="1">
      <alignment horizontal="center" vertical="center" wrapText="1"/>
    </xf>
    <xf numFmtId="0" fontId="112" fillId="82" borderId="115" xfId="3" applyFont="1" applyFill="1" applyBorder="1" applyAlignment="1">
      <alignment horizontal="center" vertical="center" wrapText="1"/>
    </xf>
    <xf numFmtId="2" fontId="42" fillId="84" borderId="0" xfId="1745" applyNumberFormat="1" applyFont="1" applyFill="1" applyAlignment="1">
      <alignment horizontal="center" vertical="center"/>
    </xf>
    <xf numFmtId="4" fontId="42" fillId="84" borderId="0" xfId="1745" applyNumberFormat="1" applyFont="1" applyFill="1" applyAlignment="1">
      <alignment horizontal="center" vertical="center"/>
    </xf>
    <xf numFmtId="195" fontId="152" fillId="92" borderId="115" xfId="1745" applyNumberFormat="1" applyFont="1" applyFill="1" applyBorder="1" applyAlignment="1">
      <alignment horizontal="center" vertical="center" wrapText="1"/>
    </xf>
    <xf numFmtId="0" fontId="0" fillId="0" borderId="115" xfId="0" applyFont="1" applyBorder="1" applyAlignment="1">
      <alignment horizontal="center" vertical="center"/>
    </xf>
    <xf numFmtId="166" fontId="147" fillId="0" borderId="0" xfId="1243" applyNumberFormat="1" applyFont="1" applyFill="1" applyBorder="1" applyAlignment="1" applyProtection="1">
      <alignment horizontal="right" vertical="center"/>
    </xf>
    <xf numFmtId="0" fontId="3" fillId="0" borderId="112" xfId="16251" applyFont="1" applyBorder="1" applyAlignment="1">
      <alignment horizontal="center" vertical="top" wrapText="1"/>
    </xf>
    <xf numFmtId="0" fontId="3" fillId="0" borderId="113" xfId="16251" applyFont="1" applyBorder="1" applyAlignment="1">
      <alignment horizontal="center" vertical="top" wrapText="1"/>
    </xf>
    <xf numFmtId="0" fontId="3" fillId="0" borderId="86" xfId="16251" applyFont="1" applyBorder="1" applyAlignment="1">
      <alignment horizontal="center" vertical="top" wrapText="1"/>
    </xf>
    <xf numFmtId="0" fontId="3" fillId="0" borderId="87" xfId="16251" applyFont="1" applyBorder="1" applyAlignment="1">
      <alignment horizontal="center" vertical="top" wrapText="1"/>
    </xf>
    <xf numFmtId="43" fontId="99" fillId="3" borderId="72" xfId="2" applyFont="1" applyFill="1" applyBorder="1" applyAlignment="1" applyProtection="1">
      <alignment horizontal="center" vertical="center" wrapText="1"/>
      <protection locked="0"/>
    </xf>
    <xf numFmtId="0" fontId="99" fillId="2" borderId="72" xfId="0" applyFont="1" applyFill="1" applyBorder="1" applyAlignment="1">
      <alignment horizontal="center" vertical="center"/>
    </xf>
    <xf numFmtId="4" fontId="99" fillId="3" borderId="72" xfId="0" applyNumberFormat="1" applyFont="1" applyFill="1" applyBorder="1" applyAlignment="1">
      <alignment horizontal="center" vertical="center" wrapText="1"/>
    </xf>
    <xf numFmtId="4" fontId="99" fillId="3" borderId="72" xfId="0" applyNumberFormat="1" applyFont="1" applyFill="1" applyBorder="1" applyAlignment="1">
      <alignment horizontal="center" vertical="top" wrapText="1"/>
    </xf>
    <xf numFmtId="164" fontId="99" fillId="3" borderId="72" xfId="16" applyFont="1" applyFill="1" applyBorder="1" applyAlignment="1" applyProtection="1">
      <alignment horizontal="center" vertical="center" wrapText="1"/>
      <protection locked="0"/>
    </xf>
    <xf numFmtId="2" fontId="109" fillId="0" borderId="78" xfId="0" applyNumberFormat="1" applyFont="1" applyBorder="1" applyAlignment="1">
      <alignment horizontal="center" vertical="top" wrapText="1"/>
    </xf>
    <xf numFmtId="2" fontId="109" fillId="0" borderId="79" xfId="0" applyNumberFormat="1" applyFont="1" applyBorder="1" applyAlignment="1">
      <alignment horizontal="center" vertical="top" wrapText="1"/>
    </xf>
    <xf numFmtId="2" fontId="109" fillId="0" borderId="80" xfId="0" applyNumberFormat="1" applyFont="1" applyBorder="1" applyAlignment="1">
      <alignment horizontal="center" vertical="top" wrapText="1"/>
    </xf>
    <xf numFmtId="0" fontId="110" fillId="0" borderId="75" xfId="0" applyFont="1" applyBorder="1" applyAlignment="1">
      <alignment horizontal="right"/>
    </xf>
    <xf numFmtId="0" fontId="110" fillId="0" borderId="76" xfId="0" applyFont="1" applyBorder="1" applyAlignment="1">
      <alignment horizontal="right"/>
    </xf>
    <xf numFmtId="0" fontId="110" fillId="0" borderId="77" xfId="0" applyFont="1" applyBorder="1" applyAlignment="1">
      <alignment horizontal="right"/>
    </xf>
    <xf numFmtId="0" fontId="112" fillId="82" borderId="81" xfId="3" applyFont="1" applyFill="1" applyBorder="1" applyAlignment="1">
      <alignment horizontal="right" vertical="center" wrapText="1"/>
    </xf>
    <xf numFmtId="0" fontId="112" fillId="82" borderId="76" xfId="3" applyFont="1" applyFill="1" applyBorder="1" applyAlignment="1">
      <alignment horizontal="right" vertical="center" wrapText="1"/>
    </xf>
    <xf numFmtId="0" fontId="112" fillId="82" borderId="82" xfId="3" applyFont="1" applyFill="1" applyBorder="1" applyAlignment="1">
      <alignment horizontal="right" vertical="center" wrapText="1"/>
    </xf>
    <xf numFmtId="0" fontId="105" fillId="80" borderId="66" xfId="0" applyFont="1" applyFill="1" applyBorder="1" applyAlignment="1">
      <alignment horizontal="center" vertical="center" wrapText="1"/>
    </xf>
    <xf numFmtId="0" fontId="31" fillId="0" borderId="0" xfId="0" applyFont="1" applyAlignment="1">
      <alignment horizontal="left" vertical="center" wrapText="1"/>
    </xf>
    <xf numFmtId="0" fontId="31" fillId="0" borderId="0" xfId="0" applyFont="1" applyAlignment="1">
      <alignment horizontal="left" vertical="center"/>
    </xf>
    <xf numFmtId="0" fontId="10" fillId="0" borderId="90" xfId="0" applyFont="1" applyBorder="1" applyAlignment="1">
      <alignment horizontal="center" vertical="center" wrapText="1"/>
    </xf>
    <xf numFmtId="0" fontId="10" fillId="0" borderId="43" xfId="0" applyFont="1" applyBorder="1" applyAlignment="1">
      <alignment horizontal="center" vertical="center"/>
    </xf>
    <xf numFmtId="0" fontId="10" fillId="0" borderId="91" xfId="0" applyFont="1" applyBorder="1" applyAlignment="1">
      <alignment horizontal="center" vertical="center"/>
    </xf>
    <xf numFmtId="0" fontId="133" fillId="0" borderId="90" xfId="0" applyFont="1" applyBorder="1" applyAlignment="1">
      <alignment horizontal="center" vertical="center" wrapText="1"/>
    </xf>
    <xf numFmtId="0" fontId="133" fillId="0" borderId="43" xfId="0" applyFont="1" applyBorder="1" applyAlignment="1">
      <alignment horizontal="center" vertical="center"/>
    </xf>
    <xf numFmtId="0" fontId="133" fillId="0" borderId="91" xfId="0" applyFont="1" applyBorder="1" applyAlignment="1">
      <alignment horizontal="center" vertical="center"/>
    </xf>
    <xf numFmtId="0" fontId="31" fillId="0" borderId="90" xfId="0" quotePrefix="1" applyFont="1" applyBorder="1" applyAlignment="1">
      <alignment horizontal="justify" vertical="center"/>
    </xf>
    <xf numFmtId="0" fontId="31" fillId="0" borderId="43" xfId="0" applyFont="1" applyBorder="1" applyAlignment="1">
      <alignment horizontal="justify" vertical="center"/>
    </xf>
    <xf numFmtId="0" fontId="31" fillId="0" borderId="91" xfId="0" applyFont="1" applyBorder="1" applyAlignment="1">
      <alignment horizontal="justify" vertical="center"/>
    </xf>
    <xf numFmtId="0" fontId="10" fillId="0" borderId="90" xfId="0" applyFont="1" applyBorder="1" applyAlignment="1">
      <alignment horizontal="right" vertical="center"/>
    </xf>
    <xf numFmtId="0" fontId="10" fillId="0" borderId="43" xfId="0" applyFont="1" applyBorder="1" applyAlignment="1">
      <alignment horizontal="right" vertical="center"/>
    </xf>
    <xf numFmtId="0" fontId="105" fillId="80" borderId="97" xfId="0" applyFont="1" applyFill="1" applyBorder="1" applyAlignment="1">
      <alignment horizontal="center" vertical="center" wrapText="1"/>
    </xf>
    <xf numFmtId="0" fontId="105" fillId="80" borderId="0" xfId="0" applyFont="1" applyFill="1" applyAlignment="1">
      <alignment horizontal="center" vertical="center" wrapText="1"/>
    </xf>
    <xf numFmtId="0" fontId="112" fillId="82" borderId="115" xfId="3" applyFont="1" applyFill="1" applyBorder="1" applyAlignment="1">
      <alignment horizontal="center" vertical="center" wrapText="1"/>
    </xf>
    <xf numFmtId="0" fontId="137" fillId="93" borderId="98" xfId="1745" applyFont="1" applyFill="1" applyBorder="1" applyAlignment="1">
      <alignment horizontal="center" vertical="top" wrapText="1"/>
    </xf>
    <xf numFmtId="0" fontId="137" fillId="93" borderId="85" xfId="1745" applyFont="1" applyFill="1" applyBorder="1" applyAlignment="1">
      <alignment horizontal="center" vertical="top" wrapText="1"/>
    </xf>
    <xf numFmtId="0" fontId="137" fillId="93" borderId="99" xfId="1745" applyFont="1" applyFill="1" applyBorder="1" applyAlignment="1">
      <alignment horizontal="center" vertical="top" wrapText="1"/>
    </xf>
    <xf numFmtId="0" fontId="10" fillId="83" borderId="108" xfId="2049" applyFont="1" applyFill="1" applyBorder="1" applyAlignment="1" applyProtection="1">
      <alignment horizontal="center" vertical="center"/>
      <protection locked="0"/>
    </xf>
    <xf numFmtId="0" fontId="137" fillId="93" borderId="102" xfId="1745" applyFont="1" applyFill="1" applyBorder="1" applyAlignment="1">
      <alignment horizontal="center" vertical="top" wrapText="1"/>
    </xf>
    <xf numFmtId="0" fontId="137" fillId="93" borderId="103" xfId="1745" applyFont="1" applyFill="1" applyBorder="1" applyAlignment="1">
      <alignment horizontal="center" vertical="top" wrapText="1"/>
    </xf>
    <xf numFmtId="0" fontId="137" fillId="93" borderId="104" xfId="1745" applyFont="1" applyFill="1" applyBorder="1" applyAlignment="1">
      <alignment horizontal="center" vertical="top" wrapText="1"/>
    </xf>
    <xf numFmtId="0" fontId="146" fillId="84" borderId="108" xfId="1745" applyFont="1" applyFill="1" applyBorder="1" applyAlignment="1">
      <alignment horizontal="left" vertical="top" wrapText="1"/>
    </xf>
    <xf numFmtId="0" fontId="146" fillId="84" borderId="101" xfId="1745" applyFont="1" applyFill="1" applyBorder="1" applyAlignment="1">
      <alignment horizontal="left" vertical="top" wrapText="1"/>
    </xf>
    <xf numFmtId="0" fontId="143" fillId="93" borderId="109" xfId="1745" applyFont="1" applyFill="1" applyBorder="1" applyAlignment="1">
      <alignment horizontal="center" vertical="top" wrapText="1"/>
    </xf>
    <xf numFmtId="0" fontId="146" fillId="84" borderId="2" xfId="1745" applyFont="1" applyFill="1" applyBorder="1" applyAlignment="1">
      <alignment horizontal="left" vertical="top" wrapText="1"/>
    </xf>
    <xf numFmtId="0" fontId="147" fillId="96" borderId="2" xfId="1745" applyFont="1" applyFill="1" applyBorder="1" applyAlignment="1">
      <alignment horizontal="center" vertical="center" wrapText="1"/>
    </xf>
    <xf numFmtId="0" fontId="13" fillId="0" borderId="5" xfId="13" applyFont="1" applyBorder="1" applyAlignment="1">
      <alignment horizontal="center" vertical="center" wrapText="1"/>
    </xf>
    <xf numFmtId="164" fontId="3" fillId="0" borderId="83" xfId="16328" applyFont="1" applyBorder="1" applyAlignment="1" applyProtection="1">
      <alignment vertical="top" wrapText="1"/>
    </xf>
    <xf numFmtId="164" fontId="0" fillId="0" borderId="83" xfId="16328" applyFont="1" applyBorder="1"/>
    <xf numFmtId="164" fontId="10" fillId="0" borderId="84" xfId="16328" applyFont="1" applyBorder="1" applyAlignment="1"/>
    <xf numFmtId="164" fontId="0" fillId="0" borderId="84" xfId="16328" applyFont="1" applyBorder="1"/>
    <xf numFmtId="164" fontId="0" fillId="0" borderId="117" xfId="16328" applyFont="1" applyBorder="1"/>
    <xf numFmtId="164" fontId="155" fillId="0" borderId="118" xfId="16328" applyFont="1" applyBorder="1"/>
    <xf numFmtId="164" fontId="0" fillId="0" borderId="0" xfId="16328" applyFont="1"/>
  </cellXfs>
  <cellStyles count="16331">
    <cellStyle name="_Copy of Electrical BOQ Bliss R0 03 02 09 (2)" xfId="2074"/>
    <cellStyle name="_Copy of Electrical BOQ Bliss R0 03 02 09 (2) 2" xfId="2075"/>
    <cellStyle name="_Copy of Electrical BOQ Bliss R0 03 02 09 (2) 2 2" xfId="2900"/>
    <cellStyle name="_Copy of Electrical BOQ Bliss R0 03 02 09 (2) 3" xfId="2899"/>
    <cellStyle name="_Costing  - 07.06.2010" xfId="2076"/>
    <cellStyle name="_DIGI PRICING" xfId="2077"/>
    <cellStyle name="_DSR March 2008" xfId="2078"/>
    <cellStyle name="_DSR March 2008_Book1" xfId="2079"/>
    <cellStyle name="_DSR March 2008_Food Cap 08-10" xfId="2080"/>
    <cellStyle name="_DSR March 2008_Graph (2)" xfId="2081"/>
    <cellStyle name="_DSR March 2008_Trading Call Pack - Oct 2010" xfId="2082"/>
    <cellStyle name="_KFC MYSORE -FIRE SPRINKLER BOQ-22-06-08-R1" xfId="2083"/>
    <cellStyle name="_KFC MYSORE -FIRE SPRINKLER BOQ-22-06-08-R1 2" xfId="2084"/>
    <cellStyle name="_KFC MYSORE -FIRE SPRINKLER BOQ-22-06-08-R1 2 2" xfId="2902"/>
    <cellStyle name="_KFC MYSORE -FIRE SPRINKLER BOQ-22-06-08-R1 3" xfId="2085"/>
    <cellStyle name="_KFC MYSORE -FIRE SPRINKLER BOQ-22-06-08-R1 3 2" xfId="2903"/>
    <cellStyle name="_KFC MYSORE -FIRE SPRINKLER BOQ-22-06-08-R1 4" xfId="2901"/>
    <cellStyle name="_Midea Digital Scroll R410A 55Hz Heat Exchanger Spec Request" xfId="2086"/>
    <cellStyle name="_Monthly Review (Costa ) July09" xfId="2087"/>
    <cellStyle name="_Monthly Review (Costa ) July09_Book1" xfId="2088"/>
    <cellStyle name="_Monthly Review (Costa ) July09_Costa Budget 2010-Final Dt. 07-01-10" xfId="2089"/>
    <cellStyle name="_Monthly Review (Costa ) July09_Costa Budget 2010-Final Dt. 07-01-10- Rough" xfId="2090"/>
    <cellStyle name="_Monthly Review (Costa ) July09_Nov-10" xfId="2091"/>
    <cellStyle name="_Monthly Review (Costa ) July09_Trading Call Pack - Oct 2010" xfId="2092"/>
    <cellStyle name="_NBCC_Delhi_after_Increasing_10to12%_as_discussed_by_Sona_Madam" xfId="2093"/>
    <cellStyle name="_NBCC_Delhi_after_Increasing_10to12%_as_discussed_by_Sona_Madam 2" xfId="2094"/>
    <cellStyle name="_NBCC_Delhi_after_Increasing_10to12%_as_discussed_by_Sona_Madam 2 2" xfId="2905"/>
    <cellStyle name="_NBCC_Delhi_after_Increasing_10to12%_as_discussed_by_Sona_Madam 3" xfId="2904"/>
    <cellStyle name="_VOLTAS价格（R410a）" xfId="2095"/>
    <cellStyle name="20% - Accent1" xfId="35" builtinId="30" customBuiltin="1"/>
    <cellStyle name="20% - Accent1 10" xfId="72"/>
    <cellStyle name="20% - Accent1 10 2" xfId="2906"/>
    <cellStyle name="20% - Accent1 11" xfId="73"/>
    <cellStyle name="20% - Accent1 11 2" xfId="2907"/>
    <cellStyle name="20% - Accent1 12" xfId="74"/>
    <cellStyle name="20% - Accent1 12 2" xfId="2908"/>
    <cellStyle name="20% - Accent1 13" xfId="75"/>
    <cellStyle name="20% - Accent1 13 2" xfId="2909"/>
    <cellStyle name="20% - Accent1 14" xfId="76"/>
    <cellStyle name="20% - Accent1 14 2" xfId="2910"/>
    <cellStyle name="20% - Accent1 15" xfId="77"/>
    <cellStyle name="20% - Accent1 15 2" xfId="2911"/>
    <cellStyle name="20% - Accent1 16" xfId="78"/>
    <cellStyle name="20% - Accent1 16 2" xfId="2912"/>
    <cellStyle name="20% - Accent1 17" xfId="79"/>
    <cellStyle name="20% - Accent1 17 2" xfId="2913"/>
    <cellStyle name="20% - Accent1 18" xfId="80"/>
    <cellStyle name="20% - Accent1 18 2" xfId="2914"/>
    <cellStyle name="20% - Accent1 19" xfId="81"/>
    <cellStyle name="20% - Accent1 19 2" xfId="2915"/>
    <cellStyle name="20% - Accent1 2" xfId="82"/>
    <cellStyle name="20% - Accent1 2 2" xfId="2916"/>
    <cellStyle name="20% - Accent1 20" xfId="83"/>
    <cellStyle name="20% - Accent1 20 2" xfId="2917"/>
    <cellStyle name="20% - Accent1 21" xfId="84"/>
    <cellStyle name="20% - Accent1 21 2" xfId="2918"/>
    <cellStyle name="20% - Accent1 22" xfId="85"/>
    <cellStyle name="20% - Accent1 22 2" xfId="2919"/>
    <cellStyle name="20% - Accent1 23" xfId="86"/>
    <cellStyle name="20% - Accent1 23 2" xfId="2920"/>
    <cellStyle name="20% - Accent1 24" xfId="87"/>
    <cellStyle name="20% - Accent1 24 2" xfId="2921"/>
    <cellStyle name="20% - Accent1 25" xfId="88"/>
    <cellStyle name="20% - Accent1 25 2" xfId="2922"/>
    <cellStyle name="20% - Accent1 26" xfId="89"/>
    <cellStyle name="20% - Accent1 26 2" xfId="2923"/>
    <cellStyle name="20% - Accent1 27" xfId="90"/>
    <cellStyle name="20% - Accent1 27 2" xfId="2924"/>
    <cellStyle name="20% - Accent1 28" xfId="91"/>
    <cellStyle name="20% - Accent1 28 2" xfId="2925"/>
    <cellStyle name="20% - Accent1 29" xfId="92"/>
    <cellStyle name="20% - Accent1 29 2" xfId="2926"/>
    <cellStyle name="20% - Accent1 3" xfId="93"/>
    <cellStyle name="20% - Accent1 3 2" xfId="2927"/>
    <cellStyle name="20% - Accent1 30" xfId="94"/>
    <cellStyle name="20% - Accent1 30 2" xfId="2928"/>
    <cellStyle name="20% - Accent1 31" xfId="95"/>
    <cellStyle name="20% - Accent1 31 2" xfId="2929"/>
    <cellStyle name="20% - Accent1 32" xfId="96"/>
    <cellStyle name="20% - Accent1 32 2" xfId="2930"/>
    <cellStyle name="20% - Accent1 33" xfId="97"/>
    <cellStyle name="20% - Accent1 33 2" xfId="2931"/>
    <cellStyle name="20% - Accent1 34" xfId="98"/>
    <cellStyle name="20% - Accent1 34 2" xfId="2932"/>
    <cellStyle name="20% - Accent1 35" xfId="99"/>
    <cellStyle name="20% - Accent1 35 2" xfId="2933"/>
    <cellStyle name="20% - Accent1 36" xfId="100"/>
    <cellStyle name="20% - Accent1 36 2" xfId="2934"/>
    <cellStyle name="20% - Accent1 37" xfId="101"/>
    <cellStyle name="20% - Accent1 37 2" xfId="2935"/>
    <cellStyle name="20% - Accent1 38" xfId="102"/>
    <cellStyle name="20% - Accent1 38 2" xfId="2936"/>
    <cellStyle name="20% - Accent1 39" xfId="103"/>
    <cellStyle name="20% - Accent1 39 2" xfId="2937"/>
    <cellStyle name="20% - Accent1 4" xfId="104"/>
    <cellStyle name="20% - Accent1 4 2" xfId="2938"/>
    <cellStyle name="20% - Accent1 40" xfId="105"/>
    <cellStyle name="20% - Accent1 40 2" xfId="2939"/>
    <cellStyle name="20% - Accent1 41" xfId="106"/>
    <cellStyle name="20% - Accent1 41 2" xfId="2940"/>
    <cellStyle name="20% - Accent1 42" xfId="107"/>
    <cellStyle name="20% - Accent1 42 2" xfId="2941"/>
    <cellStyle name="20% - Accent1 43" xfId="108"/>
    <cellStyle name="20% - Accent1 43 2" xfId="2942"/>
    <cellStyle name="20% - Accent1 44" xfId="109"/>
    <cellStyle name="20% - Accent1 44 2" xfId="2943"/>
    <cellStyle name="20% - Accent1 5" xfId="110"/>
    <cellStyle name="20% - Accent1 5 2" xfId="2944"/>
    <cellStyle name="20% - Accent1 6" xfId="111"/>
    <cellStyle name="20% - Accent1 6 2" xfId="2945"/>
    <cellStyle name="20% - Accent1 7" xfId="112"/>
    <cellStyle name="20% - Accent1 7 2" xfId="2946"/>
    <cellStyle name="20% - Accent1 8" xfId="113"/>
    <cellStyle name="20% - Accent1 8 2" xfId="2947"/>
    <cellStyle name="20% - Accent1 9" xfId="114"/>
    <cellStyle name="20% - Accent1 9 2" xfId="2948"/>
    <cellStyle name="20% - Accent2" xfId="39" builtinId="34" customBuiltin="1"/>
    <cellStyle name="20% - Accent2 10" xfId="115"/>
    <cellStyle name="20% - Accent2 10 2" xfId="2949"/>
    <cellStyle name="20% - Accent2 11" xfId="116"/>
    <cellStyle name="20% - Accent2 11 2" xfId="2950"/>
    <cellStyle name="20% - Accent2 12" xfId="117"/>
    <cellStyle name="20% - Accent2 12 2" xfId="2951"/>
    <cellStyle name="20% - Accent2 13" xfId="118"/>
    <cellStyle name="20% - Accent2 13 2" xfId="2952"/>
    <cellStyle name="20% - Accent2 14" xfId="119"/>
    <cellStyle name="20% - Accent2 14 2" xfId="2953"/>
    <cellStyle name="20% - Accent2 15" xfId="120"/>
    <cellStyle name="20% - Accent2 15 2" xfId="2954"/>
    <cellStyle name="20% - Accent2 16" xfId="121"/>
    <cellStyle name="20% - Accent2 16 2" xfId="2955"/>
    <cellStyle name="20% - Accent2 17" xfId="122"/>
    <cellStyle name="20% - Accent2 17 2" xfId="2956"/>
    <cellStyle name="20% - Accent2 18" xfId="123"/>
    <cellStyle name="20% - Accent2 18 2" xfId="2957"/>
    <cellStyle name="20% - Accent2 19" xfId="124"/>
    <cellStyle name="20% - Accent2 19 2" xfId="2958"/>
    <cellStyle name="20% - Accent2 2" xfId="125"/>
    <cellStyle name="20% - Accent2 2 2" xfId="2959"/>
    <cellStyle name="20% - Accent2 20" xfId="126"/>
    <cellStyle name="20% - Accent2 20 2" xfId="2960"/>
    <cellStyle name="20% - Accent2 21" xfId="127"/>
    <cellStyle name="20% - Accent2 21 2" xfId="2961"/>
    <cellStyle name="20% - Accent2 22" xfId="128"/>
    <cellStyle name="20% - Accent2 22 2" xfId="2962"/>
    <cellStyle name="20% - Accent2 23" xfId="129"/>
    <cellStyle name="20% - Accent2 23 2" xfId="2963"/>
    <cellStyle name="20% - Accent2 24" xfId="130"/>
    <cellStyle name="20% - Accent2 24 2" xfId="2964"/>
    <cellStyle name="20% - Accent2 25" xfId="131"/>
    <cellStyle name="20% - Accent2 25 2" xfId="2965"/>
    <cellStyle name="20% - Accent2 26" xfId="132"/>
    <cellStyle name="20% - Accent2 26 2" xfId="2966"/>
    <cellStyle name="20% - Accent2 27" xfId="133"/>
    <cellStyle name="20% - Accent2 27 2" xfId="2967"/>
    <cellStyle name="20% - Accent2 28" xfId="134"/>
    <cellStyle name="20% - Accent2 28 2" xfId="2968"/>
    <cellStyle name="20% - Accent2 29" xfId="135"/>
    <cellStyle name="20% - Accent2 29 2" xfId="2969"/>
    <cellStyle name="20% - Accent2 3" xfId="136"/>
    <cellStyle name="20% - Accent2 3 2" xfId="2970"/>
    <cellStyle name="20% - Accent2 30" xfId="137"/>
    <cellStyle name="20% - Accent2 30 2" xfId="2971"/>
    <cellStyle name="20% - Accent2 31" xfId="138"/>
    <cellStyle name="20% - Accent2 31 2" xfId="2972"/>
    <cellStyle name="20% - Accent2 32" xfId="139"/>
    <cellStyle name="20% - Accent2 32 2" xfId="2973"/>
    <cellStyle name="20% - Accent2 33" xfId="140"/>
    <cellStyle name="20% - Accent2 33 2" xfId="2974"/>
    <cellStyle name="20% - Accent2 34" xfId="141"/>
    <cellStyle name="20% - Accent2 34 2" xfId="2975"/>
    <cellStyle name="20% - Accent2 35" xfId="142"/>
    <cellStyle name="20% - Accent2 35 2" xfId="2976"/>
    <cellStyle name="20% - Accent2 36" xfId="143"/>
    <cellStyle name="20% - Accent2 36 2" xfId="2977"/>
    <cellStyle name="20% - Accent2 37" xfId="144"/>
    <cellStyle name="20% - Accent2 37 2" xfId="2978"/>
    <cellStyle name="20% - Accent2 38" xfId="145"/>
    <cellStyle name="20% - Accent2 38 2" xfId="2979"/>
    <cellStyle name="20% - Accent2 39" xfId="146"/>
    <cellStyle name="20% - Accent2 39 2" xfId="2980"/>
    <cellStyle name="20% - Accent2 4" xfId="147"/>
    <cellStyle name="20% - Accent2 4 2" xfId="2981"/>
    <cellStyle name="20% - Accent2 40" xfId="148"/>
    <cellStyle name="20% - Accent2 40 2" xfId="2982"/>
    <cellStyle name="20% - Accent2 41" xfId="149"/>
    <cellStyle name="20% - Accent2 41 2" xfId="2983"/>
    <cellStyle name="20% - Accent2 42" xfId="150"/>
    <cellStyle name="20% - Accent2 42 2" xfId="2984"/>
    <cellStyle name="20% - Accent2 43" xfId="151"/>
    <cellStyle name="20% - Accent2 43 2" xfId="2985"/>
    <cellStyle name="20% - Accent2 44" xfId="152"/>
    <cellStyle name="20% - Accent2 44 2" xfId="2986"/>
    <cellStyle name="20% - Accent2 5" xfId="153"/>
    <cellStyle name="20% - Accent2 5 2" xfId="2987"/>
    <cellStyle name="20% - Accent2 6" xfId="154"/>
    <cellStyle name="20% - Accent2 6 2" xfId="2988"/>
    <cellStyle name="20% - Accent2 7" xfId="155"/>
    <cellStyle name="20% - Accent2 7 2" xfId="2989"/>
    <cellStyle name="20% - Accent2 8" xfId="156"/>
    <cellStyle name="20% - Accent2 8 2" xfId="2990"/>
    <cellStyle name="20% - Accent2 9" xfId="157"/>
    <cellStyle name="20% - Accent2 9 2" xfId="2991"/>
    <cellStyle name="20% - Accent3" xfId="43" builtinId="38" customBuiltin="1"/>
    <cellStyle name="20% - Accent3 10" xfId="158"/>
    <cellStyle name="20% - Accent3 10 2" xfId="2992"/>
    <cellStyle name="20% - Accent3 11" xfId="159"/>
    <cellStyle name="20% - Accent3 11 2" xfId="2993"/>
    <cellStyle name="20% - Accent3 12" xfId="160"/>
    <cellStyle name="20% - Accent3 12 2" xfId="2994"/>
    <cellStyle name="20% - Accent3 13" xfId="161"/>
    <cellStyle name="20% - Accent3 13 2" xfId="2995"/>
    <cellStyle name="20% - Accent3 14" xfId="162"/>
    <cellStyle name="20% - Accent3 14 2" xfId="2996"/>
    <cellStyle name="20% - Accent3 15" xfId="163"/>
    <cellStyle name="20% - Accent3 15 2" xfId="2997"/>
    <cellStyle name="20% - Accent3 16" xfId="164"/>
    <cellStyle name="20% - Accent3 16 2" xfId="2998"/>
    <cellStyle name="20% - Accent3 17" xfId="165"/>
    <cellStyle name="20% - Accent3 17 2" xfId="2999"/>
    <cellStyle name="20% - Accent3 18" xfId="166"/>
    <cellStyle name="20% - Accent3 18 2" xfId="3000"/>
    <cellStyle name="20% - Accent3 19" xfId="167"/>
    <cellStyle name="20% - Accent3 19 2" xfId="3001"/>
    <cellStyle name="20% - Accent3 2" xfId="168"/>
    <cellStyle name="20% - Accent3 2 2" xfId="3002"/>
    <cellStyle name="20% - Accent3 20" xfId="169"/>
    <cellStyle name="20% - Accent3 20 2" xfId="3003"/>
    <cellStyle name="20% - Accent3 21" xfId="170"/>
    <cellStyle name="20% - Accent3 21 2" xfId="3004"/>
    <cellStyle name="20% - Accent3 22" xfId="171"/>
    <cellStyle name="20% - Accent3 22 2" xfId="3005"/>
    <cellStyle name="20% - Accent3 23" xfId="172"/>
    <cellStyle name="20% - Accent3 23 2" xfId="3006"/>
    <cellStyle name="20% - Accent3 24" xfId="173"/>
    <cellStyle name="20% - Accent3 24 2" xfId="3007"/>
    <cellStyle name="20% - Accent3 25" xfId="174"/>
    <cellStyle name="20% - Accent3 25 2" xfId="3008"/>
    <cellStyle name="20% - Accent3 26" xfId="175"/>
    <cellStyle name="20% - Accent3 26 2" xfId="3009"/>
    <cellStyle name="20% - Accent3 27" xfId="176"/>
    <cellStyle name="20% - Accent3 27 2" xfId="3010"/>
    <cellStyle name="20% - Accent3 28" xfId="177"/>
    <cellStyle name="20% - Accent3 28 2" xfId="3011"/>
    <cellStyle name="20% - Accent3 29" xfId="178"/>
    <cellStyle name="20% - Accent3 29 2" xfId="3012"/>
    <cellStyle name="20% - Accent3 3" xfId="179"/>
    <cellStyle name="20% - Accent3 3 2" xfId="3013"/>
    <cellStyle name="20% - Accent3 30" xfId="180"/>
    <cellStyle name="20% - Accent3 30 2" xfId="3014"/>
    <cellStyle name="20% - Accent3 31" xfId="181"/>
    <cellStyle name="20% - Accent3 31 2" xfId="3015"/>
    <cellStyle name="20% - Accent3 32" xfId="182"/>
    <cellStyle name="20% - Accent3 32 2" xfId="3016"/>
    <cellStyle name="20% - Accent3 33" xfId="183"/>
    <cellStyle name="20% - Accent3 33 2" xfId="3017"/>
    <cellStyle name="20% - Accent3 34" xfId="184"/>
    <cellStyle name="20% - Accent3 34 2" xfId="3018"/>
    <cellStyle name="20% - Accent3 35" xfId="185"/>
    <cellStyle name="20% - Accent3 35 2" xfId="3019"/>
    <cellStyle name="20% - Accent3 36" xfId="186"/>
    <cellStyle name="20% - Accent3 36 2" xfId="3020"/>
    <cellStyle name="20% - Accent3 37" xfId="187"/>
    <cellStyle name="20% - Accent3 37 2" xfId="3021"/>
    <cellStyle name="20% - Accent3 38" xfId="188"/>
    <cellStyle name="20% - Accent3 38 2" xfId="3022"/>
    <cellStyle name="20% - Accent3 39" xfId="189"/>
    <cellStyle name="20% - Accent3 39 2" xfId="3023"/>
    <cellStyle name="20% - Accent3 4" xfId="190"/>
    <cellStyle name="20% - Accent3 4 2" xfId="3024"/>
    <cellStyle name="20% - Accent3 40" xfId="191"/>
    <cellStyle name="20% - Accent3 40 2" xfId="3025"/>
    <cellStyle name="20% - Accent3 41" xfId="192"/>
    <cellStyle name="20% - Accent3 41 2" xfId="3026"/>
    <cellStyle name="20% - Accent3 42" xfId="193"/>
    <cellStyle name="20% - Accent3 42 2" xfId="3027"/>
    <cellStyle name="20% - Accent3 43" xfId="194"/>
    <cellStyle name="20% - Accent3 43 2" xfId="3028"/>
    <cellStyle name="20% - Accent3 44" xfId="195"/>
    <cellStyle name="20% - Accent3 44 2" xfId="3029"/>
    <cellStyle name="20% - Accent3 5" xfId="196"/>
    <cellStyle name="20% - Accent3 5 2" xfId="3030"/>
    <cellStyle name="20% - Accent3 6" xfId="197"/>
    <cellStyle name="20% - Accent3 6 2" xfId="3031"/>
    <cellStyle name="20% - Accent3 7" xfId="198"/>
    <cellStyle name="20% - Accent3 7 2" xfId="3032"/>
    <cellStyle name="20% - Accent3 8" xfId="199"/>
    <cellStyle name="20% - Accent3 8 2" xfId="3033"/>
    <cellStyle name="20% - Accent3 9" xfId="200"/>
    <cellStyle name="20% - Accent3 9 2" xfId="3034"/>
    <cellStyle name="20% - Accent4" xfId="47" builtinId="42" customBuiltin="1"/>
    <cellStyle name="20% - Accent4 10" xfId="201"/>
    <cellStyle name="20% - Accent4 10 2" xfId="3035"/>
    <cellStyle name="20% - Accent4 11" xfId="202"/>
    <cellStyle name="20% - Accent4 11 2" xfId="3036"/>
    <cellStyle name="20% - Accent4 12" xfId="203"/>
    <cellStyle name="20% - Accent4 12 2" xfId="3037"/>
    <cellStyle name="20% - Accent4 13" xfId="204"/>
    <cellStyle name="20% - Accent4 13 2" xfId="3038"/>
    <cellStyle name="20% - Accent4 14" xfId="205"/>
    <cellStyle name="20% - Accent4 14 2" xfId="3039"/>
    <cellStyle name="20% - Accent4 15" xfId="206"/>
    <cellStyle name="20% - Accent4 15 2" xfId="3040"/>
    <cellStyle name="20% - Accent4 16" xfId="207"/>
    <cellStyle name="20% - Accent4 16 2" xfId="3041"/>
    <cellStyle name="20% - Accent4 17" xfId="208"/>
    <cellStyle name="20% - Accent4 17 2" xfId="3042"/>
    <cellStyle name="20% - Accent4 18" xfId="209"/>
    <cellStyle name="20% - Accent4 18 2" xfId="3043"/>
    <cellStyle name="20% - Accent4 19" xfId="210"/>
    <cellStyle name="20% - Accent4 19 2" xfId="3044"/>
    <cellStyle name="20% - Accent4 2" xfId="211"/>
    <cellStyle name="20% - Accent4 2 2" xfId="3045"/>
    <cellStyle name="20% - Accent4 20" xfId="212"/>
    <cellStyle name="20% - Accent4 20 2" xfId="3046"/>
    <cellStyle name="20% - Accent4 21" xfId="213"/>
    <cellStyle name="20% - Accent4 21 2" xfId="3047"/>
    <cellStyle name="20% - Accent4 22" xfId="214"/>
    <cellStyle name="20% - Accent4 22 2" xfId="3048"/>
    <cellStyle name="20% - Accent4 23" xfId="215"/>
    <cellStyle name="20% - Accent4 23 2" xfId="3049"/>
    <cellStyle name="20% - Accent4 24" xfId="216"/>
    <cellStyle name="20% - Accent4 24 2" xfId="3050"/>
    <cellStyle name="20% - Accent4 25" xfId="217"/>
    <cellStyle name="20% - Accent4 25 2" xfId="3051"/>
    <cellStyle name="20% - Accent4 26" xfId="218"/>
    <cellStyle name="20% - Accent4 26 2" xfId="3052"/>
    <cellStyle name="20% - Accent4 27" xfId="219"/>
    <cellStyle name="20% - Accent4 27 2" xfId="3053"/>
    <cellStyle name="20% - Accent4 28" xfId="220"/>
    <cellStyle name="20% - Accent4 28 2" xfId="3054"/>
    <cellStyle name="20% - Accent4 29" xfId="221"/>
    <cellStyle name="20% - Accent4 29 2" xfId="3055"/>
    <cellStyle name="20% - Accent4 3" xfId="222"/>
    <cellStyle name="20% - Accent4 3 2" xfId="3056"/>
    <cellStyle name="20% - Accent4 30" xfId="223"/>
    <cellStyle name="20% - Accent4 30 2" xfId="3057"/>
    <cellStyle name="20% - Accent4 31" xfId="224"/>
    <cellStyle name="20% - Accent4 31 2" xfId="3058"/>
    <cellStyle name="20% - Accent4 32" xfId="225"/>
    <cellStyle name="20% - Accent4 32 2" xfId="3059"/>
    <cellStyle name="20% - Accent4 33" xfId="226"/>
    <cellStyle name="20% - Accent4 33 2" xfId="3060"/>
    <cellStyle name="20% - Accent4 34" xfId="227"/>
    <cellStyle name="20% - Accent4 34 2" xfId="3061"/>
    <cellStyle name="20% - Accent4 35" xfId="228"/>
    <cellStyle name="20% - Accent4 35 2" xfId="3062"/>
    <cellStyle name="20% - Accent4 36" xfId="229"/>
    <cellStyle name="20% - Accent4 36 2" xfId="3063"/>
    <cellStyle name="20% - Accent4 37" xfId="230"/>
    <cellStyle name="20% - Accent4 37 2" xfId="3064"/>
    <cellStyle name="20% - Accent4 38" xfId="231"/>
    <cellStyle name="20% - Accent4 38 2" xfId="3065"/>
    <cellStyle name="20% - Accent4 39" xfId="232"/>
    <cellStyle name="20% - Accent4 39 2" xfId="3066"/>
    <cellStyle name="20% - Accent4 4" xfId="233"/>
    <cellStyle name="20% - Accent4 4 2" xfId="3067"/>
    <cellStyle name="20% - Accent4 40" xfId="234"/>
    <cellStyle name="20% - Accent4 40 2" xfId="3068"/>
    <cellStyle name="20% - Accent4 41" xfId="235"/>
    <cellStyle name="20% - Accent4 41 2" xfId="3069"/>
    <cellStyle name="20% - Accent4 42" xfId="236"/>
    <cellStyle name="20% - Accent4 42 2" xfId="3070"/>
    <cellStyle name="20% - Accent4 43" xfId="237"/>
    <cellStyle name="20% - Accent4 43 2" xfId="3071"/>
    <cellStyle name="20% - Accent4 44" xfId="238"/>
    <cellStyle name="20% - Accent4 44 2" xfId="3072"/>
    <cellStyle name="20% - Accent4 5" xfId="239"/>
    <cellStyle name="20% - Accent4 5 2" xfId="3073"/>
    <cellStyle name="20% - Accent4 6" xfId="240"/>
    <cellStyle name="20% - Accent4 6 2" xfId="3074"/>
    <cellStyle name="20% - Accent4 7" xfId="241"/>
    <cellStyle name="20% - Accent4 7 2" xfId="3075"/>
    <cellStyle name="20% - Accent4 8" xfId="242"/>
    <cellStyle name="20% - Accent4 8 2" xfId="3076"/>
    <cellStyle name="20% - Accent4 9" xfId="243"/>
    <cellStyle name="20% - Accent4 9 2" xfId="3077"/>
    <cellStyle name="20% - Accent5" xfId="51" builtinId="46" customBuiltin="1"/>
    <cellStyle name="20% - Accent5 10" xfId="244"/>
    <cellStyle name="20% - Accent5 10 2" xfId="3078"/>
    <cellStyle name="20% - Accent5 11" xfId="245"/>
    <cellStyle name="20% - Accent5 11 2" xfId="3079"/>
    <cellStyle name="20% - Accent5 12" xfId="246"/>
    <cellStyle name="20% - Accent5 12 2" xfId="3080"/>
    <cellStyle name="20% - Accent5 13" xfId="247"/>
    <cellStyle name="20% - Accent5 13 2" xfId="3081"/>
    <cellStyle name="20% - Accent5 14" xfId="248"/>
    <cellStyle name="20% - Accent5 14 2" xfId="3082"/>
    <cellStyle name="20% - Accent5 15" xfId="249"/>
    <cellStyle name="20% - Accent5 15 2" xfId="3083"/>
    <cellStyle name="20% - Accent5 16" xfId="250"/>
    <cellStyle name="20% - Accent5 16 2" xfId="3084"/>
    <cellStyle name="20% - Accent5 17" xfId="251"/>
    <cellStyle name="20% - Accent5 17 2" xfId="3085"/>
    <cellStyle name="20% - Accent5 18" xfId="252"/>
    <cellStyle name="20% - Accent5 18 2" xfId="3086"/>
    <cellStyle name="20% - Accent5 19" xfId="253"/>
    <cellStyle name="20% - Accent5 19 2" xfId="3087"/>
    <cellStyle name="20% - Accent5 2" xfId="254"/>
    <cellStyle name="20% - Accent5 2 2" xfId="3088"/>
    <cellStyle name="20% - Accent5 20" xfId="255"/>
    <cellStyle name="20% - Accent5 20 2" xfId="3089"/>
    <cellStyle name="20% - Accent5 21" xfId="256"/>
    <cellStyle name="20% - Accent5 21 2" xfId="3090"/>
    <cellStyle name="20% - Accent5 22" xfId="257"/>
    <cellStyle name="20% - Accent5 22 2" xfId="3091"/>
    <cellStyle name="20% - Accent5 23" xfId="258"/>
    <cellStyle name="20% - Accent5 23 2" xfId="3092"/>
    <cellStyle name="20% - Accent5 24" xfId="259"/>
    <cellStyle name="20% - Accent5 24 2" xfId="3093"/>
    <cellStyle name="20% - Accent5 25" xfId="260"/>
    <cellStyle name="20% - Accent5 25 2" xfId="3094"/>
    <cellStyle name="20% - Accent5 26" xfId="261"/>
    <cellStyle name="20% - Accent5 26 2" xfId="3095"/>
    <cellStyle name="20% - Accent5 27" xfId="262"/>
    <cellStyle name="20% - Accent5 27 2" xfId="3096"/>
    <cellStyle name="20% - Accent5 28" xfId="263"/>
    <cellStyle name="20% - Accent5 28 2" xfId="3097"/>
    <cellStyle name="20% - Accent5 29" xfId="264"/>
    <cellStyle name="20% - Accent5 29 2" xfId="3098"/>
    <cellStyle name="20% - Accent5 3" xfId="265"/>
    <cellStyle name="20% - Accent5 3 2" xfId="3099"/>
    <cellStyle name="20% - Accent5 30" xfId="266"/>
    <cellStyle name="20% - Accent5 30 2" xfId="3100"/>
    <cellStyle name="20% - Accent5 31" xfId="267"/>
    <cellStyle name="20% - Accent5 31 2" xfId="3101"/>
    <cellStyle name="20% - Accent5 32" xfId="268"/>
    <cellStyle name="20% - Accent5 32 2" xfId="3102"/>
    <cellStyle name="20% - Accent5 33" xfId="269"/>
    <cellStyle name="20% - Accent5 33 2" xfId="3103"/>
    <cellStyle name="20% - Accent5 34" xfId="270"/>
    <cellStyle name="20% - Accent5 34 2" xfId="3104"/>
    <cellStyle name="20% - Accent5 35" xfId="271"/>
    <cellStyle name="20% - Accent5 35 2" xfId="3105"/>
    <cellStyle name="20% - Accent5 36" xfId="272"/>
    <cellStyle name="20% - Accent5 36 2" xfId="3106"/>
    <cellStyle name="20% - Accent5 37" xfId="273"/>
    <cellStyle name="20% - Accent5 37 2" xfId="3107"/>
    <cellStyle name="20% - Accent5 38" xfId="274"/>
    <cellStyle name="20% - Accent5 38 2" xfId="3108"/>
    <cellStyle name="20% - Accent5 39" xfId="275"/>
    <cellStyle name="20% - Accent5 39 2" xfId="3109"/>
    <cellStyle name="20% - Accent5 4" xfId="276"/>
    <cellStyle name="20% - Accent5 4 2" xfId="3110"/>
    <cellStyle name="20% - Accent5 40" xfId="277"/>
    <cellStyle name="20% - Accent5 40 2" xfId="3111"/>
    <cellStyle name="20% - Accent5 41" xfId="278"/>
    <cellStyle name="20% - Accent5 41 2" xfId="3112"/>
    <cellStyle name="20% - Accent5 42" xfId="279"/>
    <cellStyle name="20% - Accent5 42 2" xfId="3113"/>
    <cellStyle name="20% - Accent5 43" xfId="280"/>
    <cellStyle name="20% - Accent5 43 2" xfId="3114"/>
    <cellStyle name="20% - Accent5 44" xfId="281"/>
    <cellStyle name="20% - Accent5 44 2" xfId="3115"/>
    <cellStyle name="20% - Accent5 5" xfId="282"/>
    <cellStyle name="20% - Accent5 5 2" xfId="3116"/>
    <cellStyle name="20% - Accent5 6" xfId="283"/>
    <cellStyle name="20% - Accent5 6 2" xfId="3117"/>
    <cellStyle name="20% - Accent5 7" xfId="284"/>
    <cellStyle name="20% - Accent5 7 2" xfId="3118"/>
    <cellStyle name="20% - Accent5 8" xfId="285"/>
    <cellStyle name="20% - Accent5 8 2" xfId="3119"/>
    <cellStyle name="20% - Accent5 9" xfId="286"/>
    <cellStyle name="20% - Accent5 9 2" xfId="3120"/>
    <cellStyle name="20% - Accent6" xfId="55" builtinId="50" customBuiltin="1"/>
    <cellStyle name="20% - Accent6 10" xfId="287"/>
    <cellStyle name="20% - Accent6 10 2" xfId="3121"/>
    <cellStyle name="20% - Accent6 11" xfId="288"/>
    <cellStyle name="20% - Accent6 11 2" xfId="3122"/>
    <cellStyle name="20% - Accent6 12" xfId="289"/>
    <cellStyle name="20% - Accent6 12 2" xfId="3123"/>
    <cellStyle name="20% - Accent6 13" xfId="290"/>
    <cellStyle name="20% - Accent6 13 2" xfId="3124"/>
    <cellStyle name="20% - Accent6 14" xfId="291"/>
    <cellStyle name="20% - Accent6 14 2" xfId="3125"/>
    <cellStyle name="20% - Accent6 15" xfId="292"/>
    <cellStyle name="20% - Accent6 15 2" xfId="3126"/>
    <cellStyle name="20% - Accent6 16" xfId="293"/>
    <cellStyle name="20% - Accent6 16 2" xfId="3127"/>
    <cellStyle name="20% - Accent6 17" xfId="294"/>
    <cellStyle name="20% - Accent6 17 2" xfId="3128"/>
    <cellStyle name="20% - Accent6 18" xfId="295"/>
    <cellStyle name="20% - Accent6 18 2" xfId="3129"/>
    <cellStyle name="20% - Accent6 19" xfId="296"/>
    <cellStyle name="20% - Accent6 19 2" xfId="3130"/>
    <cellStyle name="20% - Accent6 2" xfId="297"/>
    <cellStyle name="20% - Accent6 2 2" xfId="3131"/>
    <cellStyle name="20% - Accent6 20" xfId="298"/>
    <cellStyle name="20% - Accent6 20 2" xfId="3132"/>
    <cellStyle name="20% - Accent6 21" xfId="299"/>
    <cellStyle name="20% - Accent6 21 2" xfId="3133"/>
    <cellStyle name="20% - Accent6 22" xfId="300"/>
    <cellStyle name="20% - Accent6 22 2" xfId="3134"/>
    <cellStyle name="20% - Accent6 23" xfId="301"/>
    <cellStyle name="20% - Accent6 23 2" xfId="3135"/>
    <cellStyle name="20% - Accent6 24" xfId="302"/>
    <cellStyle name="20% - Accent6 24 2" xfId="3136"/>
    <cellStyle name="20% - Accent6 25" xfId="303"/>
    <cellStyle name="20% - Accent6 25 2" xfId="3137"/>
    <cellStyle name="20% - Accent6 26" xfId="304"/>
    <cellStyle name="20% - Accent6 26 2" xfId="3138"/>
    <cellStyle name="20% - Accent6 27" xfId="305"/>
    <cellStyle name="20% - Accent6 27 2" xfId="3139"/>
    <cellStyle name="20% - Accent6 28" xfId="306"/>
    <cellStyle name="20% - Accent6 28 2" xfId="3140"/>
    <cellStyle name="20% - Accent6 29" xfId="307"/>
    <cellStyle name="20% - Accent6 29 2" xfId="3141"/>
    <cellStyle name="20% - Accent6 3" xfId="308"/>
    <cellStyle name="20% - Accent6 3 2" xfId="3142"/>
    <cellStyle name="20% - Accent6 30" xfId="309"/>
    <cellStyle name="20% - Accent6 30 2" xfId="3143"/>
    <cellStyle name="20% - Accent6 31" xfId="310"/>
    <cellStyle name="20% - Accent6 31 2" xfId="3144"/>
    <cellStyle name="20% - Accent6 32" xfId="311"/>
    <cellStyle name="20% - Accent6 32 2" xfId="3145"/>
    <cellStyle name="20% - Accent6 33" xfId="312"/>
    <cellStyle name="20% - Accent6 33 2" xfId="3146"/>
    <cellStyle name="20% - Accent6 34" xfId="313"/>
    <cellStyle name="20% - Accent6 34 2" xfId="3147"/>
    <cellStyle name="20% - Accent6 35" xfId="314"/>
    <cellStyle name="20% - Accent6 35 2" xfId="3148"/>
    <cellStyle name="20% - Accent6 36" xfId="315"/>
    <cellStyle name="20% - Accent6 36 2" xfId="3149"/>
    <cellStyle name="20% - Accent6 37" xfId="316"/>
    <cellStyle name="20% - Accent6 37 2" xfId="3150"/>
    <cellStyle name="20% - Accent6 38" xfId="317"/>
    <cellStyle name="20% - Accent6 38 2" xfId="3151"/>
    <cellStyle name="20% - Accent6 39" xfId="318"/>
    <cellStyle name="20% - Accent6 39 2" xfId="3152"/>
    <cellStyle name="20% - Accent6 4" xfId="319"/>
    <cellStyle name="20% - Accent6 4 2" xfId="3153"/>
    <cellStyle name="20% - Accent6 40" xfId="320"/>
    <cellStyle name="20% - Accent6 40 2" xfId="3154"/>
    <cellStyle name="20% - Accent6 41" xfId="321"/>
    <cellStyle name="20% - Accent6 41 2" xfId="3155"/>
    <cellStyle name="20% - Accent6 42" xfId="322"/>
    <cellStyle name="20% - Accent6 42 2" xfId="3156"/>
    <cellStyle name="20% - Accent6 43" xfId="323"/>
    <cellStyle name="20% - Accent6 43 2" xfId="3157"/>
    <cellStyle name="20% - Accent6 44" xfId="324"/>
    <cellStyle name="20% - Accent6 44 2" xfId="3158"/>
    <cellStyle name="20% - Accent6 5" xfId="325"/>
    <cellStyle name="20% - Accent6 5 2" xfId="3159"/>
    <cellStyle name="20% - Accent6 6" xfId="326"/>
    <cellStyle name="20% - Accent6 6 2" xfId="3160"/>
    <cellStyle name="20% - Accent6 7" xfId="327"/>
    <cellStyle name="20% - Accent6 7 2" xfId="3161"/>
    <cellStyle name="20% - Accent6 8" xfId="328"/>
    <cellStyle name="20% - Accent6 8 2" xfId="3162"/>
    <cellStyle name="20% - Accent6 9" xfId="329"/>
    <cellStyle name="20% - Accent6 9 2" xfId="3163"/>
    <cellStyle name="20% - 强调文字颜色 1" xfId="2096"/>
    <cellStyle name="20% - 强调文字颜色 1 2" xfId="3164"/>
    <cellStyle name="20% - 强调文字颜色 2" xfId="2097"/>
    <cellStyle name="20% - 强调文字颜色 2 2" xfId="3165"/>
    <cellStyle name="20% - 强调文字颜色 3" xfId="2098"/>
    <cellStyle name="20% - 强调文字颜色 3 2" xfId="3166"/>
    <cellStyle name="20% - 强调文字颜色 4" xfId="2099"/>
    <cellStyle name="20% - 强调文字颜色 4 2" xfId="3167"/>
    <cellStyle name="20% - 强调文字颜色 5" xfId="2100"/>
    <cellStyle name="20% - 强调文字颜色 5 2" xfId="3168"/>
    <cellStyle name="20% - 强调文字颜色 6" xfId="2101"/>
    <cellStyle name="20% - 强调文字颜色 6 2" xfId="3169"/>
    <cellStyle name="40% - Accent1" xfId="36" builtinId="31" customBuiltin="1"/>
    <cellStyle name="40% - Accent1 10" xfId="330"/>
    <cellStyle name="40% - Accent1 10 2" xfId="3170"/>
    <cellStyle name="40% - Accent1 11" xfId="331"/>
    <cellStyle name="40% - Accent1 11 2" xfId="3171"/>
    <cellStyle name="40% - Accent1 12" xfId="332"/>
    <cellStyle name="40% - Accent1 12 2" xfId="3172"/>
    <cellStyle name="40% - Accent1 13" xfId="333"/>
    <cellStyle name="40% - Accent1 13 2" xfId="3173"/>
    <cellStyle name="40% - Accent1 14" xfId="334"/>
    <cellStyle name="40% - Accent1 14 2" xfId="3174"/>
    <cellStyle name="40% - Accent1 15" xfId="335"/>
    <cellStyle name="40% - Accent1 15 2" xfId="3175"/>
    <cellStyle name="40% - Accent1 16" xfId="336"/>
    <cellStyle name="40% - Accent1 16 2" xfId="3176"/>
    <cellStyle name="40% - Accent1 17" xfId="337"/>
    <cellStyle name="40% - Accent1 17 2" xfId="3177"/>
    <cellStyle name="40% - Accent1 18" xfId="338"/>
    <cellStyle name="40% - Accent1 18 2" xfId="3178"/>
    <cellStyle name="40% - Accent1 19" xfId="339"/>
    <cellStyle name="40% - Accent1 19 2" xfId="3179"/>
    <cellStyle name="40% - Accent1 2" xfId="340"/>
    <cellStyle name="40% - Accent1 2 2" xfId="3180"/>
    <cellStyle name="40% - Accent1 20" xfId="341"/>
    <cellStyle name="40% - Accent1 20 2" xfId="3181"/>
    <cellStyle name="40% - Accent1 21" xfId="342"/>
    <cellStyle name="40% - Accent1 21 2" xfId="3182"/>
    <cellStyle name="40% - Accent1 22" xfId="343"/>
    <cellStyle name="40% - Accent1 22 2" xfId="3183"/>
    <cellStyle name="40% - Accent1 23" xfId="344"/>
    <cellStyle name="40% - Accent1 23 2" xfId="3184"/>
    <cellStyle name="40% - Accent1 24" xfId="345"/>
    <cellStyle name="40% - Accent1 24 2" xfId="3185"/>
    <cellStyle name="40% - Accent1 25" xfId="346"/>
    <cellStyle name="40% - Accent1 25 2" xfId="3186"/>
    <cellStyle name="40% - Accent1 26" xfId="347"/>
    <cellStyle name="40% - Accent1 26 2" xfId="3187"/>
    <cellStyle name="40% - Accent1 27" xfId="348"/>
    <cellStyle name="40% - Accent1 27 2" xfId="3188"/>
    <cellStyle name="40% - Accent1 28" xfId="349"/>
    <cellStyle name="40% - Accent1 28 2" xfId="3189"/>
    <cellStyle name="40% - Accent1 29" xfId="350"/>
    <cellStyle name="40% - Accent1 29 2" xfId="3190"/>
    <cellStyle name="40% - Accent1 3" xfId="351"/>
    <cellStyle name="40% - Accent1 3 2" xfId="3191"/>
    <cellStyle name="40% - Accent1 30" xfId="352"/>
    <cellStyle name="40% - Accent1 30 2" xfId="3192"/>
    <cellStyle name="40% - Accent1 31" xfId="353"/>
    <cellStyle name="40% - Accent1 31 2" xfId="3193"/>
    <cellStyle name="40% - Accent1 32" xfId="354"/>
    <cellStyle name="40% - Accent1 32 2" xfId="3194"/>
    <cellStyle name="40% - Accent1 33" xfId="355"/>
    <cellStyle name="40% - Accent1 33 2" xfId="3195"/>
    <cellStyle name="40% - Accent1 34" xfId="356"/>
    <cellStyle name="40% - Accent1 34 2" xfId="3196"/>
    <cellStyle name="40% - Accent1 35" xfId="357"/>
    <cellStyle name="40% - Accent1 35 2" xfId="3197"/>
    <cellStyle name="40% - Accent1 36" xfId="358"/>
    <cellStyle name="40% - Accent1 36 2" xfId="3198"/>
    <cellStyle name="40% - Accent1 37" xfId="359"/>
    <cellStyle name="40% - Accent1 37 2" xfId="3199"/>
    <cellStyle name="40% - Accent1 38" xfId="360"/>
    <cellStyle name="40% - Accent1 38 2" xfId="3200"/>
    <cellStyle name="40% - Accent1 39" xfId="361"/>
    <cellStyle name="40% - Accent1 39 2" xfId="3201"/>
    <cellStyle name="40% - Accent1 4" xfId="362"/>
    <cellStyle name="40% - Accent1 4 2" xfId="3202"/>
    <cellStyle name="40% - Accent1 40" xfId="363"/>
    <cellStyle name="40% - Accent1 40 2" xfId="3203"/>
    <cellStyle name="40% - Accent1 41" xfId="364"/>
    <cellStyle name="40% - Accent1 41 2" xfId="3204"/>
    <cellStyle name="40% - Accent1 42" xfId="365"/>
    <cellStyle name="40% - Accent1 42 2" xfId="3205"/>
    <cellStyle name="40% - Accent1 43" xfId="366"/>
    <cellStyle name="40% - Accent1 43 2" xfId="3206"/>
    <cellStyle name="40% - Accent1 44" xfId="367"/>
    <cellStyle name="40% - Accent1 44 2" xfId="3207"/>
    <cellStyle name="40% - Accent1 5" xfId="368"/>
    <cellStyle name="40% - Accent1 5 2" xfId="3208"/>
    <cellStyle name="40% - Accent1 6" xfId="369"/>
    <cellStyle name="40% - Accent1 6 2" xfId="3209"/>
    <cellStyle name="40% - Accent1 7" xfId="370"/>
    <cellStyle name="40% - Accent1 7 2" xfId="3210"/>
    <cellStyle name="40% - Accent1 8" xfId="371"/>
    <cellStyle name="40% - Accent1 8 2" xfId="3211"/>
    <cellStyle name="40% - Accent1 9" xfId="372"/>
    <cellStyle name="40% - Accent1 9 2" xfId="3212"/>
    <cellStyle name="40% - Accent2" xfId="40" builtinId="35" customBuiltin="1"/>
    <cellStyle name="40% - Accent2 10" xfId="373"/>
    <cellStyle name="40% - Accent2 10 2" xfId="3213"/>
    <cellStyle name="40% - Accent2 11" xfId="374"/>
    <cellStyle name="40% - Accent2 11 2" xfId="3214"/>
    <cellStyle name="40% - Accent2 12" xfId="375"/>
    <cellStyle name="40% - Accent2 12 2" xfId="3215"/>
    <cellStyle name="40% - Accent2 13" xfId="376"/>
    <cellStyle name="40% - Accent2 13 2" xfId="3216"/>
    <cellStyle name="40% - Accent2 14" xfId="377"/>
    <cellStyle name="40% - Accent2 14 2" xfId="3217"/>
    <cellStyle name="40% - Accent2 15" xfId="378"/>
    <cellStyle name="40% - Accent2 15 2" xfId="3218"/>
    <cellStyle name="40% - Accent2 16" xfId="379"/>
    <cellStyle name="40% - Accent2 16 2" xfId="3219"/>
    <cellStyle name="40% - Accent2 17" xfId="380"/>
    <cellStyle name="40% - Accent2 17 2" xfId="3220"/>
    <cellStyle name="40% - Accent2 18" xfId="381"/>
    <cellStyle name="40% - Accent2 18 2" xfId="3221"/>
    <cellStyle name="40% - Accent2 19" xfId="382"/>
    <cellStyle name="40% - Accent2 19 2" xfId="3222"/>
    <cellStyle name="40% - Accent2 2" xfId="383"/>
    <cellStyle name="40% - Accent2 2 2" xfId="3223"/>
    <cellStyle name="40% - Accent2 20" xfId="384"/>
    <cellStyle name="40% - Accent2 20 2" xfId="3224"/>
    <cellStyle name="40% - Accent2 21" xfId="385"/>
    <cellStyle name="40% - Accent2 21 2" xfId="3225"/>
    <cellStyle name="40% - Accent2 22" xfId="386"/>
    <cellStyle name="40% - Accent2 22 2" xfId="3226"/>
    <cellStyle name="40% - Accent2 23" xfId="387"/>
    <cellStyle name="40% - Accent2 23 2" xfId="3227"/>
    <cellStyle name="40% - Accent2 24" xfId="388"/>
    <cellStyle name="40% - Accent2 24 2" xfId="3228"/>
    <cellStyle name="40% - Accent2 25" xfId="389"/>
    <cellStyle name="40% - Accent2 25 2" xfId="3229"/>
    <cellStyle name="40% - Accent2 26" xfId="390"/>
    <cellStyle name="40% - Accent2 26 2" xfId="3230"/>
    <cellStyle name="40% - Accent2 27" xfId="391"/>
    <cellStyle name="40% - Accent2 27 2" xfId="3231"/>
    <cellStyle name="40% - Accent2 28" xfId="392"/>
    <cellStyle name="40% - Accent2 28 2" xfId="3232"/>
    <cellStyle name="40% - Accent2 29" xfId="393"/>
    <cellStyle name="40% - Accent2 29 2" xfId="3233"/>
    <cellStyle name="40% - Accent2 3" xfId="394"/>
    <cellStyle name="40% - Accent2 3 2" xfId="3234"/>
    <cellStyle name="40% - Accent2 30" xfId="395"/>
    <cellStyle name="40% - Accent2 30 2" xfId="3235"/>
    <cellStyle name="40% - Accent2 31" xfId="396"/>
    <cellStyle name="40% - Accent2 31 2" xfId="3236"/>
    <cellStyle name="40% - Accent2 32" xfId="397"/>
    <cellStyle name="40% - Accent2 32 2" xfId="3237"/>
    <cellStyle name="40% - Accent2 33" xfId="398"/>
    <cellStyle name="40% - Accent2 33 2" xfId="3238"/>
    <cellStyle name="40% - Accent2 34" xfId="399"/>
    <cellStyle name="40% - Accent2 34 2" xfId="3239"/>
    <cellStyle name="40% - Accent2 35" xfId="400"/>
    <cellStyle name="40% - Accent2 35 2" xfId="3240"/>
    <cellStyle name="40% - Accent2 36" xfId="401"/>
    <cellStyle name="40% - Accent2 36 2" xfId="3241"/>
    <cellStyle name="40% - Accent2 37" xfId="402"/>
    <cellStyle name="40% - Accent2 37 2" xfId="3242"/>
    <cellStyle name="40% - Accent2 38" xfId="403"/>
    <cellStyle name="40% - Accent2 38 2" xfId="3243"/>
    <cellStyle name="40% - Accent2 39" xfId="404"/>
    <cellStyle name="40% - Accent2 39 2" xfId="3244"/>
    <cellStyle name="40% - Accent2 4" xfId="405"/>
    <cellStyle name="40% - Accent2 4 2" xfId="3245"/>
    <cellStyle name="40% - Accent2 40" xfId="406"/>
    <cellStyle name="40% - Accent2 40 2" xfId="3246"/>
    <cellStyle name="40% - Accent2 41" xfId="407"/>
    <cellStyle name="40% - Accent2 41 2" xfId="3247"/>
    <cellStyle name="40% - Accent2 42" xfId="408"/>
    <cellStyle name="40% - Accent2 42 2" xfId="3248"/>
    <cellStyle name="40% - Accent2 43" xfId="409"/>
    <cellStyle name="40% - Accent2 43 2" xfId="3249"/>
    <cellStyle name="40% - Accent2 44" xfId="410"/>
    <cellStyle name="40% - Accent2 44 2" xfId="3250"/>
    <cellStyle name="40% - Accent2 5" xfId="411"/>
    <cellStyle name="40% - Accent2 5 2" xfId="3251"/>
    <cellStyle name="40% - Accent2 6" xfId="412"/>
    <cellStyle name="40% - Accent2 6 2" xfId="3252"/>
    <cellStyle name="40% - Accent2 7" xfId="413"/>
    <cellStyle name="40% - Accent2 7 2" xfId="3253"/>
    <cellStyle name="40% - Accent2 8" xfId="414"/>
    <cellStyle name="40% - Accent2 8 2" xfId="3254"/>
    <cellStyle name="40% - Accent2 9" xfId="415"/>
    <cellStyle name="40% - Accent2 9 2" xfId="3255"/>
    <cellStyle name="40% - Accent3" xfId="44" builtinId="39" customBuiltin="1"/>
    <cellStyle name="40% - Accent3 10" xfId="416"/>
    <cellStyle name="40% - Accent3 10 2" xfId="3256"/>
    <cellStyle name="40% - Accent3 11" xfId="417"/>
    <cellStyle name="40% - Accent3 11 2" xfId="3257"/>
    <cellStyle name="40% - Accent3 12" xfId="418"/>
    <cellStyle name="40% - Accent3 12 2" xfId="3258"/>
    <cellStyle name="40% - Accent3 13" xfId="419"/>
    <cellStyle name="40% - Accent3 13 2" xfId="3259"/>
    <cellStyle name="40% - Accent3 14" xfId="420"/>
    <cellStyle name="40% - Accent3 14 2" xfId="3260"/>
    <cellStyle name="40% - Accent3 15" xfId="421"/>
    <cellStyle name="40% - Accent3 15 2" xfId="3261"/>
    <cellStyle name="40% - Accent3 16" xfId="422"/>
    <cellStyle name="40% - Accent3 16 2" xfId="3262"/>
    <cellStyle name="40% - Accent3 17" xfId="423"/>
    <cellStyle name="40% - Accent3 17 2" xfId="3263"/>
    <cellStyle name="40% - Accent3 18" xfId="424"/>
    <cellStyle name="40% - Accent3 18 2" xfId="3264"/>
    <cellStyle name="40% - Accent3 19" xfId="425"/>
    <cellStyle name="40% - Accent3 19 2" xfId="3265"/>
    <cellStyle name="40% - Accent3 2" xfId="426"/>
    <cellStyle name="40% - Accent3 2 2" xfId="3266"/>
    <cellStyle name="40% - Accent3 20" xfId="427"/>
    <cellStyle name="40% - Accent3 20 2" xfId="3267"/>
    <cellStyle name="40% - Accent3 21" xfId="428"/>
    <cellStyle name="40% - Accent3 21 2" xfId="3268"/>
    <cellStyle name="40% - Accent3 22" xfId="429"/>
    <cellStyle name="40% - Accent3 22 2" xfId="3269"/>
    <cellStyle name="40% - Accent3 23" xfId="430"/>
    <cellStyle name="40% - Accent3 23 2" xfId="3270"/>
    <cellStyle name="40% - Accent3 24" xfId="431"/>
    <cellStyle name="40% - Accent3 24 2" xfId="3271"/>
    <cellStyle name="40% - Accent3 25" xfId="432"/>
    <cellStyle name="40% - Accent3 25 2" xfId="3272"/>
    <cellStyle name="40% - Accent3 26" xfId="433"/>
    <cellStyle name="40% - Accent3 26 2" xfId="3273"/>
    <cellStyle name="40% - Accent3 27" xfId="434"/>
    <cellStyle name="40% - Accent3 27 2" xfId="3274"/>
    <cellStyle name="40% - Accent3 28" xfId="435"/>
    <cellStyle name="40% - Accent3 28 2" xfId="3275"/>
    <cellStyle name="40% - Accent3 29" xfId="436"/>
    <cellStyle name="40% - Accent3 29 2" xfId="3276"/>
    <cellStyle name="40% - Accent3 3" xfId="437"/>
    <cellStyle name="40% - Accent3 3 2" xfId="3277"/>
    <cellStyle name="40% - Accent3 30" xfId="438"/>
    <cellStyle name="40% - Accent3 30 2" xfId="3278"/>
    <cellStyle name="40% - Accent3 31" xfId="439"/>
    <cellStyle name="40% - Accent3 31 2" xfId="3279"/>
    <cellStyle name="40% - Accent3 32" xfId="440"/>
    <cellStyle name="40% - Accent3 32 2" xfId="3280"/>
    <cellStyle name="40% - Accent3 33" xfId="441"/>
    <cellStyle name="40% - Accent3 33 2" xfId="3281"/>
    <cellStyle name="40% - Accent3 34" xfId="442"/>
    <cellStyle name="40% - Accent3 34 2" xfId="3282"/>
    <cellStyle name="40% - Accent3 35" xfId="443"/>
    <cellStyle name="40% - Accent3 35 2" xfId="3283"/>
    <cellStyle name="40% - Accent3 36" xfId="444"/>
    <cellStyle name="40% - Accent3 36 2" xfId="3284"/>
    <cellStyle name="40% - Accent3 37" xfId="445"/>
    <cellStyle name="40% - Accent3 37 2" xfId="3285"/>
    <cellStyle name="40% - Accent3 38" xfId="446"/>
    <cellStyle name="40% - Accent3 38 2" xfId="3286"/>
    <cellStyle name="40% - Accent3 39" xfId="447"/>
    <cellStyle name="40% - Accent3 39 2" xfId="3287"/>
    <cellStyle name="40% - Accent3 4" xfId="448"/>
    <cellStyle name="40% - Accent3 4 2" xfId="3288"/>
    <cellStyle name="40% - Accent3 40" xfId="449"/>
    <cellStyle name="40% - Accent3 40 2" xfId="3289"/>
    <cellStyle name="40% - Accent3 41" xfId="450"/>
    <cellStyle name="40% - Accent3 41 2" xfId="3290"/>
    <cellStyle name="40% - Accent3 42" xfId="451"/>
    <cellStyle name="40% - Accent3 42 2" xfId="3291"/>
    <cellStyle name="40% - Accent3 43" xfId="452"/>
    <cellStyle name="40% - Accent3 43 2" xfId="3292"/>
    <cellStyle name="40% - Accent3 44" xfId="453"/>
    <cellStyle name="40% - Accent3 44 2" xfId="3293"/>
    <cellStyle name="40% - Accent3 5" xfId="454"/>
    <cellStyle name="40% - Accent3 5 2" xfId="3294"/>
    <cellStyle name="40% - Accent3 6" xfId="455"/>
    <cellStyle name="40% - Accent3 6 2" xfId="3295"/>
    <cellStyle name="40% - Accent3 7" xfId="456"/>
    <cellStyle name="40% - Accent3 7 2" xfId="3296"/>
    <cellStyle name="40% - Accent3 8" xfId="457"/>
    <cellStyle name="40% - Accent3 8 2" xfId="3297"/>
    <cellStyle name="40% - Accent3 9" xfId="458"/>
    <cellStyle name="40% - Accent3 9 2" xfId="3298"/>
    <cellStyle name="40% - Accent4" xfId="48" builtinId="43" customBuiltin="1"/>
    <cellStyle name="40% - Accent4 10" xfId="459"/>
    <cellStyle name="40% - Accent4 10 2" xfId="3299"/>
    <cellStyle name="40% - Accent4 11" xfId="460"/>
    <cellStyle name="40% - Accent4 11 2" xfId="3300"/>
    <cellStyle name="40% - Accent4 12" xfId="461"/>
    <cellStyle name="40% - Accent4 12 2" xfId="3301"/>
    <cellStyle name="40% - Accent4 13" xfId="462"/>
    <cellStyle name="40% - Accent4 13 2" xfId="3302"/>
    <cellStyle name="40% - Accent4 14" xfId="463"/>
    <cellStyle name="40% - Accent4 14 2" xfId="3303"/>
    <cellStyle name="40% - Accent4 15" xfId="464"/>
    <cellStyle name="40% - Accent4 15 2" xfId="3304"/>
    <cellStyle name="40% - Accent4 16" xfId="465"/>
    <cellStyle name="40% - Accent4 16 2" xfId="3305"/>
    <cellStyle name="40% - Accent4 17" xfId="466"/>
    <cellStyle name="40% - Accent4 17 2" xfId="3306"/>
    <cellStyle name="40% - Accent4 18" xfId="467"/>
    <cellStyle name="40% - Accent4 18 2" xfId="3307"/>
    <cellStyle name="40% - Accent4 19" xfId="468"/>
    <cellStyle name="40% - Accent4 19 2" xfId="3308"/>
    <cellStyle name="40% - Accent4 2" xfId="469"/>
    <cellStyle name="40% - Accent4 2 2" xfId="3309"/>
    <cellStyle name="40% - Accent4 20" xfId="470"/>
    <cellStyle name="40% - Accent4 20 2" xfId="3310"/>
    <cellStyle name="40% - Accent4 21" xfId="471"/>
    <cellStyle name="40% - Accent4 21 2" xfId="3311"/>
    <cellStyle name="40% - Accent4 22" xfId="472"/>
    <cellStyle name="40% - Accent4 22 2" xfId="3312"/>
    <cellStyle name="40% - Accent4 23" xfId="473"/>
    <cellStyle name="40% - Accent4 23 2" xfId="3313"/>
    <cellStyle name="40% - Accent4 24" xfId="474"/>
    <cellStyle name="40% - Accent4 24 2" xfId="3314"/>
    <cellStyle name="40% - Accent4 25" xfId="475"/>
    <cellStyle name="40% - Accent4 25 2" xfId="3315"/>
    <cellStyle name="40% - Accent4 26" xfId="476"/>
    <cellStyle name="40% - Accent4 26 2" xfId="3316"/>
    <cellStyle name="40% - Accent4 27" xfId="477"/>
    <cellStyle name="40% - Accent4 27 2" xfId="3317"/>
    <cellStyle name="40% - Accent4 28" xfId="478"/>
    <cellStyle name="40% - Accent4 28 2" xfId="3318"/>
    <cellStyle name="40% - Accent4 29" xfId="479"/>
    <cellStyle name="40% - Accent4 29 2" xfId="3319"/>
    <cellStyle name="40% - Accent4 3" xfId="480"/>
    <cellStyle name="40% - Accent4 3 2" xfId="3320"/>
    <cellStyle name="40% - Accent4 30" xfId="481"/>
    <cellStyle name="40% - Accent4 30 2" xfId="3321"/>
    <cellStyle name="40% - Accent4 31" xfId="482"/>
    <cellStyle name="40% - Accent4 31 2" xfId="3322"/>
    <cellStyle name="40% - Accent4 32" xfId="483"/>
    <cellStyle name="40% - Accent4 32 2" xfId="3323"/>
    <cellStyle name="40% - Accent4 33" xfId="484"/>
    <cellStyle name="40% - Accent4 33 2" xfId="3324"/>
    <cellStyle name="40% - Accent4 34" xfId="485"/>
    <cellStyle name="40% - Accent4 34 2" xfId="3325"/>
    <cellStyle name="40% - Accent4 35" xfId="486"/>
    <cellStyle name="40% - Accent4 35 2" xfId="3326"/>
    <cellStyle name="40% - Accent4 36" xfId="487"/>
    <cellStyle name="40% - Accent4 36 2" xfId="3327"/>
    <cellStyle name="40% - Accent4 37" xfId="488"/>
    <cellStyle name="40% - Accent4 37 2" xfId="3328"/>
    <cellStyle name="40% - Accent4 38" xfId="489"/>
    <cellStyle name="40% - Accent4 38 2" xfId="3329"/>
    <cellStyle name="40% - Accent4 39" xfId="490"/>
    <cellStyle name="40% - Accent4 39 2" xfId="3330"/>
    <cellStyle name="40% - Accent4 4" xfId="491"/>
    <cellStyle name="40% - Accent4 4 2" xfId="3331"/>
    <cellStyle name="40% - Accent4 40" xfId="492"/>
    <cellStyle name="40% - Accent4 40 2" xfId="3332"/>
    <cellStyle name="40% - Accent4 41" xfId="493"/>
    <cellStyle name="40% - Accent4 41 2" xfId="3333"/>
    <cellStyle name="40% - Accent4 42" xfId="494"/>
    <cellStyle name="40% - Accent4 42 2" xfId="3334"/>
    <cellStyle name="40% - Accent4 43" xfId="495"/>
    <cellStyle name="40% - Accent4 43 2" xfId="3335"/>
    <cellStyle name="40% - Accent4 44" xfId="496"/>
    <cellStyle name="40% - Accent4 44 2" xfId="3336"/>
    <cellStyle name="40% - Accent4 5" xfId="497"/>
    <cellStyle name="40% - Accent4 5 2" xfId="3337"/>
    <cellStyle name="40% - Accent4 6" xfId="498"/>
    <cellStyle name="40% - Accent4 6 2" xfId="3338"/>
    <cellStyle name="40% - Accent4 7" xfId="499"/>
    <cellStyle name="40% - Accent4 7 2" xfId="3339"/>
    <cellStyle name="40% - Accent4 8" xfId="500"/>
    <cellStyle name="40% - Accent4 8 2" xfId="3340"/>
    <cellStyle name="40% - Accent4 9" xfId="501"/>
    <cellStyle name="40% - Accent4 9 2" xfId="3341"/>
    <cellStyle name="40% - Accent5" xfId="52" builtinId="47" customBuiltin="1"/>
    <cellStyle name="40% - Accent5 10" xfId="502"/>
    <cellStyle name="40% - Accent5 10 2" xfId="3342"/>
    <cellStyle name="40% - Accent5 11" xfId="503"/>
    <cellStyle name="40% - Accent5 11 2" xfId="3343"/>
    <cellStyle name="40% - Accent5 12" xfId="504"/>
    <cellStyle name="40% - Accent5 12 2" xfId="3344"/>
    <cellStyle name="40% - Accent5 13" xfId="505"/>
    <cellStyle name="40% - Accent5 13 2" xfId="3345"/>
    <cellStyle name="40% - Accent5 14" xfId="506"/>
    <cellStyle name="40% - Accent5 14 2" xfId="3346"/>
    <cellStyle name="40% - Accent5 15" xfId="507"/>
    <cellStyle name="40% - Accent5 15 2" xfId="3347"/>
    <cellStyle name="40% - Accent5 16" xfId="508"/>
    <cellStyle name="40% - Accent5 16 2" xfId="3348"/>
    <cellStyle name="40% - Accent5 17" xfId="509"/>
    <cellStyle name="40% - Accent5 17 2" xfId="3349"/>
    <cellStyle name="40% - Accent5 18" xfId="510"/>
    <cellStyle name="40% - Accent5 18 2" xfId="3350"/>
    <cellStyle name="40% - Accent5 19" xfId="511"/>
    <cellStyle name="40% - Accent5 19 2" xfId="3351"/>
    <cellStyle name="40% - Accent5 2" xfId="512"/>
    <cellStyle name="40% - Accent5 2 2" xfId="3352"/>
    <cellStyle name="40% - Accent5 20" xfId="513"/>
    <cellStyle name="40% - Accent5 20 2" xfId="3353"/>
    <cellStyle name="40% - Accent5 21" xfId="514"/>
    <cellStyle name="40% - Accent5 21 2" xfId="3354"/>
    <cellStyle name="40% - Accent5 22" xfId="515"/>
    <cellStyle name="40% - Accent5 22 2" xfId="3355"/>
    <cellStyle name="40% - Accent5 23" xfId="516"/>
    <cellStyle name="40% - Accent5 23 2" xfId="3356"/>
    <cellStyle name="40% - Accent5 24" xfId="517"/>
    <cellStyle name="40% - Accent5 24 2" xfId="3357"/>
    <cellStyle name="40% - Accent5 25" xfId="518"/>
    <cellStyle name="40% - Accent5 25 2" xfId="3358"/>
    <cellStyle name="40% - Accent5 26" xfId="519"/>
    <cellStyle name="40% - Accent5 26 2" xfId="3359"/>
    <cellStyle name="40% - Accent5 27" xfId="520"/>
    <cellStyle name="40% - Accent5 27 2" xfId="3360"/>
    <cellStyle name="40% - Accent5 28" xfId="521"/>
    <cellStyle name="40% - Accent5 28 2" xfId="3361"/>
    <cellStyle name="40% - Accent5 29" xfId="522"/>
    <cellStyle name="40% - Accent5 29 2" xfId="3362"/>
    <cellStyle name="40% - Accent5 3" xfId="523"/>
    <cellStyle name="40% - Accent5 3 2" xfId="3363"/>
    <cellStyle name="40% - Accent5 30" xfId="524"/>
    <cellStyle name="40% - Accent5 30 2" xfId="3364"/>
    <cellStyle name="40% - Accent5 31" xfId="525"/>
    <cellStyle name="40% - Accent5 31 2" xfId="3365"/>
    <cellStyle name="40% - Accent5 32" xfId="526"/>
    <cellStyle name="40% - Accent5 32 2" xfId="3366"/>
    <cellStyle name="40% - Accent5 33" xfId="527"/>
    <cellStyle name="40% - Accent5 33 2" xfId="3367"/>
    <cellStyle name="40% - Accent5 34" xfId="528"/>
    <cellStyle name="40% - Accent5 34 2" xfId="3368"/>
    <cellStyle name="40% - Accent5 35" xfId="529"/>
    <cellStyle name="40% - Accent5 35 2" xfId="3369"/>
    <cellStyle name="40% - Accent5 36" xfId="530"/>
    <cellStyle name="40% - Accent5 36 2" xfId="3370"/>
    <cellStyle name="40% - Accent5 37" xfId="531"/>
    <cellStyle name="40% - Accent5 37 2" xfId="3371"/>
    <cellStyle name="40% - Accent5 38" xfId="532"/>
    <cellStyle name="40% - Accent5 38 2" xfId="3372"/>
    <cellStyle name="40% - Accent5 39" xfId="533"/>
    <cellStyle name="40% - Accent5 39 2" xfId="3373"/>
    <cellStyle name="40% - Accent5 4" xfId="534"/>
    <cellStyle name="40% - Accent5 4 2" xfId="3374"/>
    <cellStyle name="40% - Accent5 40" xfId="535"/>
    <cellStyle name="40% - Accent5 40 2" xfId="3375"/>
    <cellStyle name="40% - Accent5 41" xfId="536"/>
    <cellStyle name="40% - Accent5 41 2" xfId="3376"/>
    <cellStyle name="40% - Accent5 42" xfId="537"/>
    <cellStyle name="40% - Accent5 42 2" xfId="3377"/>
    <cellStyle name="40% - Accent5 43" xfId="538"/>
    <cellStyle name="40% - Accent5 43 2" xfId="3378"/>
    <cellStyle name="40% - Accent5 44" xfId="539"/>
    <cellStyle name="40% - Accent5 44 2" xfId="3379"/>
    <cellStyle name="40% - Accent5 5" xfId="540"/>
    <cellStyle name="40% - Accent5 5 2" xfId="3380"/>
    <cellStyle name="40% - Accent5 6" xfId="541"/>
    <cellStyle name="40% - Accent5 6 2" xfId="3381"/>
    <cellStyle name="40% - Accent5 7" xfId="542"/>
    <cellStyle name="40% - Accent5 7 2" xfId="3382"/>
    <cellStyle name="40% - Accent5 8" xfId="543"/>
    <cellStyle name="40% - Accent5 8 2" xfId="3383"/>
    <cellStyle name="40% - Accent5 9" xfId="544"/>
    <cellStyle name="40% - Accent5 9 2" xfId="3384"/>
    <cellStyle name="40% - Accent6" xfId="56" builtinId="51" customBuiltin="1"/>
    <cellStyle name="40% - Accent6 10" xfId="545"/>
    <cellStyle name="40% - Accent6 10 2" xfId="3385"/>
    <cellStyle name="40% - Accent6 11" xfId="546"/>
    <cellStyle name="40% - Accent6 11 2" xfId="3386"/>
    <cellStyle name="40% - Accent6 12" xfId="547"/>
    <cellStyle name="40% - Accent6 12 2" xfId="3387"/>
    <cellStyle name="40% - Accent6 13" xfId="548"/>
    <cellStyle name="40% - Accent6 13 2" xfId="3388"/>
    <cellStyle name="40% - Accent6 14" xfId="549"/>
    <cellStyle name="40% - Accent6 14 2" xfId="3389"/>
    <cellStyle name="40% - Accent6 15" xfId="550"/>
    <cellStyle name="40% - Accent6 15 2" xfId="3390"/>
    <cellStyle name="40% - Accent6 16" xfId="551"/>
    <cellStyle name="40% - Accent6 16 2" xfId="3391"/>
    <cellStyle name="40% - Accent6 17" xfId="552"/>
    <cellStyle name="40% - Accent6 17 2" xfId="3392"/>
    <cellStyle name="40% - Accent6 18" xfId="553"/>
    <cellStyle name="40% - Accent6 18 2" xfId="3393"/>
    <cellStyle name="40% - Accent6 19" xfId="554"/>
    <cellStyle name="40% - Accent6 19 2" xfId="3394"/>
    <cellStyle name="40% - Accent6 2" xfId="555"/>
    <cellStyle name="40% - Accent6 2 2" xfId="3395"/>
    <cellStyle name="40% - Accent6 20" xfId="556"/>
    <cellStyle name="40% - Accent6 20 2" xfId="3396"/>
    <cellStyle name="40% - Accent6 21" xfId="557"/>
    <cellStyle name="40% - Accent6 21 2" xfId="3397"/>
    <cellStyle name="40% - Accent6 22" xfId="558"/>
    <cellStyle name="40% - Accent6 22 2" xfId="3398"/>
    <cellStyle name="40% - Accent6 23" xfId="559"/>
    <cellStyle name="40% - Accent6 23 2" xfId="3399"/>
    <cellStyle name="40% - Accent6 24" xfId="560"/>
    <cellStyle name="40% - Accent6 24 2" xfId="3400"/>
    <cellStyle name="40% - Accent6 25" xfId="561"/>
    <cellStyle name="40% - Accent6 25 2" xfId="3401"/>
    <cellStyle name="40% - Accent6 26" xfId="562"/>
    <cellStyle name="40% - Accent6 26 2" xfId="3402"/>
    <cellStyle name="40% - Accent6 27" xfId="563"/>
    <cellStyle name="40% - Accent6 27 2" xfId="3403"/>
    <cellStyle name="40% - Accent6 28" xfId="564"/>
    <cellStyle name="40% - Accent6 28 2" xfId="3404"/>
    <cellStyle name="40% - Accent6 29" xfId="565"/>
    <cellStyle name="40% - Accent6 29 2" xfId="3405"/>
    <cellStyle name="40% - Accent6 3" xfId="566"/>
    <cellStyle name="40% - Accent6 3 2" xfId="3406"/>
    <cellStyle name="40% - Accent6 30" xfId="567"/>
    <cellStyle name="40% - Accent6 30 2" xfId="3407"/>
    <cellStyle name="40% - Accent6 31" xfId="568"/>
    <cellStyle name="40% - Accent6 31 2" xfId="3408"/>
    <cellStyle name="40% - Accent6 32" xfId="569"/>
    <cellStyle name="40% - Accent6 32 2" xfId="3409"/>
    <cellStyle name="40% - Accent6 33" xfId="570"/>
    <cellStyle name="40% - Accent6 33 2" xfId="3410"/>
    <cellStyle name="40% - Accent6 34" xfId="571"/>
    <cellStyle name="40% - Accent6 34 2" xfId="3411"/>
    <cellStyle name="40% - Accent6 35" xfId="572"/>
    <cellStyle name="40% - Accent6 35 2" xfId="3412"/>
    <cellStyle name="40% - Accent6 36" xfId="573"/>
    <cellStyle name="40% - Accent6 36 2" xfId="3413"/>
    <cellStyle name="40% - Accent6 37" xfId="574"/>
    <cellStyle name="40% - Accent6 37 2" xfId="3414"/>
    <cellStyle name="40% - Accent6 38" xfId="575"/>
    <cellStyle name="40% - Accent6 38 2" xfId="3415"/>
    <cellStyle name="40% - Accent6 39" xfId="576"/>
    <cellStyle name="40% - Accent6 39 2" xfId="3416"/>
    <cellStyle name="40% - Accent6 4" xfId="577"/>
    <cellStyle name="40% - Accent6 4 2" xfId="3417"/>
    <cellStyle name="40% - Accent6 40" xfId="578"/>
    <cellStyle name="40% - Accent6 40 2" xfId="3418"/>
    <cellStyle name="40% - Accent6 41" xfId="579"/>
    <cellStyle name="40% - Accent6 41 2" xfId="3419"/>
    <cellStyle name="40% - Accent6 42" xfId="580"/>
    <cellStyle name="40% - Accent6 42 2" xfId="3420"/>
    <cellStyle name="40% - Accent6 43" xfId="581"/>
    <cellStyle name="40% - Accent6 43 2" xfId="3421"/>
    <cellStyle name="40% - Accent6 44" xfId="582"/>
    <cellStyle name="40% - Accent6 44 2" xfId="3422"/>
    <cellStyle name="40% - Accent6 5" xfId="583"/>
    <cellStyle name="40% - Accent6 5 2" xfId="3423"/>
    <cellStyle name="40% - Accent6 6" xfId="584"/>
    <cellStyle name="40% - Accent6 6 2" xfId="3424"/>
    <cellStyle name="40% - Accent6 7" xfId="585"/>
    <cellStyle name="40% - Accent6 7 2" xfId="3425"/>
    <cellStyle name="40% - Accent6 8" xfId="586"/>
    <cellStyle name="40% - Accent6 8 2" xfId="3426"/>
    <cellStyle name="40% - Accent6 9" xfId="587"/>
    <cellStyle name="40% - Accent6 9 2" xfId="3427"/>
    <cellStyle name="40% - 强调文字颜色 1" xfId="2102"/>
    <cellStyle name="40% - 强调文字颜色 1 2" xfId="3428"/>
    <cellStyle name="40% - 强调文字颜色 2" xfId="2103"/>
    <cellStyle name="40% - 强调文字颜色 2 2" xfId="3429"/>
    <cellStyle name="40% - 强调文字颜色 3" xfId="2104"/>
    <cellStyle name="40% - 强调文字颜色 3 2" xfId="3430"/>
    <cellStyle name="40% - 强调文字颜色 4" xfId="2105"/>
    <cellStyle name="40% - 强调文字颜色 4 2" xfId="3431"/>
    <cellStyle name="40% - 强调文字颜色 5" xfId="2106"/>
    <cellStyle name="40% - 强调文字颜色 5 2" xfId="3432"/>
    <cellStyle name="40% - 强调文字颜色 6" xfId="2107"/>
    <cellStyle name="40% - 强调文字颜色 6 2" xfId="3433"/>
    <cellStyle name="60% - Accent1" xfId="37" builtinId="32" customBuiltin="1"/>
    <cellStyle name="60% - Accent1 10" xfId="588"/>
    <cellStyle name="60% - Accent1 10 2" xfId="3434"/>
    <cellStyle name="60% - Accent1 11" xfId="589"/>
    <cellStyle name="60% - Accent1 11 2" xfId="3435"/>
    <cellStyle name="60% - Accent1 12" xfId="590"/>
    <cellStyle name="60% - Accent1 12 2" xfId="3436"/>
    <cellStyle name="60% - Accent1 13" xfId="591"/>
    <cellStyle name="60% - Accent1 13 2" xfId="3437"/>
    <cellStyle name="60% - Accent1 14" xfId="592"/>
    <cellStyle name="60% - Accent1 14 2" xfId="3438"/>
    <cellStyle name="60% - Accent1 15" xfId="593"/>
    <cellStyle name="60% - Accent1 15 2" xfId="3439"/>
    <cellStyle name="60% - Accent1 16" xfId="594"/>
    <cellStyle name="60% - Accent1 16 2" xfId="3440"/>
    <cellStyle name="60% - Accent1 17" xfId="595"/>
    <cellStyle name="60% - Accent1 17 2" xfId="3441"/>
    <cellStyle name="60% - Accent1 18" xfId="596"/>
    <cellStyle name="60% - Accent1 18 2" xfId="3442"/>
    <cellStyle name="60% - Accent1 19" xfId="597"/>
    <cellStyle name="60% - Accent1 19 2" xfId="3443"/>
    <cellStyle name="60% - Accent1 2" xfId="598"/>
    <cellStyle name="60% - Accent1 2 2" xfId="3444"/>
    <cellStyle name="60% - Accent1 20" xfId="599"/>
    <cellStyle name="60% - Accent1 20 2" xfId="3445"/>
    <cellStyle name="60% - Accent1 21" xfId="600"/>
    <cellStyle name="60% - Accent1 21 2" xfId="3446"/>
    <cellStyle name="60% - Accent1 22" xfId="601"/>
    <cellStyle name="60% - Accent1 22 2" xfId="3447"/>
    <cellStyle name="60% - Accent1 23" xfId="602"/>
    <cellStyle name="60% - Accent1 23 2" xfId="3448"/>
    <cellStyle name="60% - Accent1 24" xfId="603"/>
    <cellStyle name="60% - Accent1 24 2" xfId="3449"/>
    <cellStyle name="60% - Accent1 25" xfId="604"/>
    <cellStyle name="60% - Accent1 25 2" xfId="3450"/>
    <cellStyle name="60% - Accent1 26" xfId="605"/>
    <cellStyle name="60% - Accent1 26 2" xfId="3451"/>
    <cellStyle name="60% - Accent1 27" xfId="606"/>
    <cellStyle name="60% - Accent1 27 2" xfId="3452"/>
    <cellStyle name="60% - Accent1 28" xfId="607"/>
    <cellStyle name="60% - Accent1 28 2" xfId="3453"/>
    <cellStyle name="60% - Accent1 29" xfId="608"/>
    <cellStyle name="60% - Accent1 29 2" xfId="3454"/>
    <cellStyle name="60% - Accent1 3" xfId="609"/>
    <cellStyle name="60% - Accent1 3 2" xfId="3455"/>
    <cellStyle name="60% - Accent1 30" xfId="610"/>
    <cellStyle name="60% - Accent1 30 2" xfId="3456"/>
    <cellStyle name="60% - Accent1 31" xfId="611"/>
    <cellStyle name="60% - Accent1 31 2" xfId="3457"/>
    <cellStyle name="60% - Accent1 32" xfId="612"/>
    <cellStyle name="60% - Accent1 32 2" xfId="3458"/>
    <cellStyle name="60% - Accent1 33" xfId="613"/>
    <cellStyle name="60% - Accent1 33 2" xfId="3459"/>
    <cellStyle name="60% - Accent1 34" xfId="614"/>
    <cellStyle name="60% - Accent1 34 2" xfId="3460"/>
    <cellStyle name="60% - Accent1 35" xfId="615"/>
    <cellStyle name="60% - Accent1 35 2" xfId="3461"/>
    <cellStyle name="60% - Accent1 36" xfId="616"/>
    <cellStyle name="60% - Accent1 36 2" xfId="3462"/>
    <cellStyle name="60% - Accent1 37" xfId="617"/>
    <cellStyle name="60% - Accent1 37 2" xfId="3463"/>
    <cellStyle name="60% - Accent1 38" xfId="618"/>
    <cellStyle name="60% - Accent1 38 2" xfId="3464"/>
    <cellStyle name="60% - Accent1 39" xfId="619"/>
    <cellStyle name="60% - Accent1 39 2" xfId="3465"/>
    <cellStyle name="60% - Accent1 4" xfId="620"/>
    <cellStyle name="60% - Accent1 4 2" xfId="3466"/>
    <cellStyle name="60% - Accent1 40" xfId="621"/>
    <cellStyle name="60% - Accent1 40 2" xfId="3467"/>
    <cellStyle name="60% - Accent1 41" xfId="622"/>
    <cellStyle name="60% - Accent1 41 2" xfId="3468"/>
    <cellStyle name="60% - Accent1 42" xfId="623"/>
    <cellStyle name="60% - Accent1 42 2" xfId="3469"/>
    <cellStyle name="60% - Accent1 43" xfId="624"/>
    <cellStyle name="60% - Accent1 43 2" xfId="3470"/>
    <cellStyle name="60% - Accent1 44" xfId="625"/>
    <cellStyle name="60% - Accent1 44 2" xfId="3471"/>
    <cellStyle name="60% - Accent1 5" xfId="626"/>
    <cellStyle name="60% - Accent1 5 2" xfId="3472"/>
    <cellStyle name="60% - Accent1 6" xfId="627"/>
    <cellStyle name="60% - Accent1 6 2" xfId="3473"/>
    <cellStyle name="60% - Accent1 7" xfId="628"/>
    <cellStyle name="60% - Accent1 7 2" xfId="3474"/>
    <cellStyle name="60% - Accent1 8" xfId="629"/>
    <cellStyle name="60% - Accent1 8 2" xfId="3475"/>
    <cellStyle name="60% - Accent1 9" xfId="630"/>
    <cellStyle name="60% - Accent1 9 2" xfId="3476"/>
    <cellStyle name="60% - Accent2" xfId="41" builtinId="36" customBuiltin="1"/>
    <cellStyle name="60% - Accent2 10" xfId="631"/>
    <cellStyle name="60% - Accent2 10 2" xfId="3477"/>
    <cellStyle name="60% - Accent2 11" xfId="632"/>
    <cellStyle name="60% - Accent2 11 2" xfId="3478"/>
    <cellStyle name="60% - Accent2 12" xfId="633"/>
    <cellStyle name="60% - Accent2 12 2" xfId="3479"/>
    <cellStyle name="60% - Accent2 13" xfId="634"/>
    <cellStyle name="60% - Accent2 13 2" xfId="3480"/>
    <cellStyle name="60% - Accent2 14" xfId="635"/>
    <cellStyle name="60% - Accent2 14 2" xfId="3481"/>
    <cellStyle name="60% - Accent2 15" xfId="636"/>
    <cellStyle name="60% - Accent2 15 2" xfId="3482"/>
    <cellStyle name="60% - Accent2 16" xfId="637"/>
    <cellStyle name="60% - Accent2 16 2" xfId="3483"/>
    <cellStyle name="60% - Accent2 17" xfId="638"/>
    <cellStyle name="60% - Accent2 17 2" xfId="3484"/>
    <cellStyle name="60% - Accent2 18" xfId="639"/>
    <cellStyle name="60% - Accent2 18 2" xfId="3485"/>
    <cellStyle name="60% - Accent2 19" xfId="640"/>
    <cellStyle name="60% - Accent2 19 2" xfId="3486"/>
    <cellStyle name="60% - Accent2 2" xfId="641"/>
    <cellStyle name="60% - Accent2 2 2" xfId="3487"/>
    <cellStyle name="60% - Accent2 20" xfId="642"/>
    <cellStyle name="60% - Accent2 20 2" xfId="3488"/>
    <cellStyle name="60% - Accent2 21" xfId="643"/>
    <cellStyle name="60% - Accent2 21 2" xfId="3489"/>
    <cellStyle name="60% - Accent2 22" xfId="644"/>
    <cellStyle name="60% - Accent2 22 2" xfId="3490"/>
    <cellStyle name="60% - Accent2 23" xfId="645"/>
    <cellStyle name="60% - Accent2 23 2" xfId="3491"/>
    <cellStyle name="60% - Accent2 24" xfId="646"/>
    <cellStyle name="60% - Accent2 24 2" xfId="3492"/>
    <cellStyle name="60% - Accent2 25" xfId="647"/>
    <cellStyle name="60% - Accent2 25 2" xfId="3493"/>
    <cellStyle name="60% - Accent2 26" xfId="648"/>
    <cellStyle name="60% - Accent2 26 2" xfId="3494"/>
    <cellStyle name="60% - Accent2 27" xfId="649"/>
    <cellStyle name="60% - Accent2 27 2" xfId="3495"/>
    <cellStyle name="60% - Accent2 28" xfId="650"/>
    <cellStyle name="60% - Accent2 28 2" xfId="3496"/>
    <cellStyle name="60% - Accent2 29" xfId="651"/>
    <cellStyle name="60% - Accent2 29 2" xfId="3497"/>
    <cellStyle name="60% - Accent2 3" xfId="652"/>
    <cellStyle name="60% - Accent2 3 2" xfId="3498"/>
    <cellStyle name="60% - Accent2 30" xfId="653"/>
    <cellStyle name="60% - Accent2 30 2" xfId="3499"/>
    <cellStyle name="60% - Accent2 31" xfId="654"/>
    <cellStyle name="60% - Accent2 31 2" xfId="3500"/>
    <cellStyle name="60% - Accent2 32" xfId="655"/>
    <cellStyle name="60% - Accent2 32 2" xfId="3501"/>
    <cellStyle name="60% - Accent2 33" xfId="656"/>
    <cellStyle name="60% - Accent2 33 2" xfId="3502"/>
    <cellStyle name="60% - Accent2 34" xfId="657"/>
    <cellStyle name="60% - Accent2 34 2" xfId="3503"/>
    <cellStyle name="60% - Accent2 35" xfId="658"/>
    <cellStyle name="60% - Accent2 35 2" xfId="3504"/>
    <cellStyle name="60% - Accent2 36" xfId="659"/>
    <cellStyle name="60% - Accent2 36 2" xfId="3505"/>
    <cellStyle name="60% - Accent2 37" xfId="660"/>
    <cellStyle name="60% - Accent2 37 2" xfId="3506"/>
    <cellStyle name="60% - Accent2 38" xfId="661"/>
    <cellStyle name="60% - Accent2 38 2" xfId="3507"/>
    <cellStyle name="60% - Accent2 39" xfId="662"/>
    <cellStyle name="60% - Accent2 39 2" xfId="3508"/>
    <cellStyle name="60% - Accent2 4" xfId="663"/>
    <cellStyle name="60% - Accent2 4 2" xfId="3509"/>
    <cellStyle name="60% - Accent2 40" xfId="664"/>
    <cellStyle name="60% - Accent2 40 2" xfId="3510"/>
    <cellStyle name="60% - Accent2 41" xfId="665"/>
    <cellStyle name="60% - Accent2 41 2" xfId="3511"/>
    <cellStyle name="60% - Accent2 42" xfId="666"/>
    <cellStyle name="60% - Accent2 42 2" xfId="3512"/>
    <cellStyle name="60% - Accent2 43" xfId="667"/>
    <cellStyle name="60% - Accent2 43 2" xfId="3513"/>
    <cellStyle name="60% - Accent2 44" xfId="668"/>
    <cellStyle name="60% - Accent2 44 2" xfId="3514"/>
    <cellStyle name="60% - Accent2 5" xfId="669"/>
    <cellStyle name="60% - Accent2 5 2" xfId="3515"/>
    <cellStyle name="60% - Accent2 6" xfId="670"/>
    <cellStyle name="60% - Accent2 6 2" xfId="3516"/>
    <cellStyle name="60% - Accent2 7" xfId="671"/>
    <cellStyle name="60% - Accent2 7 2" xfId="3517"/>
    <cellStyle name="60% - Accent2 8" xfId="672"/>
    <cellStyle name="60% - Accent2 8 2" xfId="3518"/>
    <cellStyle name="60% - Accent2 9" xfId="673"/>
    <cellStyle name="60% - Accent2 9 2" xfId="3519"/>
    <cellStyle name="60% - Accent3" xfId="45" builtinId="40" customBuiltin="1"/>
    <cellStyle name="60% - Accent3 10" xfId="674"/>
    <cellStyle name="60% - Accent3 10 2" xfId="3520"/>
    <cellStyle name="60% - Accent3 11" xfId="675"/>
    <cellStyle name="60% - Accent3 11 2" xfId="3521"/>
    <cellStyle name="60% - Accent3 12" xfId="676"/>
    <cellStyle name="60% - Accent3 12 2" xfId="3522"/>
    <cellStyle name="60% - Accent3 13" xfId="677"/>
    <cellStyle name="60% - Accent3 13 2" xfId="3523"/>
    <cellStyle name="60% - Accent3 14" xfId="678"/>
    <cellStyle name="60% - Accent3 14 2" xfId="3524"/>
    <cellStyle name="60% - Accent3 15" xfId="679"/>
    <cellStyle name="60% - Accent3 15 2" xfId="3525"/>
    <cellStyle name="60% - Accent3 16" xfId="680"/>
    <cellStyle name="60% - Accent3 16 2" xfId="3526"/>
    <cellStyle name="60% - Accent3 17" xfId="681"/>
    <cellStyle name="60% - Accent3 17 2" xfId="3527"/>
    <cellStyle name="60% - Accent3 18" xfId="682"/>
    <cellStyle name="60% - Accent3 18 2" xfId="3528"/>
    <cellStyle name="60% - Accent3 19" xfId="683"/>
    <cellStyle name="60% - Accent3 19 2" xfId="3529"/>
    <cellStyle name="60% - Accent3 2" xfId="684"/>
    <cellStyle name="60% - Accent3 2 2" xfId="3530"/>
    <cellStyle name="60% - Accent3 20" xfId="685"/>
    <cellStyle name="60% - Accent3 20 2" xfId="3531"/>
    <cellStyle name="60% - Accent3 21" xfId="686"/>
    <cellStyle name="60% - Accent3 21 2" xfId="3532"/>
    <cellStyle name="60% - Accent3 22" xfId="687"/>
    <cellStyle name="60% - Accent3 22 2" xfId="3533"/>
    <cellStyle name="60% - Accent3 23" xfId="688"/>
    <cellStyle name="60% - Accent3 23 2" xfId="3534"/>
    <cellStyle name="60% - Accent3 24" xfId="689"/>
    <cellStyle name="60% - Accent3 24 2" xfId="3535"/>
    <cellStyle name="60% - Accent3 25" xfId="690"/>
    <cellStyle name="60% - Accent3 25 2" xfId="3536"/>
    <cellStyle name="60% - Accent3 26" xfId="691"/>
    <cellStyle name="60% - Accent3 26 2" xfId="3537"/>
    <cellStyle name="60% - Accent3 27" xfId="692"/>
    <cellStyle name="60% - Accent3 27 2" xfId="3538"/>
    <cellStyle name="60% - Accent3 28" xfId="693"/>
    <cellStyle name="60% - Accent3 28 2" xfId="3539"/>
    <cellStyle name="60% - Accent3 29" xfId="694"/>
    <cellStyle name="60% - Accent3 29 2" xfId="3540"/>
    <cellStyle name="60% - Accent3 3" xfId="695"/>
    <cellStyle name="60% - Accent3 3 2" xfId="3541"/>
    <cellStyle name="60% - Accent3 30" xfId="696"/>
    <cellStyle name="60% - Accent3 30 2" xfId="3542"/>
    <cellStyle name="60% - Accent3 31" xfId="697"/>
    <cellStyle name="60% - Accent3 31 2" xfId="3543"/>
    <cellStyle name="60% - Accent3 32" xfId="698"/>
    <cellStyle name="60% - Accent3 32 2" xfId="3544"/>
    <cellStyle name="60% - Accent3 33" xfId="699"/>
    <cellStyle name="60% - Accent3 33 2" xfId="3545"/>
    <cellStyle name="60% - Accent3 34" xfId="700"/>
    <cellStyle name="60% - Accent3 34 2" xfId="3546"/>
    <cellStyle name="60% - Accent3 35" xfId="701"/>
    <cellStyle name="60% - Accent3 35 2" xfId="3547"/>
    <cellStyle name="60% - Accent3 36" xfId="702"/>
    <cellStyle name="60% - Accent3 36 2" xfId="3548"/>
    <cellStyle name="60% - Accent3 37" xfId="703"/>
    <cellStyle name="60% - Accent3 37 2" xfId="3549"/>
    <cellStyle name="60% - Accent3 38" xfId="704"/>
    <cellStyle name="60% - Accent3 38 2" xfId="3550"/>
    <cellStyle name="60% - Accent3 39" xfId="705"/>
    <cellStyle name="60% - Accent3 39 2" xfId="3551"/>
    <cellStyle name="60% - Accent3 4" xfId="706"/>
    <cellStyle name="60% - Accent3 4 2" xfId="3552"/>
    <cellStyle name="60% - Accent3 40" xfId="707"/>
    <cellStyle name="60% - Accent3 40 2" xfId="3553"/>
    <cellStyle name="60% - Accent3 41" xfId="708"/>
    <cellStyle name="60% - Accent3 41 2" xfId="3554"/>
    <cellStyle name="60% - Accent3 42" xfId="709"/>
    <cellStyle name="60% - Accent3 42 2" xfId="3555"/>
    <cellStyle name="60% - Accent3 43" xfId="710"/>
    <cellStyle name="60% - Accent3 43 2" xfId="3556"/>
    <cellStyle name="60% - Accent3 44" xfId="711"/>
    <cellStyle name="60% - Accent3 44 2" xfId="3557"/>
    <cellStyle name="60% - Accent3 5" xfId="712"/>
    <cellStyle name="60% - Accent3 5 2" xfId="3558"/>
    <cellStyle name="60% - Accent3 6" xfId="713"/>
    <cellStyle name="60% - Accent3 6 2" xfId="3559"/>
    <cellStyle name="60% - Accent3 7" xfId="714"/>
    <cellStyle name="60% - Accent3 7 2" xfId="3560"/>
    <cellStyle name="60% - Accent3 8" xfId="715"/>
    <cellStyle name="60% - Accent3 8 2" xfId="3561"/>
    <cellStyle name="60% - Accent3 9" xfId="716"/>
    <cellStyle name="60% - Accent3 9 2" xfId="3562"/>
    <cellStyle name="60% - Accent4" xfId="49" builtinId="44" customBuiltin="1"/>
    <cellStyle name="60% - Accent4 10" xfId="717"/>
    <cellStyle name="60% - Accent4 10 2" xfId="3563"/>
    <cellStyle name="60% - Accent4 11" xfId="718"/>
    <cellStyle name="60% - Accent4 11 2" xfId="3564"/>
    <cellStyle name="60% - Accent4 12" xfId="719"/>
    <cellStyle name="60% - Accent4 12 2" xfId="3565"/>
    <cellStyle name="60% - Accent4 13" xfId="720"/>
    <cellStyle name="60% - Accent4 13 2" xfId="3566"/>
    <cellStyle name="60% - Accent4 14" xfId="721"/>
    <cellStyle name="60% - Accent4 14 2" xfId="3567"/>
    <cellStyle name="60% - Accent4 15" xfId="722"/>
    <cellStyle name="60% - Accent4 15 2" xfId="3568"/>
    <cellStyle name="60% - Accent4 16" xfId="723"/>
    <cellStyle name="60% - Accent4 16 2" xfId="3569"/>
    <cellStyle name="60% - Accent4 17" xfId="724"/>
    <cellStyle name="60% - Accent4 17 2" xfId="3570"/>
    <cellStyle name="60% - Accent4 18" xfId="725"/>
    <cellStyle name="60% - Accent4 18 2" xfId="3571"/>
    <cellStyle name="60% - Accent4 19" xfId="726"/>
    <cellStyle name="60% - Accent4 19 2" xfId="3572"/>
    <cellStyle name="60% - Accent4 2" xfId="727"/>
    <cellStyle name="60% - Accent4 2 2" xfId="3573"/>
    <cellStyle name="60% - Accent4 20" xfId="728"/>
    <cellStyle name="60% - Accent4 20 2" xfId="3574"/>
    <cellStyle name="60% - Accent4 21" xfId="729"/>
    <cellStyle name="60% - Accent4 21 2" xfId="3575"/>
    <cellStyle name="60% - Accent4 22" xfId="730"/>
    <cellStyle name="60% - Accent4 22 2" xfId="3576"/>
    <cellStyle name="60% - Accent4 23" xfId="731"/>
    <cellStyle name="60% - Accent4 23 2" xfId="3577"/>
    <cellStyle name="60% - Accent4 24" xfId="732"/>
    <cellStyle name="60% - Accent4 24 2" xfId="3578"/>
    <cellStyle name="60% - Accent4 25" xfId="733"/>
    <cellStyle name="60% - Accent4 25 2" xfId="3579"/>
    <cellStyle name="60% - Accent4 26" xfId="734"/>
    <cellStyle name="60% - Accent4 26 2" xfId="3580"/>
    <cellStyle name="60% - Accent4 27" xfId="735"/>
    <cellStyle name="60% - Accent4 27 2" xfId="3581"/>
    <cellStyle name="60% - Accent4 28" xfId="736"/>
    <cellStyle name="60% - Accent4 28 2" xfId="3582"/>
    <cellStyle name="60% - Accent4 29" xfId="737"/>
    <cellStyle name="60% - Accent4 29 2" xfId="3583"/>
    <cellStyle name="60% - Accent4 3" xfId="738"/>
    <cellStyle name="60% - Accent4 3 2" xfId="3584"/>
    <cellStyle name="60% - Accent4 30" xfId="739"/>
    <cellStyle name="60% - Accent4 30 2" xfId="3585"/>
    <cellStyle name="60% - Accent4 31" xfId="740"/>
    <cellStyle name="60% - Accent4 31 2" xfId="3586"/>
    <cellStyle name="60% - Accent4 32" xfId="741"/>
    <cellStyle name="60% - Accent4 32 2" xfId="3587"/>
    <cellStyle name="60% - Accent4 33" xfId="742"/>
    <cellStyle name="60% - Accent4 33 2" xfId="3588"/>
    <cellStyle name="60% - Accent4 34" xfId="743"/>
    <cellStyle name="60% - Accent4 34 2" xfId="3589"/>
    <cellStyle name="60% - Accent4 35" xfId="744"/>
    <cellStyle name="60% - Accent4 35 2" xfId="3590"/>
    <cellStyle name="60% - Accent4 36" xfId="745"/>
    <cellStyle name="60% - Accent4 36 2" xfId="3591"/>
    <cellStyle name="60% - Accent4 37" xfId="746"/>
    <cellStyle name="60% - Accent4 37 2" xfId="3592"/>
    <cellStyle name="60% - Accent4 38" xfId="747"/>
    <cellStyle name="60% - Accent4 38 2" xfId="3593"/>
    <cellStyle name="60% - Accent4 39" xfId="748"/>
    <cellStyle name="60% - Accent4 39 2" xfId="3594"/>
    <cellStyle name="60% - Accent4 4" xfId="749"/>
    <cellStyle name="60% - Accent4 4 2" xfId="3595"/>
    <cellStyle name="60% - Accent4 40" xfId="750"/>
    <cellStyle name="60% - Accent4 40 2" xfId="3596"/>
    <cellStyle name="60% - Accent4 41" xfId="751"/>
    <cellStyle name="60% - Accent4 41 2" xfId="3597"/>
    <cellStyle name="60% - Accent4 42" xfId="752"/>
    <cellStyle name="60% - Accent4 42 2" xfId="3598"/>
    <cellStyle name="60% - Accent4 43" xfId="753"/>
    <cellStyle name="60% - Accent4 43 2" xfId="3599"/>
    <cellStyle name="60% - Accent4 44" xfId="754"/>
    <cellStyle name="60% - Accent4 44 2" xfId="3600"/>
    <cellStyle name="60% - Accent4 5" xfId="755"/>
    <cellStyle name="60% - Accent4 5 2" xfId="3601"/>
    <cellStyle name="60% - Accent4 6" xfId="756"/>
    <cellStyle name="60% - Accent4 6 2" xfId="3602"/>
    <cellStyle name="60% - Accent4 7" xfId="757"/>
    <cellStyle name="60% - Accent4 7 2" xfId="3603"/>
    <cellStyle name="60% - Accent4 8" xfId="758"/>
    <cellStyle name="60% - Accent4 8 2" xfId="3604"/>
    <cellStyle name="60% - Accent4 9" xfId="759"/>
    <cellStyle name="60% - Accent4 9 2" xfId="3605"/>
    <cellStyle name="60% - Accent5" xfId="53" builtinId="48" customBuiltin="1"/>
    <cellStyle name="60% - Accent5 10" xfId="760"/>
    <cellStyle name="60% - Accent5 10 2" xfId="3606"/>
    <cellStyle name="60% - Accent5 11" xfId="761"/>
    <cellStyle name="60% - Accent5 11 2" xfId="3607"/>
    <cellStyle name="60% - Accent5 12" xfId="762"/>
    <cellStyle name="60% - Accent5 12 2" xfId="3608"/>
    <cellStyle name="60% - Accent5 13" xfId="763"/>
    <cellStyle name="60% - Accent5 13 2" xfId="3609"/>
    <cellStyle name="60% - Accent5 14" xfId="764"/>
    <cellStyle name="60% - Accent5 14 2" xfId="3610"/>
    <cellStyle name="60% - Accent5 15" xfId="765"/>
    <cellStyle name="60% - Accent5 15 2" xfId="3611"/>
    <cellStyle name="60% - Accent5 16" xfId="766"/>
    <cellStyle name="60% - Accent5 16 2" xfId="3612"/>
    <cellStyle name="60% - Accent5 17" xfId="767"/>
    <cellStyle name="60% - Accent5 17 2" xfId="3613"/>
    <cellStyle name="60% - Accent5 18" xfId="768"/>
    <cellStyle name="60% - Accent5 18 2" xfId="3614"/>
    <cellStyle name="60% - Accent5 19" xfId="769"/>
    <cellStyle name="60% - Accent5 19 2" xfId="3615"/>
    <cellStyle name="60% - Accent5 2" xfId="770"/>
    <cellStyle name="60% - Accent5 2 2" xfId="3616"/>
    <cellStyle name="60% - Accent5 20" xfId="771"/>
    <cellStyle name="60% - Accent5 20 2" xfId="3617"/>
    <cellStyle name="60% - Accent5 21" xfId="772"/>
    <cellStyle name="60% - Accent5 21 2" xfId="3618"/>
    <cellStyle name="60% - Accent5 22" xfId="773"/>
    <cellStyle name="60% - Accent5 22 2" xfId="3619"/>
    <cellStyle name="60% - Accent5 23" xfId="774"/>
    <cellStyle name="60% - Accent5 23 2" xfId="3620"/>
    <cellStyle name="60% - Accent5 24" xfId="775"/>
    <cellStyle name="60% - Accent5 24 2" xfId="3621"/>
    <cellStyle name="60% - Accent5 25" xfId="776"/>
    <cellStyle name="60% - Accent5 25 2" xfId="3622"/>
    <cellStyle name="60% - Accent5 26" xfId="777"/>
    <cellStyle name="60% - Accent5 26 2" xfId="3623"/>
    <cellStyle name="60% - Accent5 27" xfId="778"/>
    <cellStyle name="60% - Accent5 27 2" xfId="3624"/>
    <cellStyle name="60% - Accent5 28" xfId="779"/>
    <cellStyle name="60% - Accent5 28 2" xfId="3625"/>
    <cellStyle name="60% - Accent5 29" xfId="780"/>
    <cellStyle name="60% - Accent5 29 2" xfId="3626"/>
    <cellStyle name="60% - Accent5 3" xfId="781"/>
    <cellStyle name="60% - Accent5 3 2" xfId="3627"/>
    <cellStyle name="60% - Accent5 30" xfId="782"/>
    <cellStyle name="60% - Accent5 30 2" xfId="3628"/>
    <cellStyle name="60% - Accent5 31" xfId="783"/>
    <cellStyle name="60% - Accent5 31 2" xfId="3629"/>
    <cellStyle name="60% - Accent5 32" xfId="784"/>
    <cellStyle name="60% - Accent5 32 2" xfId="3630"/>
    <cellStyle name="60% - Accent5 33" xfId="785"/>
    <cellStyle name="60% - Accent5 33 2" xfId="3631"/>
    <cellStyle name="60% - Accent5 34" xfId="786"/>
    <cellStyle name="60% - Accent5 34 2" xfId="3632"/>
    <cellStyle name="60% - Accent5 35" xfId="787"/>
    <cellStyle name="60% - Accent5 35 2" xfId="3633"/>
    <cellStyle name="60% - Accent5 36" xfId="788"/>
    <cellStyle name="60% - Accent5 36 2" xfId="3634"/>
    <cellStyle name="60% - Accent5 37" xfId="789"/>
    <cellStyle name="60% - Accent5 37 2" xfId="3635"/>
    <cellStyle name="60% - Accent5 38" xfId="790"/>
    <cellStyle name="60% - Accent5 38 2" xfId="3636"/>
    <cellStyle name="60% - Accent5 39" xfId="791"/>
    <cellStyle name="60% - Accent5 39 2" xfId="3637"/>
    <cellStyle name="60% - Accent5 4" xfId="792"/>
    <cellStyle name="60% - Accent5 4 2" xfId="3638"/>
    <cellStyle name="60% - Accent5 40" xfId="793"/>
    <cellStyle name="60% - Accent5 40 2" xfId="3639"/>
    <cellStyle name="60% - Accent5 41" xfId="794"/>
    <cellStyle name="60% - Accent5 41 2" xfId="3640"/>
    <cellStyle name="60% - Accent5 42" xfId="795"/>
    <cellStyle name="60% - Accent5 42 2" xfId="3641"/>
    <cellStyle name="60% - Accent5 43" xfId="796"/>
    <cellStyle name="60% - Accent5 43 2" xfId="3642"/>
    <cellStyle name="60% - Accent5 44" xfId="797"/>
    <cellStyle name="60% - Accent5 44 2" xfId="3643"/>
    <cellStyle name="60% - Accent5 5" xfId="798"/>
    <cellStyle name="60% - Accent5 5 2" xfId="3644"/>
    <cellStyle name="60% - Accent5 6" xfId="799"/>
    <cellStyle name="60% - Accent5 6 2" xfId="3645"/>
    <cellStyle name="60% - Accent5 7" xfId="800"/>
    <cellStyle name="60% - Accent5 7 2" xfId="3646"/>
    <cellStyle name="60% - Accent5 8" xfId="801"/>
    <cellStyle name="60% - Accent5 8 2" xfId="3647"/>
    <cellStyle name="60% - Accent5 9" xfId="802"/>
    <cellStyle name="60% - Accent5 9 2" xfId="3648"/>
    <cellStyle name="60% - Accent6" xfId="57" builtinId="52" customBuiltin="1"/>
    <cellStyle name="60% - Accent6 10" xfId="803"/>
    <cellStyle name="60% - Accent6 10 2" xfId="3649"/>
    <cellStyle name="60% - Accent6 11" xfId="804"/>
    <cellStyle name="60% - Accent6 11 2" xfId="3650"/>
    <cellStyle name="60% - Accent6 12" xfId="805"/>
    <cellStyle name="60% - Accent6 12 2" xfId="3651"/>
    <cellStyle name="60% - Accent6 13" xfId="806"/>
    <cellStyle name="60% - Accent6 13 2" xfId="3652"/>
    <cellStyle name="60% - Accent6 14" xfId="807"/>
    <cellStyle name="60% - Accent6 14 2" xfId="3653"/>
    <cellStyle name="60% - Accent6 15" xfId="808"/>
    <cellStyle name="60% - Accent6 15 2" xfId="3654"/>
    <cellStyle name="60% - Accent6 16" xfId="809"/>
    <cellStyle name="60% - Accent6 16 2" xfId="3655"/>
    <cellStyle name="60% - Accent6 17" xfId="810"/>
    <cellStyle name="60% - Accent6 17 2" xfId="3656"/>
    <cellStyle name="60% - Accent6 18" xfId="811"/>
    <cellStyle name="60% - Accent6 18 2" xfId="3657"/>
    <cellStyle name="60% - Accent6 19" xfId="812"/>
    <cellStyle name="60% - Accent6 19 2" xfId="3658"/>
    <cellStyle name="60% - Accent6 2" xfId="813"/>
    <cellStyle name="60% - Accent6 2 2" xfId="3659"/>
    <cellStyle name="60% - Accent6 20" xfId="814"/>
    <cellStyle name="60% - Accent6 20 2" xfId="3660"/>
    <cellStyle name="60% - Accent6 21" xfId="815"/>
    <cellStyle name="60% - Accent6 21 2" xfId="3661"/>
    <cellStyle name="60% - Accent6 22" xfId="816"/>
    <cellStyle name="60% - Accent6 22 2" xfId="3662"/>
    <cellStyle name="60% - Accent6 23" xfId="817"/>
    <cellStyle name="60% - Accent6 23 2" xfId="3663"/>
    <cellStyle name="60% - Accent6 24" xfId="818"/>
    <cellStyle name="60% - Accent6 24 2" xfId="3664"/>
    <cellStyle name="60% - Accent6 25" xfId="819"/>
    <cellStyle name="60% - Accent6 25 2" xfId="3665"/>
    <cellStyle name="60% - Accent6 26" xfId="820"/>
    <cellStyle name="60% - Accent6 26 2" xfId="3666"/>
    <cellStyle name="60% - Accent6 27" xfId="821"/>
    <cellStyle name="60% - Accent6 27 2" xfId="3667"/>
    <cellStyle name="60% - Accent6 28" xfId="822"/>
    <cellStyle name="60% - Accent6 28 2" xfId="3668"/>
    <cellStyle name="60% - Accent6 29" xfId="823"/>
    <cellStyle name="60% - Accent6 29 2" xfId="3669"/>
    <cellStyle name="60% - Accent6 3" xfId="824"/>
    <cellStyle name="60% - Accent6 3 2" xfId="3670"/>
    <cellStyle name="60% - Accent6 30" xfId="825"/>
    <cellStyle name="60% - Accent6 30 2" xfId="3671"/>
    <cellStyle name="60% - Accent6 31" xfId="826"/>
    <cellStyle name="60% - Accent6 31 2" xfId="3672"/>
    <cellStyle name="60% - Accent6 32" xfId="827"/>
    <cellStyle name="60% - Accent6 32 2" xfId="3673"/>
    <cellStyle name="60% - Accent6 33" xfId="828"/>
    <cellStyle name="60% - Accent6 33 2" xfId="3674"/>
    <cellStyle name="60% - Accent6 34" xfId="829"/>
    <cellStyle name="60% - Accent6 34 2" xfId="3675"/>
    <cellStyle name="60% - Accent6 35" xfId="830"/>
    <cellStyle name="60% - Accent6 35 2" xfId="3676"/>
    <cellStyle name="60% - Accent6 36" xfId="831"/>
    <cellStyle name="60% - Accent6 36 2" xfId="3677"/>
    <cellStyle name="60% - Accent6 37" xfId="832"/>
    <cellStyle name="60% - Accent6 37 2" xfId="3678"/>
    <cellStyle name="60% - Accent6 38" xfId="833"/>
    <cellStyle name="60% - Accent6 38 2" xfId="3679"/>
    <cellStyle name="60% - Accent6 39" xfId="834"/>
    <cellStyle name="60% - Accent6 39 2" xfId="3680"/>
    <cellStyle name="60% - Accent6 4" xfId="835"/>
    <cellStyle name="60% - Accent6 4 2" xfId="3681"/>
    <cellStyle name="60% - Accent6 40" xfId="836"/>
    <cellStyle name="60% - Accent6 40 2" xfId="3682"/>
    <cellStyle name="60% - Accent6 41" xfId="837"/>
    <cellStyle name="60% - Accent6 41 2" xfId="3683"/>
    <cellStyle name="60% - Accent6 42" xfId="838"/>
    <cellStyle name="60% - Accent6 42 2" xfId="3684"/>
    <cellStyle name="60% - Accent6 43" xfId="839"/>
    <cellStyle name="60% - Accent6 43 2" xfId="3685"/>
    <cellStyle name="60% - Accent6 44" xfId="840"/>
    <cellStyle name="60% - Accent6 44 2" xfId="3686"/>
    <cellStyle name="60% - Accent6 5" xfId="841"/>
    <cellStyle name="60% - Accent6 5 2" xfId="3687"/>
    <cellStyle name="60% - Accent6 6" xfId="842"/>
    <cellStyle name="60% - Accent6 6 2" xfId="3688"/>
    <cellStyle name="60% - Accent6 7" xfId="843"/>
    <cellStyle name="60% - Accent6 7 2" xfId="3689"/>
    <cellStyle name="60% - Accent6 8" xfId="844"/>
    <cellStyle name="60% - Accent6 8 2" xfId="3690"/>
    <cellStyle name="60% - Accent6 9" xfId="845"/>
    <cellStyle name="60% - Accent6 9 2" xfId="3691"/>
    <cellStyle name="60% - 强调文字颜色 1" xfId="2108"/>
    <cellStyle name="60% - 强调文字颜色 1 2" xfId="3692"/>
    <cellStyle name="60% - 强调文字颜色 2" xfId="2109"/>
    <cellStyle name="60% - 强调文字颜色 2 2" xfId="3693"/>
    <cellStyle name="60% - 强调文字颜色 3" xfId="2110"/>
    <cellStyle name="60% - 强调文字颜色 3 2" xfId="3694"/>
    <cellStyle name="60% - 强调文字颜色 4" xfId="2111"/>
    <cellStyle name="60% - 强调文字颜色 4 2" xfId="3695"/>
    <cellStyle name="60% - 强调文字颜色 5" xfId="2112"/>
    <cellStyle name="60% - 强调文字颜色 5 2" xfId="3696"/>
    <cellStyle name="60% - 强调文字颜色 6" xfId="2113"/>
    <cellStyle name="60% - 强调文字颜色 6 2" xfId="3697"/>
    <cellStyle name="9" xfId="2114"/>
    <cellStyle name="Accent1" xfId="34" builtinId="29" customBuiltin="1"/>
    <cellStyle name="Accent1 10" xfId="846"/>
    <cellStyle name="Accent1 10 2" xfId="3698"/>
    <cellStyle name="Accent1 11" xfId="847"/>
    <cellStyle name="Accent1 11 2" xfId="3699"/>
    <cellStyle name="Accent1 12" xfId="848"/>
    <cellStyle name="Accent1 12 2" xfId="3700"/>
    <cellStyle name="Accent1 13" xfId="849"/>
    <cellStyle name="Accent1 13 2" xfId="3701"/>
    <cellStyle name="Accent1 14" xfId="850"/>
    <cellStyle name="Accent1 14 2" xfId="3702"/>
    <cellStyle name="Accent1 15" xfId="851"/>
    <cellStyle name="Accent1 15 2" xfId="3703"/>
    <cellStyle name="Accent1 16" xfId="852"/>
    <cellStyle name="Accent1 16 2" xfId="3704"/>
    <cellStyle name="Accent1 17" xfId="853"/>
    <cellStyle name="Accent1 17 2" xfId="3705"/>
    <cellStyle name="Accent1 18" xfId="854"/>
    <cellStyle name="Accent1 18 2" xfId="3706"/>
    <cellStyle name="Accent1 19" xfId="855"/>
    <cellStyle name="Accent1 19 2" xfId="3707"/>
    <cellStyle name="Accent1 2" xfId="856"/>
    <cellStyle name="Accent1 2 2" xfId="3708"/>
    <cellStyle name="Accent1 20" xfId="857"/>
    <cellStyle name="Accent1 20 2" xfId="3709"/>
    <cellStyle name="Accent1 21" xfId="858"/>
    <cellStyle name="Accent1 21 2" xfId="3710"/>
    <cellStyle name="Accent1 22" xfId="859"/>
    <cellStyle name="Accent1 22 2" xfId="3711"/>
    <cellStyle name="Accent1 23" xfId="860"/>
    <cellStyle name="Accent1 23 2" xfId="3712"/>
    <cellStyle name="Accent1 24" xfId="861"/>
    <cellStyle name="Accent1 24 2" xfId="3713"/>
    <cellStyle name="Accent1 25" xfId="862"/>
    <cellStyle name="Accent1 25 2" xfId="3714"/>
    <cellStyle name="Accent1 26" xfId="863"/>
    <cellStyle name="Accent1 26 2" xfId="3715"/>
    <cellStyle name="Accent1 27" xfId="864"/>
    <cellStyle name="Accent1 27 2" xfId="3716"/>
    <cellStyle name="Accent1 28" xfId="865"/>
    <cellStyle name="Accent1 28 2" xfId="3717"/>
    <cellStyle name="Accent1 29" xfId="866"/>
    <cellStyle name="Accent1 29 2" xfId="3718"/>
    <cellStyle name="Accent1 3" xfId="867"/>
    <cellStyle name="Accent1 3 2" xfId="3719"/>
    <cellStyle name="Accent1 30" xfId="868"/>
    <cellStyle name="Accent1 30 2" xfId="3720"/>
    <cellStyle name="Accent1 31" xfId="869"/>
    <cellStyle name="Accent1 31 2" xfId="3721"/>
    <cellStyle name="Accent1 32" xfId="870"/>
    <cellStyle name="Accent1 32 2" xfId="3722"/>
    <cellStyle name="Accent1 33" xfId="871"/>
    <cellStyle name="Accent1 33 2" xfId="3723"/>
    <cellStyle name="Accent1 34" xfId="872"/>
    <cellStyle name="Accent1 34 2" xfId="3724"/>
    <cellStyle name="Accent1 35" xfId="873"/>
    <cellStyle name="Accent1 35 2" xfId="3725"/>
    <cellStyle name="Accent1 36" xfId="874"/>
    <cellStyle name="Accent1 36 2" xfId="3726"/>
    <cellStyle name="Accent1 37" xfId="875"/>
    <cellStyle name="Accent1 37 2" xfId="3727"/>
    <cellStyle name="Accent1 38" xfId="876"/>
    <cellStyle name="Accent1 38 2" xfId="3728"/>
    <cellStyle name="Accent1 39" xfId="877"/>
    <cellStyle name="Accent1 39 2" xfId="3729"/>
    <cellStyle name="Accent1 4" xfId="878"/>
    <cellStyle name="Accent1 4 2" xfId="3730"/>
    <cellStyle name="Accent1 40" xfId="879"/>
    <cellStyle name="Accent1 40 2" xfId="3731"/>
    <cellStyle name="Accent1 41" xfId="880"/>
    <cellStyle name="Accent1 41 2" xfId="3732"/>
    <cellStyle name="Accent1 42" xfId="881"/>
    <cellStyle name="Accent1 42 2" xfId="3733"/>
    <cellStyle name="Accent1 43" xfId="882"/>
    <cellStyle name="Accent1 43 2" xfId="3734"/>
    <cellStyle name="Accent1 44" xfId="883"/>
    <cellStyle name="Accent1 44 2" xfId="3735"/>
    <cellStyle name="Accent1 5" xfId="884"/>
    <cellStyle name="Accent1 5 2" xfId="3736"/>
    <cellStyle name="Accent1 6" xfId="885"/>
    <cellStyle name="Accent1 6 2" xfId="3737"/>
    <cellStyle name="Accent1 7" xfId="886"/>
    <cellStyle name="Accent1 7 2" xfId="3738"/>
    <cellStyle name="Accent1 8" xfId="887"/>
    <cellStyle name="Accent1 8 2" xfId="3739"/>
    <cellStyle name="Accent1 9" xfId="888"/>
    <cellStyle name="Accent1 9 2" xfId="3740"/>
    <cellStyle name="Accent2" xfId="38" builtinId="33" customBuiltin="1"/>
    <cellStyle name="Accent2 10" xfId="889"/>
    <cellStyle name="Accent2 10 2" xfId="3741"/>
    <cellStyle name="Accent2 11" xfId="890"/>
    <cellStyle name="Accent2 11 2" xfId="3742"/>
    <cellStyle name="Accent2 12" xfId="891"/>
    <cellStyle name="Accent2 12 2" xfId="3743"/>
    <cellStyle name="Accent2 13" xfId="892"/>
    <cellStyle name="Accent2 13 2" xfId="3744"/>
    <cellStyle name="Accent2 14" xfId="893"/>
    <cellStyle name="Accent2 14 2" xfId="3745"/>
    <cellStyle name="Accent2 15" xfId="894"/>
    <cellStyle name="Accent2 15 2" xfId="3746"/>
    <cellStyle name="Accent2 16" xfId="895"/>
    <cellStyle name="Accent2 16 2" xfId="3747"/>
    <cellStyle name="Accent2 17" xfId="896"/>
    <cellStyle name="Accent2 17 2" xfId="3748"/>
    <cellStyle name="Accent2 18" xfId="897"/>
    <cellStyle name="Accent2 18 2" xfId="3749"/>
    <cellStyle name="Accent2 19" xfId="898"/>
    <cellStyle name="Accent2 19 2" xfId="3750"/>
    <cellStyle name="Accent2 2" xfId="899"/>
    <cellStyle name="Accent2 2 2" xfId="3751"/>
    <cellStyle name="Accent2 20" xfId="900"/>
    <cellStyle name="Accent2 20 2" xfId="3752"/>
    <cellStyle name="Accent2 21" xfId="901"/>
    <cellStyle name="Accent2 21 2" xfId="3753"/>
    <cellStyle name="Accent2 22" xfId="902"/>
    <cellStyle name="Accent2 22 2" xfId="3754"/>
    <cellStyle name="Accent2 23" xfId="903"/>
    <cellStyle name="Accent2 23 2" xfId="3755"/>
    <cellStyle name="Accent2 24" xfId="904"/>
    <cellStyle name="Accent2 24 2" xfId="3756"/>
    <cellStyle name="Accent2 25" xfId="905"/>
    <cellStyle name="Accent2 25 2" xfId="3757"/>
    <cellStyle name="Accent2 26" xfId="906"/>
    <cellStyle name="Accent2 26 2" xfId="3758"/>
    <cellStyle name="Accent2 27" xfId="907"/>
    <cellStyle name="Accent2 27 2" xfId="3759"/>
    <cellStyle name="Accent2 28" xfId="908"/>
    <cellStyle name="Accent2 28 2" xfId="3760"/>
    <cellStyle name="Accent2 29" xfId="909"/>
    <cellStyle name="Accent2 29 2" xfId="3761"/>
    <cellStyle name="Accent2 3" xfId="910"/>
    <cellStyle name="Accent2 3 2" xfId="3762"/>
    <cellStyle name="Accent2 30" xfId="911"/>
    <cellStyle name="Accent2 30 2" xfId="3763"/>
    <cellStyle name="Accent2 31" xfId="912"/>
    <cellStyle name="Accent2 31 2" xfId="3764"/>
    <cellStyle name="Accent2 32" xfId="913"/>
    <cellStyle name="Accent2 32 2" xfId="3765"/>
    <cellStyle name="Accent2 33" xfId="914"/>
    <cellStyle name="Accent2 33 2" xfId="3766"/>
    <cellStyle name="Accent2 34" xfId="915"/>
    <cellStyle name="Accent2 34 2" xfId="3767"/>
    <cellStyle name="Accent2 35" xfId="916"/>
    <cellStyle name="Accent2 35 2" xfId="3768"/>
    <cellStyle name="Accent2 36" xfId="917"/>
    <cellStyle name="Accent2 36 2" xfId="3769"/>
    <cellStyle name="Accent2 37" xfId="918"/>
    <cellStyle name="Accent2 37 2" xfId="3770"/>
    <cellStyle name="Accent2 38" xfId="919"/>
    <cellStyle name="Accent2 38 2" xfId="3771"/>
    <cellStyle name="Accent2 39" xfId="920"/>
    <cellStyle name="Accent2 39 2" xfId="3772"/>
    <cellStyle name="Accent2 4" xfId="921"/>
    <cellStyle name="Accent2 4 2" xfId="3773"/>
    <cellStyle name="Accent2 40" xfId="922"/>
    <cellStyle name="Accent2 40 2" xfId="3774"/>
    <cellStyle name="Accent2 41" xfId="923"/>
    <cellStyle name="Accent2 41 2" xfId="3775"/>
    <cellStyle name="Accent2 42" xfId="924"/>
    <cellStyle name="Accent2 42 2" xfId="3776"/>
    <cellStyle name="Accent2 43" xfId="925"/>
    <cellStyle name="Accent2 43 2" xfId="3777"/>
    <cellStyle name="Accent2 44" xfId="926"/>
    <cellStyle name="Accent2 44 2" xfId="3778"/>
    <cellStyle name="Accent2 5" xfId="927"/>
    <cellStyle name="Accent2 5 2" xfId="3779"/>
    <cellStyle name="Accent2 6" xfId="928"/>
    <cellStyle name="Accent2 6 2" xfId="3780"/>
    <cellStyle name="Accent2 7" xfId="929"/>
    <cellStyle name="Accent2 7 2" xfId="3781"/>
    <cellStyle name="Accent2 8" xfId="930"/>
    <cellStyle name="Accent2 8 2" xfId="3782"/>
    <cellStyle name="Accent2 9" xfId="931"/>
    <cellStyle name="Accent2 9 2" xfId="3783"/>
    <cellStyle name="Accent3" xfId="42" builtinId="37" customBuiltin="1"/>
    <cellStyle name="Accent3 10" xfId="932"/>
    <cellStyle name="Accent3 10 2" xfId="3784"/>
    <cellStyle name="Accent3 11" xfId="933"/>
    <cellStyle name="Accent3 11 2" xfId="3785"/>
    <cellStyle name="Accent3 12" xfId="934"/>
    <cellStyle name="Accent3 12 2" xfId="3786"/>
    <cellStyle name="Accent3 13" xfId="935"/>
    <cellStyle name="Accent3 13 2" xfId="3787"/>
    <cellStyle name="Accent3 14" xfId="936"/>
    <cellStyle name="Accent3 14 2" xfId="3788"/>
    <cellStyle name="Accent3 15" xfId="937"/>
    <cellStyle name="Accent3 15 2" xfId="3789"/>
    <cellStyle name="Accent3 16" xfId="938"/>
    <cellStyle name="Accent3 16 2" xfId="3790"/>
    <cellStyle name="Accent3 17" xfId="939"/>
    <cellStyle name="Accent3 17 2" xfId="3791"/>
    <cellStyle name="Accent3 18" xfId="940"/>
    <cellStyle name="Accent3 18 2" xfId="3792"/>
    <cellStyle name="Accent3 19" xfId="941"/>
    <cellStyle name="Accent3 19 2" xfId="3793"/>
    <cellStyle name="Accent3 2" xfId="942"/>
    <cellStyle name="Accent3 2 2" xfId="3794"/>
    <cellStyle name="Accent3 20" xfId="943"/>
    <cellStyle name="Accent3 20 2" xfId="3795"/>
    <cellStyle name="Accent3 21" xfId="944"/>
    <cellStyle name="Accent3 21 2" xfId="3796"/>
    <cellStyle name="Accent3 22" xfId="945"/>
    <cellStyle name="Accent3 22 2" xfId="3797"/>
    <cellStyle name="Accent3 23" xfId="946"/>
    <cellStyle name="Accent3 23 2" xfId="3798"/>
    <cellStyle name="Accent3 24" xfId="947"/>
    <cellStyle name="Accent3 24 2" xfId="3799"/>
    <cellStyle name="Accent3 25" xfId="948"/>
    <cellStyle name="Accent3 25 2" xfId="3800"/>
    <cellStyle name="Accent3 26" xfId="949"/>
    <cellStyle name="Accent3 26 2" xfId="3801"/>
    <cellStyle name="Accent3 27" xfId="950"/>
    <cellStyle name="Accent3 27 2" xfId="3802"/>
    <cellStyle name="Accent3 28" xfId="951"/>
    <cellStyle name="Accent3 28 2" xfId="3803"/>
    <cellStyle name="Accent3 29" xfId="952"/>
    <cellStyle name="Accent3 29 2" xfId="3804"/>
    <cellStyle name="Accent3 3" xfId="953"/>
    <cellStyle name="Accent3 3 2" xfId="3805"/>
    <cellStyle name="Accent3 30" xfId="954"/>
    <cellStyle name="Accent3 30 2" xfId="3806"/>
    <cellStyle name="Accent3 31" xfId="955"/>
    <cellStyle name="Accent3 31 2" xfId="3807"/>
    <cellStyle name="Accent3 32" xfId="956"/>
    <cellStyle name="Accent3 32 2" xfId="3808"/>
    <cellStyle name="Accent3 33" xfId="957"/>
    <cellStyle name="Accent3 33 2" xfId="3809"/>
    <cellStyle name="Accent3 34" xfId="958"/>
    <cellStyle name="Accent3 34 2" xfId="3810"/>
    <cellStyle name="Accent3 35" xfId="959"/>
    <cellStyle name="Accent3 35 2" xfId="3811"/>
    <cellStyle name="Accent3 36" xfId="960"/>
    <cellStyle name="Accent3 36 2" xfId="3812"/>
    <cellStyle name="Accent3 37" xfId="961"/>
    <cellStyle name="Accent3 37 2" xfId="3813"/>
    <cellStyle name="Accent3 38" xfId="962"/>
    <cellStyle name="Accent3 38 2" xfId="3814"/>
    <cellStyle name="Accent3 39" xfId="963"/>
    <cellStyle name="Accent3 39 2" xfId="3815"/>
    <cellStyle name="Accent3 4" xfId="964"/>
    <cellStyle name="Accent3 4 2" xfId="3816"/>
    <cellStyle name="Accent3 40" xfId="965"/>
    <cellStyle name="Accent3 40 2" xfId="3817"/>
    <cellStyle name="Accent3 41" xfId="966"/>
    <cellStyle name="Accent3 41 2" xfId="3818"/>
    <cellStyle name="Accent3 42" xfId="967"/>
    <cellStyle name="Accent3 42 2" xfId="3819"/>
    <cellStyle name="Accent3 43" xfId="968"/>
    <cellStyle name="Accent3 43 2" xfId="3820"/>
    <cellStyle name="Accent3 44" xfId="969"/>
    <cellStyle name="Accent3 44 2" xfId="3821"/>
    <cellStyle name="Accent3 5" xfId="970"/>
    <cellStyle name="Accent3 5 2" xfId="3822"/>
    <cellStyle name="Accent3 6" xfId="971"/>
    <cellStyle name="Accent3 6 2" xfId="3823"/>
    <cellStyle name="Accent3 7" xfId="972"/>
    <cellStyle name="Accent3 7 2" xfId="3824"/>
    <cellStyle name="Accent3 8" xfId="973"/>
    <cellStyle name="Accent3 8 2" xfId="3825"/>
    <cellStyle name="Accent3 9" xfId="974"/>
    <cellStyle name="Accent3 9 2" xfId="3826"/>
    <cellStyle name="Accent4" xfId="46" builtinId="41" customBuiltin="1"/>
    <cellStyle name="Accent4 10" xfId="975"/>
    <cellStyle name="Accent4 10 2" xfId="3827"/>
    <cellStyle name="Accent4 11" xfId="976"/>
    <cellStyle name="Accent4 11 2" xfId="3828"/>
    <cellStyle name="Accent4 12" xfId="977"/>
    <cellStyle name="Accent4 12 2" xfId="3829"/>
    <cellStyle name="Accent4 13" xfId="978"/>
    <cellStyle name="Accent4 13 2" xfId="3830"/>
    <cellStyle name="Accent4 14" xfId="979"/>
    <cellStyle name="Accent4 14 2" xfId="3831"/>
    <cellStyle name="Accent4 15" xfId="980"/>
    <cellStyle name="Accent4 15 2" xfId="3832"/>
    <cellStyle name="Accent4 16" xfId="981"/>
    <cellStyle name="Accent4 16 2" xfId="3833"/>
    <cellStyle name="Accent4 17" xfId="982"/>
    <cellStyle name="Accent4 17 2" xfId="3834"/>
    <cellStyle name="Accent4 18" xfId="983"/>
    <cellStyle name="Accent4 18 2" xfId="3835"/>
    <cellStyle name="Accent4 19" xfId="984"/>
    <cellStyle name="Accent4 19 2" xfId="3836"/>
    <cellStyle name="Accent4 2" xfId="985"/>
    <cellStyle name="Accent4 2 2" xfId="3837"/>
    <cellStyle name="Accent4 20" xfId="986"/>
    <cellStyle name="Accent4 20 2" xfId="3838"/>
    <cellStyle name="Accent4 21" xfId="987"/>
    <cellStyle name="Accent4 21 2" xfId="3839"/>
    <cellStyle name="Accent4 22" xfId="988"/>
    <cellStyle name="Accent4 22 2" xfId="3840"/>
    <cellStyle name="Accent4 23" xfId="989"/>
    <cellStyle name="Accent4 23 2" xfId="3841"/>
    <cellStyle name="Accent4 24" xfId="990"/>
    <cellStyle name="Accent4 24 2" xfId="3842"/>
    <cellStyle name="Accent4 25" xfId="991"/>
    <cellStyle name="Accent4 25 2" xfId="3843"/>
    <cellStyle name="Accent4 26" xfId="992"/>
    <cellStyle name="Accent4 26 2" xfId="3844"/>
    <cellStyle name="Accent4 27" xfId="993"/>
    <cellStyle name="Accent4 27 2" xfId="3845"/>
    <cellStyle name="Accent4 28" xfId="994"/>
    <cellStyle name="Accent4 28 2" xfId="3846"/>
    <cellStyle name="Accent4 29" xfId="995"/>
    <cellStyle name="Accent4 29 2" xfId="3847"/>
    <cellStyle name="Accent4 3" xfId="996"/>
    <cellStyle name="Accent4 3 2" xfId="3848"/>
    <cellStyle name="Accent4 30" xfId="997"/>
    <cellStyle name="Accent4 30 2" xfId="3849"/>
    <cellStyle name="Accent4 31" xfId="998"/>
    <cellStyle name="Accent4 31 2" xfId="3850"/>
    <cellStyle name="Accent4 32" xfId="999"/>
    <cellStyle name="Accent4 32 2" xfId="3851"/>
    <cellStyle name="Accent4 33" xfId="1000"/>
    <cellStyle name="Accent4 33 2" xfId="3852"/>
    <cellStyle name="Accent4 34" xfId="1001"/>
    <cellStyle name="Accent4 34 2" xfId="3853"/>
    <cellStyle name="Accent4 35" xfId="1002"/>
    <cellStyle name="Accent4 35 2" xfId="3854"/>
    <cellStyle name="Accent4 36" xfId="1003"/>
    <cellStyle name="Accent4 36 2" xfId="3855"/>
    <cellStyle name="Accent4 37" xfId="1004"/>
    <cellStyle name="Accent4 37 2" xfId="3856"/>
    <cellStyle name="Accent4 38" xfId="1005"/>
    <cellStyle name="Accent4 38 2" xfId="3857"/>
    <cellStyle name="Accent4 39" xfId="1006"/>
    <cellStyle name="Accent4 39 2" xfId="3858"/>
    <cellStyle name="Accent4 4" xfId="1007"/>
    <cellStyle name="Accent4 4 2" xfId="3859"/>
    <cellStyle name="Accent4 40" xfId="1008"/>
    <cellStyle name="Accent4 40 2" xfId="3860"/>
    <cellStyle name="Accent4 41" xfId="1009"/>
    <cellStyle name="Accent4 41 2" xfId="3861"/>
    <cellStyle name="Accent4 42" xfId="1010"/>
    <cellStyle name="Accent4 42 2" xfId="3862"/>
    <cellStyle name="Accent4 43" xfId="1011"/>
    <cellStyle name="Accent4 43 2" xfId="3863"/>
    <cellStyle name="Accent4 44" xfId="1012"/>
    <cellStyle name="Accent4 44 2" xfId="3864"/>
    <cellStyle name="Accent4 5" xfId="1013"/>
    <cellStyle name="Accent4 5 2" xfId="3865"/>
    <cellStyle name="Accent4 6" xfId="1014"/>
    <cellStyle name="Accent4 6 2" xfId="3866"/>
    <cellStyle name="Accent4 7" xfId="1015"/>
    <cellStyle name="Accent4 7 2" xfId="3867"/>
    <cellStyle name="Accent4 8" xfId="1016"/>
    <cellStyle name="Accent4 8 2" xfId="3868"/>
    <cellStyle name="Accent4 9" xfId="1017"/>
    <cellStyle name="Accent4 9 2" xfId="3869"/>
    <cellStyle name="Accent5" xfId="50" builtinId="45" customBuiltin="1"/>
    <cellStyle name="Accent5 10" xfId="1018"/>
    <cellStyle name="Accent5 10 2" xfId="3870"/>
    <cellStyle name="Accent5 11" xfId="1019"/>
    <cellStyle name="Accent5 11 2" xfId="3871"/>
    <cellStyle name="Accent5 12" xfId="1020"/>
    <cellStyle name="Accent5 12 2" xfId="3872"/>
    <cellStyle name="Accent5 13" xfId="1021"/>
    <cellStyle name="Accent5 13 2" xfId="3873"/>
    <cellStyle name="Accent5 14" xfId="1022"/>
    <cellStyle name="Accent5 14 2" xfId="3874"/>
    <cellStyle name="Accent5 15" xfId="1023"/>
    <cellStyle name="Accent5 15 2" xfId="3875"/>
    <cellStyle name="Accent5 16" xfId="1024"/>
    <cellStyle name="Accent5 16 2" xfId="3876"/>
    <cellStyle name="Accent5 17" xfId="1025"/>
    <cellStyle name="Accent5 17 2" xfId="3877"/>
    <cellStyle name="Accent5 18" xfId="1026"/>
    <cellStyle name="Accent5 18 2" xfId="3878"/>
    <cellStyle name="Accent5 19" xfId="1027"/>
    <cellStyle name="Accent5 19 2" xfId="3879"/>
    <cellStyle name="Accent5 2" xfId="1028"/>
    <cellStyle name="Accent5 2 2" xfId="3880"/>
    <cellStyle name="Accent5 20" xfId="1029"/>
    <cellStyle name="Accent5 20 2" xfId="3881"/>
    <cellStyle name="Accent5 21" xfId="1030"/>
    <cellStyle name="Accent5 21 2" xfId="3882"/>
    <cellStyle name="Accent5 22" xfId="1031"/>
    <cellStyle name="Accent5 22 2" xfId="3883"/>
    <cellStyle name="Accent5 23" xfId="1032"/>
    <cellStyle name="Accent5 23 2" xfId="3884"/>
    <cellStyle name="Accent5 24" xfId="1033"/>
    <cellStyle name="Accent5 24 2" xfId="3885"/>
    <cellStyle name="Accent5 25" xfId="1034"/>
    <cellStyle name="Accent5 25 2" xfId="3886"/>
    <cellStyle name="Accent5 26" xfId="1035"/>
    <cellStyle name="Accent5 26 2" xfId="3887"/>
    <cellStyle name="Accent5 27" xfId="1036"/>
    <cellStyle name="Accent5 27 2" xfId="3888"/>
    <cellStyle name="Accent5 28" xfId="1037"/>
    <cellStyle name="Accent5 28 2" xfId="3889"/>
    <cellStyle name="Accent5 29" xfId="1038"/>
    <cellStyle name="Accent5 29 2" xfId="3890"/>
    <cellStyle name="Accent5 3" xfId="1039"/>
    <cellStyle name="Accent5 3 2" xfId="3891"/>
    <cellStyle name="Accent5 30" xfId="1040"/>
    <cellStyle name="Accent5 30 2" xfId="3892"/>
    <cellStyle name="Accent5 31" xfId="1041"/>
    <cellStyle name="Accent5 31 2" xfId="3893"/>
    <cellStyle name="Accent5 32" xfId="1042"/>
    <cellStyle name="Accent5 32 2" xfId="3894"/>
    <cellStyle name="Accent5 33" xfId="1043"/>
    <cellStyle name="Accent5 33 2" xfId="3895"/>
    <cellStyle name="Accent5 34" xfId="1044"/>
    <cellStyle name="Accent5 34 2" xfId="3896"/>
    <cellStyle name="Accent5 35" xfId="1045"/>
    <cellStyle name="Accent5 35 2" xfId="3897"/>
    <cellStyle name="Accent5 36" xfId="1046"/>
    <cellStyle name="Accent5 36 2" xfId="3898"/>
    <cellStyle name="Accent5 37" xfId="1047"/>
    <cellStyle name="Accent5 37 2" xfId="3899"/>
    <cellStyle name="Accent5 38" xfId="1048"/>
    <cellStyle name="Accent5 38 2" xfId="3900"/>
    <cellStyle name="Accent5 39" xfId="1049"/>
    <cellStyle name="Accent5 39 2" xfId="3901"/>
    <cellStyle name="Accent5 4" xfId="1050"/>
    <cellStyle name="Accent5 4 2" xfId="3902"/>
    <cellStyle name="Accent5 40" xfId="1051"/>
    <cellStyle name="Accent5 40 2" xfId="3903"/>
    <cellStyle name="Accent5 41" xfId="1052"/>
    <cellStyle name="Accent5 41 2" xfId="3904"/>
    <cellStyle name="Accent5 42" xfId="1053"/>
    <cellStyle name="Accent5 42 2" xfId="3905"/>
    <cellStyle name="Accent5 43" xfId="1054"/>
    <cellStyle name="Accent5 43 2" xfId="3906"/>
    <cellStyle name="Accent5 44" xfId="1055"/>
    <cellStyle name="Accent5 44 2" xfId="3907"/>
    <cellStyle name="Accent5 5" xfId="1056"/>
    <cellStyle name="Accent5 5 2" xfId="3908"/>
    <cellStyle name="Accent5 6" xfId="1057"/>
    <cellStyle name="Accent5 6 2" xfId="3909"/>
    <cellStyle name="Accent5 7" xfId="1058"/>
    <cellStyle name="Accent5 7 2" xfId="3910"/>
    <cellStyle name="Accent5 8" xfId="1059"/>
    <cellStyle name="Accent5 8 2" xfId="3911"/>
    <cellStyle name="Accent5 9" xfId="1060"/>
    <cellStyle name="Accent5 9 2" xfId="3912"/>
    <cellStyle name="Accent6" xfId="54" builtinId="49" customBuiltin="1"/>
    <cellStyle name="Accent6 10" xfId="1061"/>
    <cellStyle name="Accent6 10 2" xfId="3913"/>
    <cellStyle name="Accent6 11" xfId="1062"/>
    <cellStyle name="Accent6 11 2" xfId="3914"/>
    <cellStyle name="Accent6 12" xfId="1063"/>
    <cellStyle name="Accent6 12 2" xfId="3915"/>
    <cellStyle name="Accent6 13" xfId="1064"/>
    <cellStyle name="Accent6 13 2" xfId="3916"/>
    <cellStyle name="Accent6 14" xfId="1065"/>
    <cellStyle name="Accent6 14 2" xfId="3917"/>
    <cellStyle name="Accent6 15" xfId="1066"/>
    <cellStyle name="Accent6 15 2" xfId="3918"/>
    <cellStyle name="Accent6 16" xfId="1067"/>
    <cellStyle name="Accent6 16 2" xfId="3919"/>
    <cellStyle name="Accent6 17" xfId="1068"/>
    <cellStyle name="Accent6 17 2" xfId="3920"/>
    <cellStyle name="Accent6 18" xfId="1069"/>
    <cellStyle name="Accent6 18 2" xfId="3921"/>
    <cellStyle name="Accent6 19" xfId="1070"/>
    <cellStyle name="Accent6 19 2" xfId="3922"/>
    <cellStyle name="Accent6 2" xfId="1071"/>
    <cellStyle name="Accent6 2 2" xfId="3923"/>
    <cellStyle name="Accent6 20" xfId="1072"/>
    <cellStyle name="Accent6 20 2" xfId="3924"/>
    <cellStyle name="Accent6 21" xfId="1073"/>
    <cellStyle name="Accent6 21 2" xfId="3925"/>
    <cellStyle name="Accent6 22" xfId="1074"/>
    <cellStyle name="Accent6 22 2" xfId="3926"/>
    <cellStyle name="Accent6 23" xfId="1075"/>
    <cellStyle name="Accent6 23 2" xfId="3927"/>
    <cellStyle name="Accent6 24" xfId="1076"/>
    <cellStyle name="Accent6 24 2" xfId="3928"/>
    <cellStyle name="Accent6 25" xfId="1077"/>
    <cellStyle name="Accent6 25 2" xfId="3929"/>
    <cellStyle name="Accent6 26" xfId="1078"/>
    <cellStyle name="Accent6 26 2" xfId="3930"/>
    <cellStyle name="Accent6 27" xfId="1079"/>
    <cellStyle name="Accent6 27 2" xfId="3931"/>
    <cellStyle name="Accent6 28" xfId="1080"/>
    <cellStyle name="Accent6 28 2" xfId="3932"/>
    <cellStyle name="Accent6 29" xfId="1081"/>
    <cellStyle name="Accent6 29 2" xfId="3933"/>
    <cellStyle name="Accent6 3" xfId="1082"/>
    <cellStyle name="Accent6 3 2" xfId="3934"/>
    <cellStyle name="Accent6 30" xfId="1083"/>
    <cellStyle name="Accent6 30 2" xfId="3935"/>
    <cellStyle name="Accent6 31" xfId="1084"/>
    <cellStyle name="Accent6 31 2" xfId="3936"/>
    <cellStyle name="Accent6 32" xfId="1085"/>
    <cellStyle name="Accent6 32 2" xfId="3937"/>
    <cellStyle name="Accent6 33" xfId="1086"/>
    <cellStyle name="Accent6 33 2" xfId="3938"/>
    <cellStyle name="Accent6 34" xfId="1087"/>
    <cellStyle name="Accent6 34 2" xfId="3939"/>
    <cellStyle name="Accent6 35" xfId="1088"/>
    <cellStyle name="Accent6 35 2" xfId="3940"/>
    <cellStyle name="Accent6 36" xfId="1089"/>
    <cellStyle name="Accent6 36 2" xfId="3941"/>
    <cellStyle name="Accent6 37" xfId="1090"/>
    <cellStyle name="Accent6 37 2" xfId="3942"/>
    <cellStyle name="Accent6 38" xfId="1091"/>
    <cellStyle name="Accent6 38 2" xfId="3943"/>
    <cellStyle name="Accent6 39" xfId="1092"/>
    <cellStyle name="Accent6 39 2" xfId="3944"/>
    <cellStyle name="Accent6 4" xfId="1093"/>
    <cellStyle name="Accent6 4 2" xfId="3945"/>
    <cellStyle name="Accent6 40" xfId="1094"/>
    <cellStyle name="Accent6 40 2" xfId="3946"/>
    <cellStyle name="Accent6 41" xfId="1095"/>
    <cellStyle name="Accent6 41 2" xfId="3947"/>
    <cellStyle name="Accent6 42" xfId="1096"/>
    <cellStyle name="Accent6 42 2" xfId="3948"/>
    <cellStyle name="Accent6 43" xfId="1097"/>
    <cellStyle name="Accent6 43 2" xfId="3949"/>
    <cellStyle name="Accent6 44" xfId="1098"/>
    <cellStyle name="Accent6 44 2" xfId="3950"/>
    <cellStyle name="Accent6 5" xfId="1099"/>
    <cellStyle name="Accent6 5 2" xfId="3951"/>
    <cellStyle name="Accent6 6" xfId="1100"/>
    <cellStyle name="Accent6 6 2" xfId="3952"/>
    <cellStyle name="Accent6 7" xfId="1101"/>
    <cellStyle name="Accent6 7 2" xfId="3953"/>
    <cellStyle name="Accent6 8" xfId="1102"/>
    <cellStyle name="Accent6 8 2" xfId="3954"/>
    <cellStyle name="Accent6 9" xfId="1103"/>
    <cellStyle name="Accent6 9 2" xfId="3955"/>
    <cellStyle name="Bad" xfId="23" builtinId="27" customBuiltin="1"/>
    <cellStyle name="Bad 10" xfId="1104"/>
    <cellStyle name="Bad 10 2" xfId="3956"/>
    <cellStyle name="Bad 11" xfId="1105"/>
    <cellStyle name="Bad 11 2" xfId="3957"/>
    <cellStyle name="Bad 12" xfId="1106"/>
    <cellStyle name="Bad 12 2" xfId="3958"/>
    <cellStyle name="Bad 13" xfId="1107"/>
    <cellStyle name="Bad 13 2" xfId="3959"/>
    <cellStyle name="Bad 14" xfId="1108"/>
    <cellStyle name="Bad 14 2" xfId="3960"/>
    <cellStyle name="Bad 15" xfId="1109"/>
    <cellStyle name="Bad 15 2" xfId="3961"/>
    <cellStyle name="Bad 16" xfId="1110"/>
    <cellStyle name="Bad 16 2" xfId="3962"/>
    <cellStyle name="Bad 17" xfId="1111"/>
    <cellStyle name="Bad 17 2" xfId="3963"/>
    <cellStyle name="Bad 18" xfId="1112"/>
    <cellStyle name="Bad 18 2" xfId="3964"/>
    <cellStyle name="Bad 19" xfId="1113"/>
    <cellStyle name="Bad 19 2" xfId="3965"/>
    <cellStyle name="Bad 2" xfId="1114"/>
    <cellStyle name="Bad 2 2" xfId="3966"/>
    <cellStyle name="Bad 20" xfId="1115"/>
    <cellStyle name="Bad 20 2" xfId="3967"/>
    <cellStyle name="Bad 21" xfId="1116"/>
    <cellStyle name="Bad 21 2" xfId="3968"/>
    <cellStyle name="Bad 22" xfId="1117"/>
    <cellStyle name="Bad 22 2" xfId="3969"/>
    <cellStyle name="Bad 23" xfId="1118"/>
    <cellStyle name="Bad 23 2" xfId="3970"/>
    <cellStyle name="Bad 24" xfId="1119"/>
    <cellStyle name="Bad 24 2" xfId="3971"/>
    <cellStyle name="Bad 25" xfId="1120"/>
    <cellStyle name="Bad 25 2" xfId="3972"/>
    <cellStyle name="Bad 26" xfId="1121"/>
    <cellStyle name="Bad 26 2" xfId="3973"/>
    <cellStyle name="Bad 27" xfId="1122"/>
    <cellStyle name="Bad 27 2" xfId="3974"/>
    <cellStyle name="Bad 28" xfId="1123"/>
    <cellStyle name="Bad 28 2" xfId="3975"/>
    <cellStyle name="Bad 29" xfId="1124"/>
    <cellStyle name="Bad 29 2" xfId="3976"/>
    <cellStyle name="Bad 3" xfId="1125"/>
    <cellStyle name="Bad 3 2" xfId="3977"/>
    <cellStyle name="Bad 30" xfId="1126"/>
    <cellStyle name="Bad 30 2" xfId="3978"/>
    <cellStyle name="Bad 31" xfId="1127"/>
    <cellStyle name="Bad 31 2" xfId="3979"/>
    <cellStyle name="Bad 32" xfId="1128"/>
    <cellStyle name="Bad 32 2" xfId="3980"/>
    <cellStyle name="Bad 33" xfId="1129"/>
    <cellStyle name="Bad 33 2" xfId="3981"/>
    <cellStyle name="Bad 34" xfId="1130"/>
    <cellStyle name="Bad 34 2" xfId="3982"/>
    <cellStyle name="Bad 35" xfId="1131"/>
    <cellStyle name="Bad 35 2" xfId="3983"/>
    <cellStyle name="Bad 36" xfId="1132"/>
    <cellStyle name="Bad 36 2" xfId="3984"/>
    <cellStyle name="Bad 37" xfId="1133"/>
    <cellStyle name="Bad 37 2" xfId="3985"/>
    <cellStyle name="Bad 38" xfId="1134"/>
    <cellStyle name="Bad 38 2" xfId="3986"/>
    <cellStyle name="Bad 39" xfId="1135"/>
    <cellStyle name="Bad 39 2" xfId="3987"/>
    <cellStyle name="Bad 4" xfId="1136"/>
    <cellStyle name="Bad 4 2" xfId="3988"/>
    <cellStyle name="Bad 40" xfId="1137"/>
    <cellStyle name="Bad 40 2" xfId="3989"/>
    <cellStyle name="Bad 41" xfId="1138"/>
    <cellStyle name="Bad 41 2" xfId="3990"/>
    <cellStyle name="Bad 42" xfId="1139"/>
    <cellStyle name="Bad 42 2" xfId="3991"/>
    <cellStyle name="Bad 43" xfId="1140"/>
    <cellStyle name="Bad 43 2" xfId="3992"/>
    <cellStyle name="Bad 44" xfId="1141"/>
    <cellStyle name="Bad 44 2" xfId="3993"/>
    <cellStyle name="Bad 5" xfId="1142"/>
    <cellStyle name="Bad 5 2" xfId="3994"/>
    <cellStyle name="Bad 6" xfId="1143"/>
    <cellStyle name="Bad 6 2" xfId="3995"/>
    <cellStyle name="Bad 7" xfId="1144"/>
    <cellStyle name="Bad 7 2" xfId="3996"/>
    <cellStyle name="Bad 8" xfId="1145"/>
    <cellStyle name="Bad 8 2" xfId="3997"/>
    <cellStyle name="Bad 9" xfId="1146"/>
    <cellStyle name="Bad 9 2" xfId="3998"/>
    <cellStyle name="Calculation" xfId="27" builtinId="22" customBuiltin="1"/>
    <cellStyle name="Calculation 10" xfId="1147"/>
    <cellStyle name="Calculation 10 2" xfId="2116"/>
    <cellStyle name="Calculation 10 2 2" xfId="4000"/>
    <cellStyle name="Calculation 10 2 2 2" xfId="5669"/>
    <cellStyle name="Calculation 10 2 2 2 2" xfId="8619"/>
    <cellStyle name="Calculation 10 2 2 2 2 2" xfId="13359"/>
    <cellStyle name="Calculation 10 2 2 2 2 3" xfId="15888"/>
    <cellStyle name="Calculation 10 2 2 3" xfId="7122"/>
    <cellStyle name="Calculation 10 2 2 3 2" xfId="11890"/>
    <cellStyle name="Calculation 10 2 2 3 3" xfId="14429"/>
    <cellStyle name="Calculation 10 2 2 4" xfId="10183"/>
    <cellStyle name="Calculation 10 2 2 5" xfId="10181"/>
    <cellStyle name="Calculation 10 2 3" xfId="5225"/>
    <cellStyle name="Calculation 10 2 3 2" xfId="8175"/>
    <cellStyle name="Calculation 10 2 3 2 2" xfId="12915"/>
    <cellStyle name="Calculation 10 2 3 2 3" xfId="15444"/>
    <cellStyle name="Calculation 10 2 4" xfId="4781"/>
    <cellStyle name="Calculation 10 2 4 2" xfId="7733"/>
    <cellStyle name="Calculation 10 2 4 2 2" xfId="12473"/>
    <cellStyle name="Calculation 10 2 4 2 3" xfId="15002"/>
    <cellStyle name="Calculation 10 2 5" xfId="6460"/>
    <cellStyle name="Calculation 10 2 5 2" xfId="11370"/>
    <cellStyle name="Calculation 10 2 5 3" xfId="13976"/>
    <cellStyle name="Calculation 10 2 6" xfId="6517"/>
    <cellStyle name="Calculation 10 2 6 2" xfId="11390"/>
    <cellStyle name="Calculation 10 2 6 3" xfId="13985"/>
    <cellStyle name="Calculation 10 2 7" xfId="9375"/>
    <cellStyle name="Calculation 10 2 8" xfId="11530"/>
    <cellStyle name="Calculation 10 3" xfId="2115"/>
    <cellStyle name="Calculation 10 3 2" xfId="5224"/>
    <cellStyle name="Calculation 10 3 2 2" xfId="8174"/>
    <cellStyle name="Calculation 10 3 2 2 2" xfId="12914"/>
    <cellStyle name="Calculation 10 3 2 2 3" xfId="15443"/>
    <cellStyle name="Calculation 10 3 3" xfId="4780"/>
    <cellStyle name="Calculation 10 3 3 2" xfId="7732"/>
    <cellStyle name="Calculation 10 3 3 2 2" xfId="12472"/>
    <cellStyle name="Calculation 10 3 3 2 3" xfId="15001"/>
    <cellStyle name="Calculation 10 3 4" xfId="6516"/>
    <cellStyle name="Calculation 10 3 4 2" xfId="11389"/>
    <cellStyle name="Calculation 10 3 4 3" xfId="13984"/>
    <cellStyle name="Calculation 10 3 5" xfId="9374"/>
    <cellStyle name="Calculation 10 3 6" xfId="11386"/>
    <cellStyle name="Calculation 10 4" xfId="3999"/>
    <cellStyle name="Calculation 10 4 2" xfId="5668"/>
    <cellStyle name="Calculation 10 4 2 2" xfId="8618"/>
    <cellStyle name="Calculation 10 4 2 2 2" xfId="13358"/>
    <cellStyle name="Calculation 10 4 2 2 3" xfId="15887"/>
    <cellStyle name="Calculation 10 4 3" xfId="7121"/>
    <cellStyle name="Calculation 10 4 3 2" xfId="11889"/>
    <cellStyle name="Calculation 10 4 3 3" xfId="14428"/>
    <cellStyle name="Calculation 10 4 4" xfId="10182"/>
    <cellStyle name="Calculation 10 4 5" xfId="9255"/>
    <cellStyle name="Calculation 10 5" xfId="4563"/>
    <cellStyle name="Calculation 10 5 2" xfId="7517"/>
    <cellStyle name="Calculation 10 5 2 2" xfId="12257"/>
    <cellStyle name="Calculation 10 5 2 3" xfId="14786"/>
    <cellStyle name="Calculation 10 5 3" xfId="10596"/>
    <cellStyle name="Calculation 10 5 4" xfId="9077"/>
    <cellStyle name="Calculation 10 6" xfId="6461"/>
    <cellStyle name="Calculation 10 6 2" xfId="11371"/>
    <cellStyle name="Calculation 10 6 3" xfId="13977"/>
    <cellStyle name="Calculation 11" xfId="1148"/>
    <cellStyle name="Calculation 11 2" xfId="2118"/>
    <cellStyle name="Calculation 11 2 2" xfId="4002"/>
    <cellStyle name="Calculation 11 2 2 2" xfId="5671"/>
    <cellStyle name="Calculation 11 2 2 2 2" xfId="8621"/>
    <cellStyle name="Calculation 11 2 2 2 2 2" xfId="13361"/>
    <cellStyle name="Calculation 11 2 2 2 2 3" xfId="15890"/>
    <cellStyle name="Calculation 11 2 2 3" xfId="7124"/>
    <cellStyle name="Calculation 11 2 2 3 2" xfId="11892"/>
    <cellStyle name="Calculation 11 2 2 3 3" xfId="14431"/>
    <cellStyle name="Calculation 11 2 2 4" xfId="10185"/>
    <cellStyle name="Calculation 11 2 2 5" xfId="10180"/>
    <cellStyle name="Calculation 11 2 3" xfId="5227"/>
    <cellStyle name="Calculation 11 2 3 2" xfId="8177"/>
    <cellStyle name="Calculation 11 2 3 2 2" xfId="12917"/>
    <cellStyle name="Calculation 11 2 3 2 3" xfId="15446"/>
    <cellStyle name="Calculation 11 2 4" xfId="4783"/>
    <cellStyle name="Calculation 11 2 4 2" xfId="7735"/>
    <cellStyle name="Calculation 11 2 4 2 2" xfId="12475"/>
    <cellStyle name="Calculation 11 2 4 2 3" xfId="15004"/>
    <cellStyle name="Calculation 11 2 5" xfId="6458"/>
    <cellStyle name="Calculation 11 2 5 2" xfId="11368"/>
    <cellStyle name="Calculation 11 2 5 3" xfId="13974"/>
    <cellStyle name="Calculation 11 2 6" xfId="6519"/>
    <cellStyle name="Calculation 11 2 6 2" xfId="11392"/>
    <cellStyle name="Calculation 11 2 6 3" xfId="13987"/>
    <cellStyle name="Calculation 11 2 7" xfId="9377"/>
    <cellStyle name="Calculation 11 2 8" xfId="9540"/>
    <cellStyle name="Calculation 11 3" xfId="2117"/>
    <cellStyle name="Calculation 11 3 2" xfId="5226"/>
    <cellStyle name="Calculation 11 3 2 2" xfId="8176"/>
    <cellStyle name="Calculation 11 3 2 2 2" xfId="12916"/>
    <cellStyle name="Calculation 11 3 2 2 3" xfId="15445"/>
    <cellStyle name="Calculation 11 3 3" xfId="4782"/>
    <cellStyle name="Calculation 11 3 3 2" xfId="7734"/>
    <cellStyle name="Calculation 11 3 3 2 2" xfId="12474"/>
    <cellStyle name="Calculation 11 3 3 2 3" xfId="15003"/>
    <cellStyle name="Calculation 11 3 4" xfId="6518"/>
    <cellStyle name="Calculation 11 3 4 2" xfId="11391"/>
    <cellStyle name="Calculation 11 3 4 3" xfId="13986"/>
    <cellStyle name="Calculation 11 3 5" xfId="9376"/>
    <cellStyle name="Calculation 11 3 6" xfId="9537"/>
    <cellStyle name="Calculation 11 4" xfId="4001"/>
    <cellStyle name="Calculation 11 4 2" xfId="5670"/>
    <cellStyle name="Calculation 11 4 2 2" xfId="8620"/>
    <cellStyle name="Calculation 11 4 2 2 2" xfId="13360"/>
    <cellStyle name="Calculation 11 4 2 2 3" xfId="15889"/>
    <cellStyle name="Calculation 11 4 3" xfId="7123"/>
    <cellStyle name="Calculation 11 4 3 2" xfId="11891"/>
    <cellStyle name="Calculation 11 4 3 3" xfId="14430"/>
    <cellStyle name="Calculation 11 4 4" xfId="10184"/>
    <cellStyle name="Calculation 11 4 5" xfId="9254"/>
    <cellStyle name="Calculation 11 5" xfId="4564"/>
    <cellStyle name="Calculation 11 5 2" xfId="7518"/>
    <cellStyle name="Calculation 11 5 2 2" xfId="12258"/>
    <cellStyle name="Calculation 11 5 2 3" xfId="14787"/>
    <cellStyle name="Calculation 11 5 3" xfId="10597"/>
    <cellStyle name="Calculation 11 5 4" xfId="10005"/>
    <cellStyle name="Calculation 11 6" xfId="6459"/>
    <cellStyle name="Calculation 11 6 2" xfId="11369"/>
    <cellStyle name="Calculation 11 6 3" xfId="13975"/>
    <cellStyle name="Calculation 12" xfId="1149"/>
    <cellStyle name="Calculation 12 2" xfId="2120"/>
    <cellStyle name="Calculation 12 2 2" xfId="4004"/>
    <cellStyle name="Calculation 12 2 2 2" xfId="5673"/>
    <cellStyle name="Calculation 12 2 2 2 2" xfId="8623"/>
    <cellStyle name="Calculation 12 2 2 2 2 2" xfId="13363"/>
    <cellStyle name="Calculation 12 2 2 2 2 3" xfId="15892"/>
    <cellStyle name="Calculation 12 2 2 3" xfId="7126"/>
    <cellStyle name="Calculation 12 2 2 3 2" xfId="11894"/>
    <cellStyle name="Calculation 12 2 2 3 3" xfId="14433"/>
    <cellStyle name="Calculation 12 2 2 4" xfId="10187"/>
    <cellStyle name="Calculation 12 2 2 5" xfId="10179"/>
    <cellStyle name="Calculation 12 2 3" xfId="5229"/>
    <cellStyle name="Calculation 12 2 3 2" xfId="8179"/>
    <cellStyle name="Calculation 12 2 3 2 2" xfId="12919"/>
    <cellStyle name="Calculation 12 2 3 2 3" xfId="15448"/>
    <cellStyle name="Calculation 12 2 4" xfId="4785"/>
    <cellStyle name="Calculation 12 2 4 2" xfId="7737"/>
    <cellStyle name="Calculation 12 2 4 2 2" xfId="12477"/>
    <cellStyle name="Calculation 12 2 4 2 3" xfId="15006"/>
    <cellStyle name="Calculation 12 2 5" xfId="6456"/>
    <cellStyle name="Calculation 12 2 5 2" xfId="11366"/>
    <cellStyle name="Calculation 12 2 5 3" xfId="13972"/>
    <cellStyle name="Calculation 12 2 6" xfId="6521"/>
    <cellStyle name="Calculation 12 2 6 2" xfId="11394"/>
    <cellStyle name="Calculation 12 2 6 3" xfId="13989"/>
    <cellStyle name="Calculation 12 2 7" xfId="9379"/>
    <cellStyle name="Calculation 12 2 8" xfId="9539"/>
    <cellStyle name="Calculation 12 3" xfId="2119"/>
    <cellStyle name="Calculation 12 3 2" xfId="5228"/>
    <cellStyle name="Calculation 12 3 2 2" xfId="8178"/>
    <cellStyle name="Calculation 12 3 2 2 2" xfId="12918"/>
    <cellStyle name="Calculation 12 3 2 2 3" xfId="15447"/>
    <cellStyle name="Calculation 12 3 3" xfId="4784"/>
    <cellStyle name="Calculation 12 3 3 2" xfId="7736"/>
    <cellStyle name="Calculation 12 3 3 2 2" xfId="12476"/>
    <cellStyle name="Calculation 12 3 3 2 3" xfId="15005"/>
    <cellStyle name="Calculation 12 3 4" xfId="6520"/>
    <cellStyle name="Calculation 12 3 4 2" xfId="11393"/>
    <cellStyle name="Calculation 12 3 4 3" xfId="13988"/>
    <cellStyle name="Calculation 12 3 5" xfId="9378"/>
    <cellStyle name="Calculation 12 3 6" xfId="10322"/>
    <cellStyle name="Calculation 12 4" xfId="4003"/>
    <cellStyle name="Calculation 12 4 2" xfId="5672"/>
    <cellStyle name="Calculation 12 4 2 2" xfId="8622"/>
    <cellStyle name="Calculation 12 4 2 2 2" xfId="13362"/>
    <cellStyle name="Calculation 12 4 2 2 3" xfId="15891"/>
    <cellStyle name="Calculation 12 4 3" xfId="7125"/>
    <cellStyle name="Calculation 12 4 3 2" xfId="11893"/>
    <cellStyle name="Calculation 12 4 3 3" xfId="14432"/>
    <cellStyle name="Calculation 12 4 4" xfId="10186"/>
    <cellStyle name="Calculation 12 4 5" xfId="9253"/>
    <cellStyle name="Calculation 12 5" xfId="4565"/>
    <cellStyle name="Calculation 12 5 2" xfId="7519"/>
    <cellStyle name="Calculation 12 5 2 2" xfId="12259"/>
    <cellStyle name="Calculation 12 5 2 3" xfId="14788"/>
    <cellStyle name="Calculation 12 5 3" xfId="10598"/>
    <cellStyle name="Calculation 12 5 4" xfId="9076"/>
    <cellStyle name="Calculation 12 6" xfId="6457"/>
    <cellStyle name="Calculation 12 6 2" xfId="11367"/>
    <cellStyle name="Calculation 12 6 3" xfId="13973"/>
    <cellStyle name="Calculation 13" xfId="1150"/>
    <cellStyle name="Calculation 13 2" xfId="2122"/>
    <cellStyle name="Calculation 13 2 2" xfId="4006"/>
    <cellStyle name="Calculation 13 2 2 2" xfId="5675"/>
    <cellStyle name="Calculation 13 2 2 2 2" xfId="8625"/>
    <cellStyle name="Calculation 13 2 2 2 2 2" xfId="13365"/>
    <cellStyle name="Calculation 13 2 2 2 2 3" xfId="15894"/>
    <cellStyle name="Calculation 13 2 2 3" xfId="7128"/>
    <cellStyle name="Calculation 13 2 2 3 2" xfId="11896"/>
    <cellStyle name="Calculation 13 2 2 3 3" xfId="14435"/>
    <cellStyle name="Calculation 13 2 2 4" xfId="10189"/>
    <cellStyle name="Calculation 13 2 2 5" xfId="10178"/>
    <cellStyle name="Calculation 13 2 3" xfId="5231"/>
    <cellStyle name="Calculation 13 2 3 2" xfId="8181"/>
    <cellStyle name="Calculation 13 2 3 2 2" xfId="12921"/>
    <cellStyle name="Calculation 13 2 3 2 3" xfId="15450"/>
    <cellStyle name="Calculation 13 2 4" xfId="4787"/>
    <cellStyle name="Calculation 13 2 4 2" xfId="7739"/>
    <cellStyle name="Calculation 13 2 4 2 2" xfId="12479"/>
    <cellStyle name="Calculation 13 2 4 2 3" xfId="15008"/>
    <cellStyle name="Calculation 13 2 5" xfId="6454"/>
    <cellStyle name="Calculation 13 2 5 2" xfId="11364"/>
    <cellStyle name="Calculation 13 2 5 3" xfId="13970"/>
    <cellStyle name="Calculation 13 2 6" xfId="6523"/>
    <cellStyle name="Calculation 13 2 6 2" xfId="11396"/>
    <cellStyle name="Calculation 13 2 6 3" xfId="13991"/>
    <cellStyle name="Calculation 13 2 7" xfId="9381"/>
    <cellStyle name="Calculation 13 2 8" xfId="9538"/>
    <cellStyle name="Calculation 13 3" xfId="2121"/>
    <cellStyle name="Calculation 13 3 2" xfId="5230"/>
    <cellStyle name="Calculation 13 3 2 2" xfId="8180"/>
    <cellStyle name="Calculation 13 3 2 2 2" xfId="12920"/>
    <cellStyle name="Calculation 13 3 2 2 3" xfId="15449"/>
    <cellStyle name="Calculation 13 3 3" xfId="4786"/>
    <cellStyle name="Calculation 13 3 3 2" xfId="7738"/>
    <cellStyle name="Calculation 13 3 3 2 2" xfId="12478"/>
    <cellStyle name="Calculation 13 3 3 2 3" xfId="15007"/>
    <cellStyle name="Calculation 13 3 4" xfId="6522"/>
    <cellStyle name="Calculation 13 3 4 2" xfId="11395"/>
    <cellStyle name="Calculation 13 3 4 3" xfId="13990"/>
    <cellStyle name="Calculation 13 3 5" xfId="9380"/>
    <cellStyle name="Calculation 13 3 6" xfId="11388"/>
    <cellStyle name="Calculation 13 4" xfId="4005"/>
    <cellStyle name="Calculation 13 4 2" xfId="5674"/>
    <cellStyle name="Calculation 13 4 2 2" xfId="8624"/>
    <cellStyle name="Calculation 13 4 2 2 2" xfId="13364"/>
    <cellStyle name="Calculation 13 4 2 2 3" xfId="15893"/>
    <cellStyle name="Calculation 13 4 3" xfId="7127"/>
    <cellStyle name="Calculation 13 4 3 2" xfId="11895"/>
    <cellStyle name="Calculation 13 4 3 3" xfId="14434"/>
    <cellStyle name="Calculation 13 4 4" xfId="10188"/>
    <cellStyle name="Calculation 13 4 5" xfId="9252"/>
    <cellStyle name="Calculation 13 5" xfId="4566"/>
    <cellStyle name="Calculation 13 5 2" xfId="7520"/>
    <cellStyle name="Calculation 13 5 2 2" xfId="12260"/>
    <cellStyle name="Calculation 13 5 2 3" xfId="14789"/>
    <cellStyle name="Calculation 13 5 3" xfId="10599"/>
    <cellStyle name="Calculation 13 5 4" xfId="10004"/>
    <cellStyle name="Calculation 13 6" xfId="6455"/>
    <cellStyle name="Calculation 13 6 2" xfId="11365"/>
    <cellStyle name="Calculation 13 6 3" xfId="13971"/>
    <cellStyle name="Calculation 14" xfId="1151"/>
    <cellStyle name="Calculation 14 2" xfId="2124"/>
    <cellStyle name="Calculation 14 2 2" xfId="4008"/>
    <cellStyle name="Calculation 14 2 2 2" xfId="5677"/>
    <cellStyle name="Calculation 14 2 2 2 2" xfId="8627"/>
    <cellStyle name="Calculation 14 2 2 2 2 2" xfId="13367"/>
    <cellStyle name="Calculation 14 2 2 2 2 3" xfId="15896"/>
    <cellStyle name="Calculation 14 2 2 3" xfId="7130"/>
    <cellStyle name="Calculation 14 2 2 3 2" xfId="11898"/>
    <cellStyle name="Calculation 14 2 2 3 3" xfId="14437"/>
    <cellStyle name="Calculation 14 2 2 4" xfId="10191"/>
    <cellStyle name="Calculation 14 2 2 5" xfId="10177"/>
    <cellStyle name="Calculation 14 2 3" xfId="5233"/>
    <cellStyle name="Calculation 14 2 3 2" xfId="8183"/>
    <cellStyle name="Calculation 14 2 3 2 2" xfId="12923"/>
    <cellStyle name="Calculation 14 2 3 2 3" xfId="15452"/>
    <cellStyle name="Calculation 14 2 4" xfId="4789"/>
    <cellStyle name="Calculation 14 2 4 2" xfId="7741"/>
    <cellStyle name="Calculation 14 2 4 2 2" xfId="12481"/>
    <cellStyle name="Calculation 14 2 4 2 3" xfId="15010"/>
    <cellStyle name="Calculation 14 2 5" xfId="6452"/>
    <cellStyle name="Calculation 14 2 5 2" xfId="11362"/>
    <cellStyle name="Calculation 14 2 5 3" xfId="13968"/>
    <cellStyle name="Calculation 14 2 6" xfId="6525"/>
    <cellStyle name="Calculation 14 2 6 2" xfId="11398"/>
    <cellStyle name="Calculation 14 2 6 3" xfId="13993"/>
    <cellStyle name="Calculation 14 2 7" xfId="9383"/>
    <cellStyle name="Calculation 14 2 8" xfId="9366"/>
    <cellStyle name="Calculation 14 3" xfId="2123"/>
    <cellStyle name="Calculation 14 3 2" xfId="5232"/>
    <cellStyle name="Calculation 14 3 2 2" xfId="8182"/>
    <cellStyle name="Calculation 14 3 2 2 2" xfId="12922"/>
    <cellStyle name="Calculation 14 3 2 2 3" xfId="15451"/>
    <cellStyle name="Calculation 14 3 3" xfId="4788"/>
    <cellStyle name="Calculation 14 3 3 2" xfId="7740"/>
    <cellStyle name="Calculation 14 3 3 2 2" xfId="12480"/>
    <cellStyle name="Calculation 14 3 3 2 3" xfId="15009"/>
    <cellStyle name="Calculation 14 3 4" xfId="6524"/>
    <cellStyle name="Calculation 14 3 4 2" xfId="11397"/>
    <cellStyle name="Calculation 14 3 4 3" xfId="13992"/>
    <cellStyle name="Calculation 14 3 5" xfId="9382"/>
    <cellStyle name="Calculation 14 3 6" xfId="9367"/>
    <cellStyle name="Calculation 14 4" xfId="4007"/>
    <cellStyle name="Calculation 14 4 2" xfId="5676"/>
    <cellStyle name="Calculation 14 4 2 2" xfId="8626"/>
    <cellStyle name="Calculation 14 4 2 2 2" xfId="13366"/>
    <cellStyle name="Calculation 14 4 2 2 3" xfId="15895"/>
    <cellStyle name="Calculation 14 4 3" xfId="7129"/>
    <cellStyle name="Calculation 14 4 3 2" xfId="11897"/>
    <cellStyle name="Calculation 14 4 3 3" xfId="14436"/>
    <cellStyle name="Calculation 14 4 4" xfId="10190"/>
    <cellStyle name="Calculation 14 4 5" xfId="9251"/>
    <cellStyle name="Calculation 14 5" xfId="4567"/>
    <cellStyle name="Calculation 14 5 2" xfId="7521"/>
    <cellStyle name="Calculation 14 5 2 2" xfId="12261"/>
    <cellStyle name="Calculation 14 5 2 3" xfId="14790"/>
    <cellStyle name="Calculation 14 5 3" xfId="10600"/>
    <cellStyle name="Calculation 14 5 4" xfId="9075"/>
    <cellStyle name="Calculation 14 6" xfId="6453"/>
    <cellStyle name="Calculation 14 6 2" xfId="11363"/>
    <cellStyle name="Calculation 14 6 3" xfId="13969"/>
    <cellStyle name="Calculation 15" xfId="1152"/>
    <cellStyle name="Calculation 15 2" xfId="2126"/>
    <cellStyle name="Calculation 15 2 2" xfId="4010"/>
    <cellStyle name="Calculation 15 2 2 2" xfId="5679"/>
    <cellStyle name="Calculation 15 2 2 2 2" xfId="8629"/>
    <cellStyle name="Calculation 15 2 2 2 2 2" xfId="13369"/>
    <cellStyle name="Calculation 15 2 2 2 2 3" xfId="15898"/>
    <cellStyle name="Calculation 15 2 2 3" xfId="7132"/>
    <cellStyle name="Calculation 15 2 2 3 2" xfId="11900"/>
    <cellStyle name="Calculation 15 2 2 3 3" xfId="14439"/>
    <cellStyle name="Calculation 15 2 2 4" xfId="10193"/>
    <cellStyle name="Calculation 15 2 2 5" xfId="10176"/>
    <cellStyle name="Calculation 15 2 3" xfId="5235"/>
    <cellStyle name="Calculation 15 2 3 2" xfId="8185"/>
    <cellStyle name="Calculation 15 2 3 2 2" xfId="12925"/>
    <cellStyle name="Calculation 15 2 3 2 3" xfId="15454"/>
    <cellStyle name="Calculation 15 2 4" xfId="4791"/>
    <cellStyle name="Calculation 15 2 4 2" xfId="7743"/>
    <cellStyle name="Calculation 15 2 4 2 2" xfId="12483"/>
    <cellStyle name="Calculation 15 2 4 2 3" xfId="15012"/>
    <cellStyle name="Calculation 15 2 5" xfId="6450"/>
    <cellStyle name="Calculation 15 2 5 2" xfId="11360"/>
    <cellStyle name="Calculation 15 2 5 3" xfId="13966"/>
    <cellStyle name="Calculation 15 2 6" xfId="6527"/>
    <cellStyle name="Calculation 15 2 6 2" xfId="11400"/>
    <cellStyle name="Calculation 15 2 6 3" xfId="13995"/>
    <cellStyle name="Calculation 15 2 7" xfId="9385"/>
    <cellStyle name="Calculation 15 2 8" xfId="9536"/>
    <cellStyle name="Calculation 15 3" xfId="2125"/>
    <cellStyle name="Calculation 15 3 2" xfId="5234"/>
    <cellStyle name="Calculation 15 3 2 2" xfId="8184"/>
    <cellStyle name="Calculation 15 3 2 2 2" xfId="12924"/>
    <cellStyle name="Calculation 15 3 2 2 3" xfId="15453"/>
    <cellStyle name="Calculation 15 3 3" xfId="4790"/>
    <cellStyle name="Calculation 15 3 3 2" xfId="7742"/>
    <cellStyle name="Calculation 15 3 3 2 2" xfId="12482"/>
    <cellStyle name="Calculation 15 3 3 2 3" xfId="15011"/>
    <cellStyle name="Calculation 15 3 4" xfId="6526"/>
    <cellStyle name="Calculation 15 3 4 2" xfId="11399"/>
    <cellStyle name="Calculation 15 3 4 3" xfId="13994"/>
    <cellStyle name="Calculation 15 3 5" xfId="9384"/>
    <cellStyle name="Calculation 15 3 6" xfId="11529"/>
    <cellStyle name="Calculation 15 4" xfId="4009"/>
    <cellStyle name="Calculation 15 4 2" xfId="5678"/>
    <cellStyle name="Calculation 15 4 2 2" xfId="8628"/>
    <cellStyle name="Calculation 15 4 2 2 2" xfId="13368"/>
    <cellStyle name="Calculation 15 4 2 2 3" xfId="15897"/>
    <cellStyle name="Calculation 15 4 3" xfId="7131"/>
    <cellStyle name="Calculation 15 4 3 2" xfId="11899"/>
    <cellStyle name="Calculation 15 4 3 3" xfId="14438"/>
    <cellStyle name="Calculation 15 4 4" xfId="10192"/>
    <cellStyle name="Calculation 15 4 5" xfId="9250"/>
    <cellStyle name="Calculation 15 5" xfId="4568"/>
    <cellStyle name="Calculation 15 5 2" xfId="7522"/>
    <cellStyle name="Calculation 15 5 2 2" xfId="12262"/>
    <cellStyle name="Calculation 15 5 2 3" xfId="14791"/>
    <cellStyle name="Calculation 15 5 3" xfId="10601"/>
    <cellStyle name="Calculation 15 5 4" xfId="10003"/>
    <cellStyle name="Calculation 15 6" xfId="6451"/>
    <cellStyle name="Calculation 15 6 2" xfId="11361"/>
    <cellStyle name="Calculation 15 6 3" xfId="13967"/>
    <cellStyle name="Calculation 16" xfId="1153"/>
    <cellStyle name="Calculation 16 2" xfId="2128"/>
    <cellStyle name="Calculation 16 2 2" xfId="4012"/>
    <cellStyle name="Calculation 16 2 2 2" xfId="5681"/>
    <cellStyle name="Calculation 16 2 2 2 2" xfId="8631"/>
    <cellStyle name="Calculation 16 2 2 2 2 2" xfId="13371"/>
    <cellStyle name="Calculation 16 2 2 2 2 3" xfId="15900"/>
    <cellStyle name="Calculation 16 2 2 3" xfId="7134"/>
    <cellStyle name="Calculation 16 2 2 3 2" xfId="11902"/>
    <cellStyle name="Calculation 16 2 2 3 3" xfId="14441"/>
    <cellStyle name="Calculation 16 2 2 4" xfId="10195"/>
    <cellStyle name="Calculation 16 2 2 5" xfId="10175"/>
    <cellStyle name="Calculation 16 2 3" xfId="5237"/>
    <cellStyle name="Calculation 16 2 3 2" xfId="8187"/>
    <cellStyle name="Calculation 16 2 3 2 2" xfId="12927"/>
    <cellStyle name="Calculation 16 2 3 2 3" xfId="15456"/>
    <cellStyle name="Calculation 16 2 4" xfId="4793"/>
    <cellStyle name="Calculation 16 2 4 2" xfId="7745"/>
    <cellStyle name="Calculation 16 2 4 2 2" xfId="12485"/>
    <cellStyle name="Calculation 16 2 4 2 3" xfId="15014"/>
    <cellStyle name="Calculation 16 2 5" xfId="6448"/>
    <cellStyle name="Calculation 16 2 5 2" xfId="11358"/>
    <cellStyle name="Calculation 16 2 5 3" xfId="13964"/>
    <cellStyle name="Calculation 16 2 6" xfId="6529"/>
    <cellStyle name="Calculation 16 2 6 2" xfId="11402"/>
    <cellStyle name="Calculation 16 2 6 3" xfId="13997"/>
    <cellStyle name="Calculation 16 2 7" xfId="9387"/>
    <cellStyle name="Calculation 16 2 8" xfId="11528"/>
    <cellStyle name="Calculation 16 3" xfId="2127"/>
    <cellStyle name="Calculation 16 3 2" xfId="5236"/>
    <cellStyle name="Calculation 16 3 2 2" xfId="8186"/>
    <cellStyle name="Calculation 16 3 2 2 2" xfId="12926"/>
    <cellStyle name="Calculation 16 3 2 2 3" xfId="15455"/>
    <cellStyle name="Calculation 16 3 3" xfId="4792"/>
    <cellStyle name="Calculation 16 3 3 2" xfId="7744"/>
    <cellStyle name="Calculation 16 3 3 2 2" xfId="12484"/>
    <cellStyle name="Calculation 16 3 3 2 3" xfId="15013"/>
    <cellStyle name="Calculation 16 3 4" xfId="6528"/>
    <cellStyle name="Calculation 16 3 4 2" xfId="11401"/>
    <cellStyle name="Calculation 16 3 4 3" xfId="13996"/>
    <cellStyle name="Calculation 16 3 5" xfId="9386"/>
    <cellStyle name="Calculation 16 3 6" xfId="9365"/>
    <cellStyle name="Calculation 16 4" xfId="4011"/>
    <cellStyle name="Calculation 16 4 2" xfId="5680"/>
    <cellStyle name="Calculation 16 4 2 2" xfId="8630"/>
    <cellStyle name="Calculation 16 4 2 2 2" xfId="13370"/>
    <cellStyle name="Calculation 16 4 2 2 3" xfId="15899"/>
    <cellStyle name="Calculation 16 4 3" xfId="7133"/>
    <cellStyle name="Calculation 16 4 3 2" xfId="11901"/>
    <cellStyle name="Calculation 16 4 3 3" xfId="14440"/>
    <cellStyle name="Calculation 16 4 4" xfId="10194"/>
    <cellStyle name="Calculation 16 4 5" xfId="9249"/>
    <cellStyle name="Calculation 16 5" xfId="4569"/>
    <cellStyle name="Calculation 16 5 2" xfId="7523"/>
    <cellStyle name="Calculation 16 5 2 2" xfId="12263"/>
    <cellStyle name="Calculation 16 5 2 3" xfId="14792"/>
    <cellStyle name="Calculation 16 5 3" xfId="10602"/>
    <cellStyle name="Calculation 16 5 4" xfId="9074"/>
    <cellStyle name="Calculation 16 6" xfId="6449"/>
    <cellStyle name="Calculation 16 6 2" xfId="11359"/>
    <cellStyle name="Calculation 16 6 3" xfId="13965"/>
    <cellStyle name="Calculation 17" xfId="1154"/>
    <cellStyle name="Calculation 17 2" xfId="2130"/>
    <cellStyle name="Calculation 17 2 2" xfId="4014"/>
    <cellStyle name="Calculation 17 2 2 2" xfId="5683"/>
    <cellStyle name="Calculation 17 2 2 2 2" xfId="8633"/>
    <cellStyle name="Calculation 17 2 2 2 2 2" xfId="13373"/>
    <cellStyle name="Calculation 17 2 2 2 2 3" xfId="15902"/>
    <cellStyle name="Calculation 17 2 2 3" xfId="7136"/>
    <cellStyle name="Calculation 17 2 2 3 2" xfId="11904"/>
    <cellStyle name="Calculation 17 2 2 3 3" xfId="14443"/>
    <cellStyle name="Calculation 17 2 2 4" xfId="10197"/>
    <cellStyle name="Calculation 17 2 2 5" xfId="10174"/>
    <cellStyle name="Calculation 17 2 3" xfId="5239"/>
    <cellStyle name="Calculation 17 2 3 2" xfId="8189"/>
    <cellStyle name="Calculation 17 2 3 2 2" xfId="12929"/>
    <cellStyle name="Calculation 17 2 3 2 3" xfId="15458"/>
    <cellStyle name="Calculation 17 2 4" xfId="4795"/>
    <cellStyle name="Calculation 17 2 4 2" xfId="7747"/>
    <cellStyle name="Calculation 17 2 4 2 2" xfId="12487"/>
    <cellStyle name="Calculation 17 2 4 2 3" xfId="15016"/>
    <cellStyle name="Calculation 17 2 5" xfId="6446"/>
    <cellStyle name="Calculation 17 2 5 2" xfId="11356"/>
    <cellStyle name="Calculation 17 2 5 3" xfId="13962"/>
    <cellStyle name="Calculation 17 2 6" xfId="6531"/>
    <cellStyle name="Calculation 17 2 6 2" xfId="11404"/>
    <cellStyle name="Calculation 17 2 6 3" xfId="13999"/>
    <cellStyle name="Calculation 17 2 7" xfId="9389"/>
    <cellStyle name="Calculation 17 2 8" xfId="9364"/>
    <cellStyle name="Calculation 17 3" xfId="2129"/>
    <cellStyle name="Calculation 17 3 2" xfId="5238"/>
    <cellStyle name="Calculation 17 3 2 2" xfId="8188"/>
    <cellStyle name="Calculation 17 3 2 2 2" xfId="12928"/>
    <cellStyle name="Calculation 17 3 2 2 3" xfId="15457"/>
    <cellStyle name="Calculation 17 3 3" xfId="4794"/>
    <cellStyle name="Calculation 17 3 3 2" xfId="7746"/>
    <cellStyle name="Calculation 17 3 3 2 2" xfId="12486"/>
    <cellStyle name="Calculation 17 3 3 2 3" xfId="15015"/>
    <cellStyle name="Calculation 17 3 4" xfId="6530"/>
    <cellStyle name="Calculation 17 3 4 2" xfId="11403"/>
    <cellStyle name="Calculation 17 3 4 3" xfId="13998"/>
    <cellStyle name="Calculation 17 3 5" xfId="9388"/>
    <cellStyle name="Calculation 17 3 6" xfId="9535"/>
    <cellStyle name="Calculation 17 4" xfId="4013"/>
    <cellStyle name="Calculation 17 4 2" xfId="5682"/>
    <cellStyle name="Calculation 17 4 2 2" xfId="8632"/>
    <cellStyle name="Calculation 17 4 2 2 2" xfId="13372"/>
    <cellStyle name="Calculation 17 4 2 2 3" xfId="15901"/>
    <cellStyle name="Calculation 17 4 3" xfId="7135"/>
    <cellStyle name="Calculation 17 4 3 2" xfId="11903"/>
    <cellStyle name="Calculation 17 4 3 3" xfId="14442"/>
    <cellStyle name="Calculation 17 4 4" xfId="10196"/>
    <cellStyle name="Calculation 17 4 5" xfId="9248"/>
    <cellStyle name="Calculation 17 5" xfId="4570"/>
    <cellStyle name="Calculation 17 5 2" xfId="7524"/>
    <cellStyle name="Calculation 17 5 2 2" xfId="12264"/>
    <cellStyle name="Calculation 17 5 2 3" xfId="14793"/>
    <cellStyle name="Calculation 17 5 3" xfId="10603"/>
    <cellStyle name="Calculation 17 5 4" xfId="10002"/>
    <cellStyle name="Calculation 17 6" xfId="6447"/>
    <cellStyle name="Calculation 17 6 2" xfId="11357"/>
    <cellStyle name="Calculation 17 6 3" xfId="13963"/>
    <cellStyle name="Calculation 18" xfId="1155"/>
    <cellStyle name="Calculation 18 2" xfId="2132"/>
    <cellStyle name="Calculation 18 2 2" xfId="4016"/>
    <cellStyle name="Calculation 18 2 2 2" xfId="5685"/>
    <cellStyle name="Calculation 18 2 2 2 2" xfId="8635"/>
    <cellStyle name="Calculation 18 2 2 2 2 2" xfId="13375"/>
    <cellStyle name="Calculation 18 2 2 2 2 3" xfId="15904"/>
    <cellStyle name="Calculation 18 2 2 3" xfId="7138"/>
    <cellStyle name="Calculation 18 2 2 3 2" xfId="11906"/>
    <cellStyle name="Calculation 18 2 2 3 3" xfId="14445"/>
    <cellStyle name="Calculation 18 2 2 4" xfId="10199"/>
    <cellStyle name="Calculation 18 2 2 5" xfId="10173"/>
    <cellStyle name="Calculation 18 2 3" xfId="5241"/>
    <cellStyle name="Calculation 18 2 3 2" xfId="8191"/>
    <cellStyle name="Calculation 18 2 3 2 2" xfId="12931"/>
    <cellStyle name="Calculation 18 2 3 2 3" xfId="15460"/>
    <cellStyle name="Calculation 18 2 4" xfId="4797"/>
    <cellStyle name="Calculation 18 2 4 2" xfId="7749"/>
    <cellStyle name="Calculation 18 2 4 2 2" xfId="12489"/>
    <cellStyle name="Calculation 18 2 4 2 3" xfId="15018"/>
    <cellStyle name="Calculation 18 2 5" xfId="6444"/>
    <cellStyle name="Calculation 18 2 5 2" xfId="11354"/>
    <cellStyle name="Calculation 18 2 5 3" xfId="13960"/>
    <cellStyle name="Calculation 18 2 6" xfId="6533"/>
    <cellStyle name="Calculation 18 2 6 2" xfId="11406"/>
    <cellStyle name="Calculation 18 2 6 3" xfId="14001"/>
    <cellStyle name="Calculation 18 2 7" xfId="9391"/>
    <cellStyle name="Calculation 18 2 8" xfId="9534"/>
    <cellStyle name="Calculation 18 3" xfId="2131"/>
    <cellStyle name="Calculation 18 3 2" xfId="5240"/>
    <cellStyle name="Calculation 18 3 2 2" xfId="8190"/>
    <cellStyle name="Calculation 18 3 2 2 2" xfId="12930"/>
    <cellStyle name="Calculation 18 3 2 2 3" xfId="15459"/>
    <cellStyle name="Calculation 18 3 3" xfId="4796"/>
    <cellStyle name="Calculation 18 3 3 2" xfId="7748"/>
    <cellStyle name="Calculation 18 3 3 2 2" xfId="12488"/>
    <cellStyle name="Calculation 18 3 3 2 3" xfId="15017"/>
    <cellStyle name="Calculation 18 3 4" xfId="6532"/>
    <cellStyle name="Calculation 18 3 4 2" xfId="11405"/>
    <cellStyle name="Calculation 18 3 4 3" xfId="14000"/>
    <cellStyle name="Calculation 18 3 5" xfId="9390"/>
    <cellStyle name="Calculation 18 3 6" xfId="11527"/>
    <cellStyle name="Calculation 18 4" xfId="4015"/>
    <cellStyle name="Calculation 18 4 2" xfId="5684"/>
    <cellStyle name="Calculation 18 4 2 2" xfId="8634"/>
    <cellStyle name="Calculation 18 4 2 2 2" xfId="13374"/>
    <cellStyle name="Calculation 18 4 2 2 3" xfId="15903"/>
    <cellStyle name="Calculation 18 4 3" xfId="7137"/>
    <cellStyle name="Calculation 18 4 3 2" xfId="11905"/>
    <cellStyle name="Calculation 18 4 3 3" xfId="14444"/>
    <cellStyle name="Calculation 18 4 4" xfId="10198"/>
    <cellStyle name="Calculation 18 4 5" xfId="9247"/>
    <cellStyle name="Calculation 18 5" xfId="4571"/>
    <cellStyle name="Calculation 18 5 2" xfId="7525"/>
    <cellStyle name="Calculation 18 5 2 2" xfId="12265"/>
    <cellStyle name="Calculation 18 5 2 3" xfId="14794"/>
    <cellStyle name="Calculation 18 5 3" xfId="10604"/>
    <cellStyle name="Calculation 18 5 4" xfId="9073"/>
    <cellStyle name="Calculation 18 6" xfId="6445"/>
    <cellStyle name="Calculation 18 6 2" xfId="11355"/>
    <cellStyle name="Calculation 18 6 3" xfId="13961"/>
    <cellStyle name="Calculation 19" xfId="1156"/>
    <cellStyle name="Calculation 19 2" xfId="2134"/>
    <cellStyle name="Calculation 19 2 2" xfId="4018"/>
    <cellStyle name="Calculation 19 2 2 2" xfId="5687"/>
    <cellStyle name="Calculation 19 2 2 2 2" xfId="8637"/>
    <cellStyle name="Calculation 19 2 2 2 2 2" xfId="13377"/>
    <cellStyle name="Calculation 19 2 2 2 2 3" xfId="15906"/>
    <cellStyle name="Calculation 19 2 2 3" xfId="7140"/>
    <cellStyle name="Calculation 19 2 2 3 2" xfId="11908"/>
    <cellStyle name="Calculation 19 2 2 3 3" xfId="14447"/>
    <cellStyle name="Calculation 19 2 2 4" xfId="10201"/>
    <cellStyle name="Calculation 19 2 2 5" xfId="10172"/>
    <cellStyle name="Calculation 19 2 3" xfId="5243"/>
    <cellStyle name="Calculation 19 2 3 2" xfId="8193"/>
    <cellStyle name="Calculation 19 2 3 2 2" xfId="12933"/>
    <cellStyle name="Calculation 19 2 3 2 3" xfId="15462"/>
    <cellStyle name="Calculation 19 2 4" xfId="4799"/>
    <cellStyle name="Calculation 19 2 4 2" xfId="7751"/>
    <cellStyle name="Calculation 19 2 4 2 2" xfId="12491"/>
    <cellStyle name="Calculation 19 2 4 2 3" xfId="15020"/>
    <cellStyle name="Calculation 19 2 5" xfId="6442"/>
    <cellStyle name="Calculation 19 2 5 2" xfId="11352"/>
    <cellStyle name="Calculation 19 2 5 3" xfId="13958"/>
    <cellStyle name="Calculation 19 2 6" xfId="6535"/>
    <cellStyle name="Calculation 19 2 6 2" xfId="11408"/>
    <cellStyle name="Calculation 19 2 6 3" xfId="14003"/>
    <cellStyle name="Calculation 19 2 7" xfId="9393"/>
    <cellStyle name="Calculation 19 2 8" xfId="11526"/>
    <cellStyle name="Calculation 19 3" xfId="2133"/>
    <cellStyle name="Calculation 19 3 2" xfId="5242"/>
    <cellStyle name="Calculation 19 3 2 2" xfId="8192"/>
    <cellStyle name="Calculation 19 3 2 2 2" xfId="12932"/>
    <cellStyle name="Calculation 19 3 2 2 3" xfId="15461"/>
    <cellStyle name="Calculation 19 3 3" xfId="4798"/>
    <cellStyle name="Calculation 19 3 3 2" xfId="7750"/>
    <cellStyle name="Calculation 19 3 3 2 2" xfId="12490"/>
    <cellStyle name="Calculation 19 3 3 2 3" xfId="15019"/>
    <cellStyle name="Calculation 19 3 4" xfId="6534"/>
    <cellStyle name="Calculation 19 3 4 2" xfId="11407"/>
    <cellStyle name="Calculation 19 3 4 3" xfId="14002"/>
    <cellStyle name="Calculation 19 3 5" xfId="9392"/>
    <cellStyle name="Calculation 19 3 6" xfId="9363"/>
    <cellStyle name="Calculation 19 4" xfId="4017"/>
    <cellStyle name="Calculation 19 4 2" xfId="5686"/>
    <cellStyle name="Calculation 19 4 2 2" xfId="8636"/>
    <cellStyle name="Calculation 19 4 2 2 2" xfId="13376"/>
    <cellStyle name="Calculation 19 4 2 2 3" xfId="15905"/>
    <cellStyle name="Calculation 19 4 3" xfId="7139"/>
    <cellStyle name="Calculation 19 4 3 2" xfId="11907"/>
    <cellStyle name="Calculation 19 4 3 3" xfId="14446"/>
    <cellStyle name="Calculation 19 4 4" xfId="10200"/>
    <cellStyle name="Calculation 19 4 5" xfId="9246"/>
    <cellStyle name="Calculation 19 5" xfId="4572"/>
    <cellStyle name="Calculation 19 5 2" xfId="7526"/>
    <cellStyle name="Calculation 19 5 2 2" xfId="12266"/>
    <cellStyle name="Calculation 19 5 2 3" xfId="14795"/>
    <cellStyle name="Calculation 19 5 3" xfId="10605"/>
    <cellStyle name="Calculation 19 5 4" xfId="10001"/>
    <cellStyle name="Calculation 19 6" xfId="6443"/>
    <cellStyle name="Calculation 19 6 2" xfId="11353"/>
    <cellStyle name="Calculation 19 6 3" xfId="13959"/>
    <cellStyle name="Calculation 2" xfId="1157"/>
    <cellStyle name="Calculation 2 2" xfId="2136"/>
    <cellStyle name="Calculation 2 2 2" xfId="4020"/>
    <cellStyle name="Calculation 2 2 2 2" xfId="5689"/>
    <cellStyle name="Calculation 2 2 2 2 2" xfId="8639"/>
    <cellStyle name="Calculation 2 2 2 2 2 2" xfId="13379"/>
    <cellStyle name="Calculation 2 2 2 2 2 3" xfId="15908"/>
    <cellStyle name="Calculation 2 2 2 3" xfId="7142"/>
    <cellStyle name="Calculation 2 2 2 3 2" xfId="11910"/>
    <cellStyle name="Calculation 2 2 2 3 3" xfId="14449"/>
    <cellStyle name="Calculation 2 2 2 4" xfId="10203"/>
    <cellStyle name="Calculation 2 2 2 5" xfId="10171"/>
    <cellStyle name="Calculation 2 2 3" xfId="5245"/>
    <cellStyle name="Calculation 2 2 3 2" xfId="8195"/>
    <cellStyle name="Calculation 2 2 3 2 2" xfId="12935"/>
    <cellStyle name="Calculation 2 2 3 2 3" xfId="15464"/>
    <cellStyle name="Calculation 2 2 4" xfId="4801"/>
    <cellStyle name="Calculation 2 2 4 2" xfId="7753"/>
    <cellStyle name="Calculation 2 2 4 2 2" xfId="12493"/>
    <cellStyle name="Calculation 2 2 4 2 3" xfId="15022"/>
    <cellStyle name="Calculation 2 2 5" xfId="6440"/>
    <cellStyle name="Calculation 2 2 5 2" xfId="11350"/>
    <cellStyle name="Calculation 2 2 5 3" xfId="13956"/>
    <cellStyle name="Calculation 2 2 6" xfId="6537"/>
    <cellStyle name="Calculation 2 2 6 2" xfId="11410"/>
    <cellStyle name="Calculation 2 2 6 3" xfId="14005"/>
    <cellStyle name="Calculation 2 2 7" xfId="9395"/>
    <cellStyle name="Calculation 2 2 8" xfId="9362"/>
    <cellStyle name="Calculation 2 3" xfId="2135"/>
    <cellStyle name="Calculation 2 3 2" xfId="5244"/>
    <cellStyle name="Calculation 2 3 2 2" xfId="8194"/>
    <cellStyle name="Calculation 2 3 2 2 2" xfId="12934"/>
    <cellStyle name="Calculation 2 3 2 2 3" xfId="15463"/>
    <cellStyle name="Calculation 2 3 3" xfId="4800"/>
    <cellStyle name="Calculation 2 3 3 2" xfId="7752"/>
    <cellStyle name="Calculation 2 3 3 2 2" xfId="12492"/>
    <cellStyle name="Calculation 2 3 3 2 3" xfId="15021"/>
    <cellStyle name="Calculation 2 3 4" xfId="6536"/>
    <cellStyle name="Calculation 2 3 4 2" xfId="11409"/>
    <cellStyle name="Calculation 2 3 4 3" xfId="14004"/>
    <cellStyle name="Calculation 2 3 5" xfId="9394"/>
    <cellStyle name="Calculation 2 3 6" xfId="9533"/>
    <cellStyle name="Calculation 2 4" xfId="4019"/>
    <cellStyle name="Calculation 2 4 2" xfId="5688"/>
    <cellStyle name="Calculation 2 4 2 2" xfId="8638"/>
    <cellStyle name="Calculation 2 4 2 2 2" xfId="13378"/>
    <cellStyle name="Calculation 2 4 2 2 3" xfId="15907"/>
    <cellStyle name="Calculation 2 4 3" xfId="7141"/>
    <cellStyle name="Calculation 2 4 3 2" xfId="11909"/>
    <cellStyle name="Calculation 2 4 3 3" xfId="14448"/>
    <cellStyle name="Calculation 2 4 4" xfId="10202"/>
    <cellStyle name="Calculation 2 4 5" xfId="9245"/>
    <cellStyle name="Calculation 2 5" xfId="4573"/>
    <cellStyle name="Calculation 2 5 2" xfId="7527"/>
    <cellStyle name="Calculation 2 5 2 2" xfId="12267"/>
    <cellStyle name="Calculation 2 5 2 3" xfId="14796"/>
    <cellStyle name="Calculation 2 5 3" xfId="10606"/>
    <cellStyle name="Calculation 2 5 4" xfId="9072"/>
    <cellStyle name="Calculation 2 6" xfId="6441"/>
    <cellStyle name="Calculation 2 6 2" xfId="11351"/>
    <cellStyle name="Calculation 2 6 3" xfId="13957"/>
    <cellStyle name="Calculation 20" xfId="1158"/>
    <cellStyle name="Calculation 20 2" xfId="2138"/>
    <cellStyle name="Calculation 20 2 2" xfId="4022"/>
    <cellStyle name="Calculation 20 2 2 2" xfId="5691"/>
    <cellStyle name="Calculation 20 2 2 2 2" xfId="8641"/>
    <cellStyle name="Calculation 20 2 2 2 2 2" xfId="13381"/>
    <cellStyle name="Calculation 20 2 2 2 2 3" xfId="15910"/>
    <cellStyle name="Calculation 20 2 2 3" xfId="7144"/>
    <cellStyle name="Calculation 20 2 2 3 2" xfId="11912"/>
    <cellStyle name="Calculation 20 2 2 3 3" xfId="14451"/>
    <cellStyle name="Calculation 20 2 2 4" xfId="10205"/>
    <cellStyle name="Calculation 20 2 2 5" xfId="10170"/>
    <cellStyle name="Calculation 20 2 3" xfId="5247"/>
    <cellStyle name="Calculation 20 2 3 2" xfId="8197"/>
    <cellStyle name="Calculation 20 2 3 2 2" xfId="12937"/>
    <cellStyle name="Calculation 20 2 3 2 3" xfId="15466"/>
    <cellStyle name="Calculation 20 2 4" xfId="4803"/>
    <cellStyle name="Calculation 20 2 4 2" xfId="7755"/>
    <cellStyle name="Calculation 20 2 4 2 2" xfId="12495"/>
    <cellStyle name="Calculation 20 2 4 2 3" xfId="15024"/>
    <cellStyle name="Calculation 20 2 5" xfId="6438"/>
    <cellStyle name="Calculation 20 2 5 2" xfId="11348"/>
    <cellStyle name="Calculation 20 2 5 3" xfId="13954"/>
    <cellStyle name="Calculation 20 2 6" xfId="6539"/>
    <cellStyle name="Calculation 20 2 6 2" xfId="11412"/>
    <cellStyle name="Calculation 20 2 6 3" xfId="14007"/>
    <cellStyle name="Calculation 20 2 7" xfId="9397"/>
    <cellStyle name="Calculation 20 2 8" xfId="9532"/>
    <cellStyle name="Calculation 20 3" xfId="2137"/>
    <cellStyle name="Calculation 20 3 2" xfId="5246"/>
    <cellStyle name="Calculation 20 3 2 2" xfId="8196"/>
    <cellStyle name="Calculation 20 3 2 2 2" xfId="12936"/>
    <cellStyle name="Calculation 20 3 2 2 3" xfId="15465"/>
    <cellStyle name="Calculation 20 3 3" xfId="4802"/>
    <cellStyle name="Calculation 20 3 3 2" xfId="7754"/>
    <cellStyle name="Calculation 20 3 3 2 2" xfId="12494"/>
    <cellStyle name="Calculation 20 3 3 2 3" xfId="15023"/>
    <cellStyle name="Calculation 20 3 4" xfId="6538"/>
    <cellStyle name="Calculation 20 3 4 2" xfId="11411"/>
    <cellStyle name="Calculation 20 3 4 3" xfId="14006"/>
    <cellStyle name="Calculation 20 3 5" xfId="9396"/>
    <cellStyle name="Calculation 20 3 6" xfId="11525"/>
    <cellStyle name="Calculation 20 4" xfId="4021"/>
    <cellStyle name="Calculation 20 4 2" xfId="5690"/>
    <cellStyle name="Calculation 20 4 2 2" xfId="8640"/>
    <cellStyle name="Calculation 20 4 2 2 2" xfId="13380"/>
    <cellStyle name="Calculation 20 4 2 2 3" xfId="15909"/>
    <cellStyle name="Calculation 20 4 3" xfId="7143"/>
    <cellStyle name="Calculation 20 4 3 2" xfId="11911"/>
    <cellStyle name="Calculation 20 4 3 3" xfId="14450"/>
    <cellStyle name="Calculation 20 4 4" xfId="10204"/>
    <cellStyle name="Calculation 20 4 5" xfId="9244"/>
    <cellStyle name="Calculation 20 5" xfId="4574"/>
    <cellStyle name="Calculation 20 5 2" xfId="7528"/>
    <cellStyle name="Calculation 20 5 2 2" xfId="12268"/>
    <cellStyle name="Calculation 20 5 2 3" xfId="14797"/>
    <cellStyle name="Calculation 20 5 3" xfId="10607"/>
    <cellStyle name="Calculation 20 5 4" xfId="10000"/>
    <cellStyle name="Calculation 20 6" xfId="6439"/>
    <cellStyle name="Calculation 20 6 2" xfId="11349"/>
    <cellStyle name="Calculation 20 6 3" xfId="13955"/>
    <cellStyle name="Calculation 21" xfId="1159"/>
    <cellStyle name="Calculation 21 2" xfId="2140"/>
    <cellStyle name="Calculation 21 2 2" xfId="4024"/>
    <cellStyle name="Calculation 21 2 2 2" xfId="5693"/>
    <cellStyle name="Calculation 21 2 2 2 2" xfId="8643"/>
    <cellStyle name="Calculation 21 2 2 2 2 2" xfId="13383"/>
    <cellStyle name="Calculation 21 2 2 2 2 3" xfId="15912"/>
    <cellStyle name="Calculation 21 2 2 3" xfId="7146"/>
    <cellStyle name="Calculation 21 2 2 3 2" xfId="11914"/>
    <cellStyle name="Calculation 21 2 2 3 3" xfId="14453"/>
    <cellStyle name="Calculation 21 2 2 4" xfId="10207"/>
    <cellStyle name="Calculation 21 2 2 5" xfId="10169"/>
    <cellStyle name="Calculation 21 2 3" xfId="5249"/>
    <cellStyle name="Calculation 21 2 3 2" xfId="8199"/>
    <cellStyle name="Calculation 21 2 3 2 2" xfId="12939"/>
    <cellStyle name="Calculation 21 2 3 2 3" xfId="15468"/>
    <cellStyle name="Calculation 21 2 4" xfId="4805"/>
    <cellStyle name="Calculation 21 2 4 2" xfId="7757"/>
    <cellStyle name="Calculation 21 2 4 2 2" xfId="12497"/>
    <cellStyle name="Calculation 21 2 4 2 3" xfId="15026"/>
    <cellStyle name="Calculation 21 2 5" xfId="6436"/>
    <cellStyle name="Calculation 21 2 5 2" xfId="11346"/>
    <cellStyle name="Calculation 21 2 5 3" xfId="13952"/>
    <cellStyle name="Calculation 21 2 6" xfId="6541"/>
    <cellStyle name="Calculation 21 2 6 2" xfId="11414"/>
    <cellStyle name="Calculation 21 2 6 3" xfId="14009"/>
    <cellStyle name="Calculation 21 2 7" xfId="9399"/>
    <cellStyle name="Calculation 21 2 8" xfId="11524"/>
    <cellStyle name="Calculation 21 3" xfId="2139"/>
    <cellStyle name="Calculation 21 3 2" xfId="5248"/>
    <cellStyle name="Calculation 21 3 2 2" xfId="8198"/>
    <cellStyle name="Calculation 21 3 2 2 2" xfId="12938"/>
    <cellStyle name="Calculation 21 3 2 2 3" xfId="15467"/>
    <cellStyle name="Calculation 21 3 3" xfId="4804"/>
    <cellStyle name="Calculation 21 3 3 2" xfId="7756"/>
    <cellStyle name="Calculation 21 3 3 2 2" xfId="12496"/>
    <cellStyle name="Calculation 21 3 3 2 3" xfId="15025"/>
    <cellStyle name="Calculation 21 3 4" xfId="6540"/>
    <cellStyle name="Calculation 21 3 4 2" xfId="11413"/>
    <cellStyle name="Calculation 21 3 4 3" xfId="14008"/>
    <cellStyle name="Calculation 21 3 5" xfId="9398"/>
    <cellStyle name="Calculation 21 3 6" xfId="9361"/>
    <cellStyle name="Calculation 21 4" xfId="4023"/>
    <cellStyle name="Calculation 21 4 2" xfId="5692"/>
    <cellStyle name="Calculation 21 4 2 2" xfId="8642"/>
    <cellStyle name="Calculation 21 4 2 2 2" xfId="13382"/>
    <cellStyle name="Calculation 21 4 2 2 3" xfId="15911"/>
    <cellStyle name="Calculation 21 4 3" xfId="7145"/>
    <cellStyle name="Calculation 21 4 3 2" xfId="11913"/>
    <cellStyle name="Calculation 21 4 3 3" xfId="14452"/>
    <cellStyle name="Calculation 21 4 4" xfId="10206"/>
    <cellStyle name="Calculation 21 4 5" xfId="9243"/>
    <cellStyle name="Calculation 21 5" xfId="4575"/>
    <cellStyle name="Calculation 21 5 2" xfId="7529"/>
    <cellStyle name="Calculation 21 5 2 2" xfId="12269"/>
    <cellStyle name="Calculation 21 5 2 3" xfId="14798"/>
    <cellStyle name="Calculation 21 5 3" xfId="10608"/>
    <cellStyle name="Calculation 21 5 4" xfId="9071"/>
    <cellStyle name="Calculation 21 6" xfId="6437"/>
    <cellStyle name="Calculation 21 6 2" xfId="11347"/>
    <cellStyle name="Calculation 21 6 3" xfId="13953"/>
    <cellStyle name="Calculation 22" xfId="1160"/>
    <cellStyle name="Calculation 22 2" xfId="2142"/>
    <cellStyle name="Calculation 22 2 2" xfId="4026"/>
    <cellStyle name="Calculation 22 2 2 2" xfId="5695"/>
    <cellStyle name="Calculation 22 2 2 2 2" xfId="8645"/>
    <cellStyle name="Calculation 22 2 2 2 2 2" xfId="13385"/>
    <cellStyle name="Calculation 22 2 2 2 2 3" xfId="15914"/>
    <cellStyle name="Calculation 22 2 2 3" xfId="7148"/>
    <cellStyle name="Calculation 22 2 2 3 2" xfId="11916"/>
    <cellStyle name="Calculation 22 2 2 3 3" xfId="14455"/>
    <cellStyle name="Calculation 22 2 2 4" xfId="10209"/>
    <cellStyle name="Calculation 22 2 2 5" xfId="10168"/>
    <cellStyle name="Calculation 22 2 3" xfId="5251"/>
    <cellStyle name="Calculation 22 2 3 2" xfId="8201"/>
    <cellStyle name="Calculation 22 2 3 2 2" xfId="12941"/>
    <cellStyle name="Calculation 22 2 3 2 3" xfId="15470"/>
    <cellStyle name="Calculation 22 2 4" xfId="4807"/>
    <cellStyle name="Calculation 22 2 4 2" xfId="7759"/>
    <cellStyle name="Calculation 22 2 4 2 2" xfId="12499"/>
    <cellStyle name="Calculation 22 2 4 2 3" xfId="15028"/>
    <cellStyle name="Calculation 22 2 5" xfId="6434"/>
    <cellStyle name="Calculation 22 2 5 2" xfId="11344"/>
    <cellStyle name="Calculation 22 2 5 3" xfId="13950"/>
    <cellStyle name="Calculation 22 2 6" xfId="6543"/>
    <cellStyle name="Calculation 22 2 6 2" xfId="11416"/>
    <cellStyle name="Calculation 22 2 6 3" xfId="14011"/>
    <cellStyle name="Calculation 22 2 7" xfId="9401"/>
    <cellStyle name="Calculation 22 2 8" xfId="9360"/>
    <cellStyle name="Calculation 22 3" xfId="2141"/>
    <cellStyle name="Calculation 22 3 2" xfId="5250"/>
    <cellStyle name="Calculation 22 3 2 2" xfId="8200"/>
    <cellStyle name="Calculation 22 3 2 2 2" xfId="12940"/>
    <cellStyle name="Calculation 22 3 2 2 3" xfId="15469"/>
    <cellStyle name="Calculation 22 3 3" xfId="4806"/>
    <cellStyle name="Calculation 22 3 3 2" xfId="7758"/>
    <cellStyle name="Calculation 22 3 3 2 2" xfId="12498"/>
    <cellStyle name="Calculation 22 3 3 2 3" xfId="15027"/>
    <cellStyle name="Calculation 22 3 4" xfId="6542"/>
    <cellStyle name="Calculation 22 3 4 2" xfId="11415"/>
    <cellStyle name="Calculation 22 3 4 3" xfId="14010"/>
    <cellStyle name="Calculation 22 3 5" xfId="9400"/>
    <cellStyle name="Calculation 22 3 6" xfId="9531"/>
    <cellStyle name="Calculation 22 4" xfId="4025"/>
    <cellStyle name="Calculation 22 4 2" xfId="5694"/>
    <cellStyle name="Calculation 22 4 2 2" xfId="8644"/>
    <cellStyle name="Calculation 22 4 2 2 2" xfId="13384"/>
    <cellStyle name="Calculation 22 4 2 2 3" xfId="15913"/>
    <cellStyle name="Calculation 22 4 3" xfId="7147"/>
    <cellStyle name="Calculation 22 4 3 2" xfId="11915"/>
    <cellStyle name="Calculation 22 4 3 3" xfId="14454"/>
    <cellStyle name="Calculation 22 4 4" xfId="10208"/>
    <cellStyle name="Calculation 22 4 5" xfId="9242"/>
    <cellStyle name="Calculation 22 5" xfId="4576"/>
    <cellStyle name="Calculation 22 5 2" xfId="7530"/>
    <cellStyle name="Calculation 22 5 2 2" xfId="12270"/>
    <cellStyle name="Calculation 22 5 2 3" xfId="14799"/>
    <cellStyle name="Calculation 22 5 3" xfId="10609"/>
    <cellStyle name="Calculation 22 5 4" xfId="9999"/>
    <cellStyle name="Calculation 22 6" xfId="6435"/>
    <cellStyle name="Calculation 22 6 2" xfId="11345"/>
    <cellStyle name="Calculation 22 6 3" xfId="13951"/>
    <cellStyle name="Calculation 23" xfId="1161"/>
    <cellStyle name="Calculation 23 2" xfId="2144"/>
    <cellStyle name="Calculation 23 2 2" xfId="4028"/>
    <cellStyle name="Calculation 23 2 2 2" xfId="5697"/>
    <cellStyle name="Calculation 23 2 2 2 2" xfId="8647"/>
    <cellStyle name="Calculation 23 2 2 2 2 2" xfId="13387"/>
    <cellStyle name="Calculation 23 2 2 2 2 3" xfId="15916"/>
    <cellStyle name="Calculation 23 2 2 3" xfId="7150"/>
    <cellStyle name="Calculation 23 2 2 3 2" xfId="11918"/>
    <cellStyle name="Calculation 23 2 2 3 3" xfId="14457"/>
    <cellStyle name="Calculation 23 2 2 4" xfId="10211"/>
    <cellStyle name="Calculation 23 2 2 5" xfId="10167"/>
    <cellStyle name="Calculation 23 2 3" xfId="5253"/>
    <cellStyle name="Calculation 23 2 3 2" xfId="8203"/>
    <cellStyle name="Calculation 23 2 3 2 2" xfId="12943"/>
    <cellStyle name="Calculation 23 2 3 2 3" xfId="15472"/>
    <cellStyle name="Calculation 23 2 4" xfId="4809"/>
    <cellStyle name="Calculation 23 2 4 2" xfId="7761"/>
    <cellStyle name="Calculation 23 2 4 2 2" xfId="12501"/>
    <cellStyle name="Calculation 23 2 4 2 3" xfId="15030"/>
    <cellStyle name="Calculation 23 2 5" xfId="6432"/>
    <cellStyle name="Calculation 23 2 5 2" xfId="11342"/>
    <cellStyle name="Calculation 23 2 5 3" xfId="13948"/>
    <cellStyle name="Calculation 23 2 6" xfId="6545"/>
    <cellStyle name="Calculation 23 2 6 2" xfId="11418"/>
    <cellStyle name="Calculation 23 2 6 3" xfId="14013"/>
    <cellStyle name="Calculation 23 2 7" xfId="9403"/>
    <cellStyle name="Calculation 23 2 8" xfId="9530"/>
    <cellStyle name="Calculation 23 3" xfId="2143"/>
    <cellStyle name="Calculation 23 3 2" xfId="5252"/>
    <cellStyle name="Calculation 23 3 2 2" xfId="8202"/>
    <cellStyle name="Calculation 23 3 2 2 2" xfId="12942"/>
    <cellStyle name="Calculation 23 3 2 2 3" xfId="15471"/>
    <cellStyle name="Calculation 23 3 3" xfId="4808"/>
    <cellStyle name="Calculation 23 3 3 2" xfId="7760"/>
    <cellStyle name="Calculation 23 3 3 2 2" xfId="12500"/>
    <cellStyle name="Calculation 23 3 3 2 3" xfId="15029"/>
    <cellStyle name="Calculation 23 3 4" xfId="6544"/>
    <cellStyle name="Calculation 23 3 4 2" xfId="11417"/>
    <cellStyle name="Calculation 23 3 4 3" xfId="14012"/>
    <cellStyle name="Calculation 23 3 5" xfId="9402"/>
    <cellStyle name="Calculation 23 3 6" xfId="11523"/>
    <cellStyle name="Calculation 23 4" xfId="4027"/>
    <cellStyle name="Calculation 23 4 2" xfId="5696"/>
    <cellStyle name="Calculation 23 4 2 2" xfId="8646"/>
    <cellStyle name="Calculation 23 4 2 2 2" xfId="13386"/>
    <cellStyle name="Calculation 23 4 2 2 3" xfId="15915"/>
    <cellStyle name="Calculation 23 4 3" xfId="7149"/>
    <cellStyle name="Calculation 23 4 3 2" xfId="11917"/>
    <cellStyle name="Calculation 23 4 3 3" xfId="14456"/>
    <cellStyle name="Calculation 23 4 4" xfId="10210"/>
    <cellStyle name="Calculation 23 4 5" xfId="9241"/>
    <cellStyle name="Calculation 23 5" xfId="4577"/>
    <cellStyle name="Calculation 23 5 2" xfId="7531"/>
    <cellStyle name="Calculation 23 5 2 2" xfId="12271"/>
    <cellStyle name="Calculation 23 5 2 3" xfId="14800"/>
    <cellStyle name="Calculation 23 5 3" xfId="10610"/>
    <cellStyle name="Calculation 23 5 4" xfId="9070"/>
    <cellStyle name="Calculation 23 6" xfId="6433"/>
    <cellStyle name="Calculation 23 6 2" xfId="11343"/>
    <cellStyle name="Calculation 23 6 3" xfId="13949"/>
    <cellStyle name="Calculation 24" xfId="1162"/>
    <cellStyle name="Calculation 24 2" xfId="2146"/>
    <cellStyle name="Calculation 24 2 2" xfId="4030"/>
    <cellStyle name="Calculation 24 2 2 2" xfId="5699"/>
    <cellStyle name="Calculation 24 2 2 2 2" xfId="8649"/>
    <cellStyle name="Calculation 24 2 2 2 2 2" xfId="13389"/>
    <cellStyle name="Calculation 24 2 2 2 2 3" xfId="15918"/>
    <cellStyle name="Calculation 24 2 2 3" xfId="7152"/>
    <cellStyle name="Calculation 24 2 2 3 2" xfId="11920"/>
    <cellStyle name="Calculation 24 2 2 3 3" xfId="14459"/>
    <cellStyle name="Calculation 24 2 2 4" xfId="10213"/>
    <cellStyle name="Calculation 24 2 2 5" xfId="10166"/>
    <cellStyle name="Calculation 24 2 3" xfId="5255"/>
    <cellStyle name="Calculation 24 2 3 2" xfId="8205"/>
    <cellStyle name="Calculation 24 2 3 2 2" xfId="12945"/>
    <cellStyle name="Calculation 24 2 3 2 3" xfId="15474"/>
    <cellStyle name="Calculation 24 2 4" xfId="4811"/>
    <cellStyle name="Calculation 24 2 4 2" xfId="7763"/>
    <cellStyle name="Calculation 24 2 4 2 2" xfId="12503"/>
    <cellStyle name="Calculation 24 2 4 2 3" xfId="15032"/>
    <cellStyle name="Calculation 24 2 5" xfId="6430"/>
    <cellStyle name="Calculation 24 2 5 2" xfId="11340"/>
    <cellStyle name="Calculation 24 2 5 3" xfId="13946"/>
    <cellStyle name="Calculation 24 2 6" xfId="6547"/>
    <cellStyle name="Calculation 24 2 6 2" xfId="11420"/>
    <cellStyle name="Calculation 24 2 6 3" xfId="14015"/>
    <cellStyle name="Calculation 24 2 7" xfId="9405"/>
    <cellStyle name="Calculation 24 2 8" xfId="11522"/>
    <cellStyle name="Calculation 24 3" xfId="2145"/>
    <cellStyle name="Calculation 24 3 2" xfId="5254"/>
    <cellStyle name="Calculation 24 3 2 2" xfId="8204"/>
    <cellStyle name="Calculation 24 3 2 2 2" xfId="12944"/>
    <cellStyle name="Calculation 24 3 2 2 3" xfId="15473"/>
    <cellStyle name="Calculation 24 3 3" xfId="4810"/>
    <cellStyle name="Calculation 24 3 3 2" xfId="7762"/>
    <cellStyle name="Calculation 24 3 3 2 2" xfId="12502"/>
    <cellStyle name="Calculation 24 3 3 2 3" xfId="15031"/>
    <cellStyle name="Calculation 24 3 4" xfId="6546"/>
    <cellStyle name="Calculation 24 3 4 2" xfId="11419"/>
    <cellStyle name="Calculation 24 3 4 3" xfId="14014"/>
    <cellStyle name="Calculation 24 3 5" xfId="9404"/>
    <cellStyle name="Calculation 24 3 6" xfId="9359"/>
    <cellStyle name="Calculation 24 4" xfId="4029"/>
    <cellStyle name="Calculation 24 4 2" xfId="5698"/>
    <cellStyle name="Calculation 24 4 2 2" xfId="8648"/>
    <cellStyle name="Calculation 24 4 2 2 2" xfId="13388"/>
    <cellStyle name="Calculation 24 4 2 2 3" xfId="15917"/>
    <cellStyle name="Calculation 24 4 3" xfId="7151"/>
    <cellStyle name="Calculation 24 4 3 2" xfId="11919"/>
    <cellStyle name="Calculation 24 4 3 3" xfId="14458"/>
    <cellStyle name="Calculation 24 4 4" xfId="10212"/>
    <cellStyle name="Calculation 24 4 5" xfId="9240"/>
    <cellStyle name="Calculation 24 5" xfId="4578"/>
    <cellStyle name="Calculation 24 5 2" xfId="7532"/>
    <cellStyle name="Calculation 24 5 2 2" xfId="12272"/>
    <cellStyle name="Calculation 24 5 2 3" xfId="14801"/>
    <cellStyle name="Calculation 24 5 3" xfId="10611"/>
    <cellStyle name="Calculation 24 5 4" xfId="9998"/>
    <cellStyle name="Calculation 24 6" xfId="6431"/>
    <cellStyle name="Calculation 24 6 2" xfId="11341"/>
    <cellStyle name="Calculation 24 6 3" xfId="13947"/>
    <cellStyle name="Calculation 25" xfId="1163"/>
    <cellStyle name="Calculation 25 2" xfId="2148"/>
    <cellStyle name="Calculation 25 2 2" xfId="4032"/>
    <cellStyle name="Calculation 25 2 2 2" xfId="5701"/>
    <cellStyle name="Calculation 25 2 2 2 2" xfId="8651"/>
    <cellStyle name="Calculation 25 2 2 2 2 2" xfId="13391"/>
    <cellStyle name="Calculation 25 2 2 2 2 3" xfId="15920"/>
    <cellStyle name="Calculation 25 2 2 3" xfId="7154"/>
    <cellStyle name="Calculation 25 2 2 3 2" xfId="11922"/>
    <cellStyle name="Calculation 25 2 2 3 3" xfId="14461"/>
    <cellStyle name="Calculation 25 2 2 4" xfId="10215"/>
    <cellStyle name="Calculation 25 2 2 5" xfId="10165"/>
    <cellStyle name="Calculation 25 2 3" xfId="5257"/>
    <cellStyle name="Calculation 25 2 3 2" xfId="8207"/>
    <cellStyle name="Calculation 25 2 3 2 2" xfId="12947"/>
    <cellStyle name="Calculation 25 2 3 2 3" xfId="15476"/>
    <cellStyle name="Calculation 25 2 4" xfId="4813"/>
    <cellStyle name="Calculation 25 2 4 2" xfId="7765"/>
    <cellStyle name="Calculation 25 2 4 2 2" xfId="12505"/>
    <cellStyle name="Calculation 25 2 4 2 3" xfId="15034"/>
    <cellStyle name="Calculation 25 2 5" xfId="6428"/>
    <cellStyle name="Calculation 25 2 5 2" xfId="11338"/>
    <cellStyle name="Calculation 25 2 5 3" xfId="13944"/>
    <cellStyle name="Calculation 25 2 6" xfId="6549"/>
    <cellStyle name="Calculation 25 2 6 2" xfId="11422"/>
    <cellStyle name="Calculation 25 2 6 3" xfId="14017"/>
    <cellStyle name="Calculation 25 2 7" xfId="9407"/>
    <cellStyle name="Calculation 25 2 8" xfId="9358"/>
    <cellStyle name="Calculation 25 3" xfId="2147"/>
    <cellStyle name="Calculation 25 3 2" xfId="5256"/>
    <cellStyle name="Calculation 25 3 2 2" xfId="8206"/>
    <cellStyle name="Calculation 25 3 2 2 2" xfId="12946"/>
    <cellStyle name="Calculation 25 3 2 2 3" xfId="15475"/>
    <cellStyle name="Calculation 25 3 3" xfId="4812"/>
    <cellStyle name="Calculation 25 3 3 2" xfId="7764"/>
    <cellStyle name="Calculation 25 3 3 2 2" xfId="12504"/>
    <cellStyle name="Calculation 25 3 3 2 3" xfId="15033"/>
    <cellStyle name="Calculation 25 3 4" xfId="6548"/>
    <cellStyle name="Calculation 25 3 4 2" xfId="11421"/>
    <cellStyle name="Calculation 25 3 4 3" xfId="14016"/>
    <cellStyle name="Calculation 25 3 5" xfId="9406"/>
    <cellStyle name="Calculation 25 3 6" xfId="9529"/>
    <cellStyle name="Calculation 25 4" xfId="4031"/>
    <cellStyle name="Calculation 25 4 2" xfId="5700"/>
    <cellStyle name="Calculation 25 4 2 2" xfId="8650"/>
    <cellStyle name="Calculation 25 4 2 2 2" xfId="13390"/>
    <cellStyle name="Calculation 25 4 2 2 3" xfId="15919"/>
    <cellStyle name="Calculation 25 4 3" xfId="7153"/>
    <cellStyle name="Calculation 25 4 3 2" xfId="11921"/>
    <cellStyle name="Calculation 25 4 3 3" xfId="14460"/>
    <cellStyle name="Calculation 25 4 4" xfId="10214"/>
    <cellStyle name="Calculation 25 4 5" xfId="9239"/>
    <cellStyle name="Calculation 25 5" xfId="4579"/>
    <cellStyle name="Calculation 25 5 2" xfId="7533"/>
    <cellStyle name="Calculation 25 5 2 2" xfId="12273"/>
    <cellStyle name="Calculation 25 5 2 3" xfId="14802"/>
    <cellStyle name="Calculation 25 5 3" xfId="10612"/>
    <cellStyle name="Calculation 25 5 4" xfId="9069"/>
    <cellStyle name="Calculation 25 6" xfId="6429"/>
    <cellStyle name="Calculation 25 6 2" xfId="11339"/>
    <cellStyle name="Calculation 25 6 3" xfId="13945"/>
    <cellStyle name="Calculation 26" xfId="1164"/>
    <cellStyle name="Calculation 26 2" xfId="2150"/>
    <cellStyle name="Calculation 26 2 2" xfId="4034"/>
    <cellStyle name="Calculation 26 2 2 2" xfId="5703"/>
    <cellStyle name="Calculation 26 2 2 2 2" xfId="8653"/>
    <cellStyle name="Calculation 26 2 2 2 2 2" xfId="13393"/>
    <cellStyle name="Calculation 26 2 2 2 2 3" xfId="15922"/>
    <cellStyle name="Calculation 26 2 2 3" xfId="7156"/>
    <cellStyle name="Calculation 26 2 2 3 2" xfId="11924"/>
    <cellStyle name="Calculation 26 2 2 3 3" xfId="14463"/>
    <cellStyle name="Calculation 26 2 2 4" xfId="10217"/>
    <cellStyle name="Calculation 26 2 2 5" xfId="10164"/>
    <cellStyle name="Calculation 26 2 3" xfId="5259"/>
    <cellStyle name="Calculation 26 2 3 2" xfId="8209"/>
    <cellStyle name="Calculation 26 2 3 2 2" xfId="12949"/>
    <cellStyle name="Calculation 26 2 3 2 3" xfId="15478"/>
    <cellStyle name="Calculation 26 2 4" xfId="4815"/>
    <cellStyle name="Calculation 26 2 4 2" xfId="7767"/>
    <cellStyle name="Calculation 26 2 4 2 2" xfId="12507"/>
    <cellStyle name="Calculation 26 2 4 2 3" xfId="15036"/>
    <cellStyle name="Calculation 26 2 5" xfId="6426"/>
    <cellStyle name="Calculation 26 2 5 2" xfId="11336"/>
    <cellStyle name="Calculation 26 2 5 3" xfId="13942"/>
    <cellStyle name="Calculation 26 2 6" xfId="6551"/>
    <cellStyle name="Calculation 26 2 6 2" xfId="11424"/>
    <cellStyle name="Calculation 26 2 6 3" xfId="14019"/>
    <cellStyle name="Calculation 26 2 7" xfId="9409"/>
    <cellStyle name="Calculation 26 2 8" xfId="9528"/>
    <cellStyle name="Calculation 26 3" xfId="2149"/>
    <cellStyle name="Calculation 26 3 2" xfId="5258"/>
    <cellStyle name="Calculation 26 3 2 2" xfId="8208"/>
    <cellStyle name="Calculation 26 3 2 2 2" xfId="12948"/>
    <cellStyle name="Calculation 26 3 2 2 3" xfId="15477"/>
    <cellStyle name="Calculation 26 3 3" xfId="4814"/>
    <cellStyle name="Calculation 26 3 3 2" xfId="7766"/>
    <cellStyle name="Calculation 26 3 3 2 2" xfId="12506"/>
    <cellStyle name="Calculation 26 3 3 2 3" xfId="15035"/>
    <cellStyle name="Calculation 26 3 4" xfId="6550"/>
    <cellStyle name="Calculation 26 3 4 2" xfId="11423"/>
    <cellStyle name="Calculation 26 3 4 3" xfId="14018"/>
    <cellStyle name="Calculation 26 3 5" xfId="9408"/>
    <cellStyle name="Calculation 26 3 6" xfId="11521"/>
    <cellStyle name="Calculation 26 4" xfId="4033"/>
    <cellStyle name="Calculation 26 4 2" xfId="5702"/>
    <cellStyle name="Calculation 26 4 2 2" xfId="8652"/>
    <cellStyle name="Calculation 26 4 2 2 2" xfId="13392"/>
    <cellStyle name="Calculation 26 4 2 2 3" xfId="15921"/>
    <cellStyle name="Calculation 26 4 3" xfId="7155"/>
    <cellStyle name="Calculation 26 4 3 2" xfId="11923"/>
    <cellStyle name="Calculation 26 4 3 3" xfId="14462"/>
    <cellStyle name="Calculation 26 4 4" xfId="10216"/>
    <cellStyle name="Calculation 26 4 5" xfId="9238"/>
    <cellStyle name="Calculation 26 5" xfId="4580"/>
    <cellStyle name="Calculation 26 5 2" xfId="7534"/>
    <cellStyle name="Calculation 26 5 2 2" xfId="12274"/>
    <cellStyle name="Calculation 26 5 2 3" xfId="14803"/>
    <cellStyle name="Calculation 26 5 3" xfId="10613"/>
    <cellStyle name="Calculation 26 5 4" xfId="9997"/>
    <cellStyle name="Calculation 26 6" xfId="6427"/>
    <cellStyle name="Calculation 26 6 2" xfId="11337"/>
    <cellStyle name="Calculation 26 6 3" xfId="13943"/>
    <cellStyle name="Calculation 27" xfId="1165"/>
    <cellStyle name="Calculation 27 2" xfId="2152"/>
    <cellStyle name="Calculation 27 2 2" xfId="4036"/>
    <cellStyle name="Calculation 27 2 2 2" xfId="5705"/>
    <cellStyle name="Calculation 27 2 2 2 2" xfId="8655"/>
    <cellStyle name="Calculation 27 2 2 2 2 2" xfId="13395"/>
    <cellStyle name="Calculation 27 2 2 2 2 3" xfId="15924"/>
    <cellStyle name="Calculation 27 2 2 3" xfId="7158"/>
    <cellStyle name="Calculation 27 2 2 3 2" xfId="11926"/>
    <cellStyle name="Calculation 27 2 2 3 3" xfId="14465"/>
    <cellStyle name="Calculation 27 2 2 4" xfId="10219"/>
    <cellStyle name="Calculation 27 2 2 5" xfId="10163"/>
    <cellStyle name="Calculation 27 2 3" xfId="5261"/>
    <cellStyle name="Calculation 27 2 3 2" xfId="8211"/>
    <cellStyle name="Calculation 27 2 3 2 2" xfId="12951"/>
    <cellStyle name="Calculation 27 2 3 2 3" xfId="15480"/>
    <cellStyle name="Calculation 27 2 4" xfId="4817"/>
    <cellStyle name="Calculation 27 2 4 2" xfId="7769"/>
    <cellStyle name="Calculation 27 2 4 2 2" xfId="12509"/>
    <cellStyle name="Calculation 27 2 4 2 3" xfId="15038"/>
    <cellStyle name="Calculation 27 2 5" xfId="6424"/>
    <cellStyle name="Calculation 27 2 5 2" xfId="11334"/>
    <cellStyle name="Calculation 27 2 5 3" xfId="13940"/>
    <cellStyle name="Calculation 27 2 6" xfId="6553"/>
    <cellStyle name="Calculation 27 2 6 2" xfId="11426"/>
    <cellStyle name="Calculation 27 2 6 3" xfId="14021"/>
    <cellStyle name="Calculation 27 2 7" xfId="9411"/>
    <cellStyle name="Calculation 27 2 8" xfId="11520"/>
    <cellStyle name="Calculation 27 3" xfId="2151"/>
    <cellStyle name="Calculation 27 3 2" xfId="5260"/>
    <cellStyle name="Calculation 27 3 2 2" xfId="8210"/>
    <cellStyle name="Calculation 27 3 2 2 2" xfId="12950"/>
    <cellStyle name="Calculation 27 3 2 2 3" xfId="15479"/>
    <cellStyle name="Calculation 27 3 3" xfId="4816"/>
    <cellStyle name="Calculation 27 3 3 2" xfId="7768"/>
    <cellStyle name="Calculation 27 3 3 2 2" xfId="12508"/>
    <cellStyle name="Calculation 27 3 3 2 3" xfId="15037"/>
    <cellStyle name="Calculation 27 3 4" xfId="6552"/>
    <cellStyle name="Calculation 27 3 4 2" xfId="11425"/>
    <cellStyle name="Calculation 27 3 4 3" xfId="14020"/>
    <cellStyle name="Calculation 27 3 5" xfId="9410"/>
    <cellStyle name="Calculation 27 3 6" xfId="9357"/>
    <cellStyle name="Calculation 27 4" xfId="4035"/>
    <cellStyle name="Calculation 27 4 2" xfId="5704"/>
    <cellStyle name="Calculation 27 4 2 2" xfId="8654"/>
    <cellStyle name="Calculation 27 4 2 2 2" xfId="13394"/>
    <cellStyle name="Calculation 27 4 2 2 3" xfId="15923"/>
    <cellStyle name="Calculation 27 4 3" xfId="7157"/>
    <cellStyle name="Calculation 27 4 3 2" xfId="11925"/>
    <cellStyle name="Calculation 27 4 3 3" xfId="14464"/>
    <cellStyle name="Calculation 27 4 4" xfId="10218"/>
    <cellStyle name="Calculation 27 4 5" xfId="9237"/>
    <cellStyle name="Calculation 27 5" xfId="4581"/>
    <cellStyle name="Calculation 27 5 2" xfId="7535"/>
    <cellStyle name="Calculation 27 5 2 2" xfId="12275"/>
    <cellStyle name="Calculation 27 5 2 3" xfId="14804"/>
    <cellStyle name="Calculation 27 5 3" xfId="10614"/>
    <cellStyle name="Calculation 27 5 4" xfId="9068"/>
    <cellStyle name="Calculation 27 6" xfId="6425"/>
    <cellStyle name="Calculation 27 6 2" xfId="11335"/>
    <cellStyle name="Calculation 27 6 3" xfId="13941"/>
    <cellStyle name="Calculation 28" xfId="1166"/>
    <cellStyle name="Calculation 28 2" xfId="2154"/>
    <cellStyle name="Calculation 28 2 2" xfId="4038"/>
    <cellStyle name="Calculation 28 2 2 2" xfId="5707"/>
    <cellStyle name="Calculation 28 2 2 2 2" xfId="8657"/>
    <cellStyle name="Calculation 28 2 2 2 2 2" xfId="13397"/>
    <cellStyle name="Calculation 28 2 2 2 2 3" xfId="15926"/>
    <cellStyle name="Calculation 28 2 2 3" xfId="7160"/>
    <cellStyle name="Calculation 28 2 2 3 2" xfId="11928"/>
    <cellStyle name="Calculation 28 2 2 3 3" xfId="14467"/>
    <cellStyle name="Calculation 28 2 2 4" xfId="10221"/>
    <cellStyle name="Calculation 28 2 2 5" xfId="10162"/>
    <cellStyle name="Calculation 28 2 3" xfId="5263"/>
    <cellStyle name="Calculation 28 2 3 2" xfId="8213"/>
    <cellStyle name="Calculation 28 2 3 2 2" xfId="12953"/>
    <cellStyle name="Calculation 28 2 3 2 3" xfId="15482"/>
    <cellStyle name="Calculation 28 2 4" xfId="4819"/>
    <cellStyle name="Calculation 28 2 4 2" xfId="7771"/>
    <cellStyle name="Calculation 28 2 4 2 2" xfId="12511"/>
    <cellStyle name="Calculation 28 2 4 2 3" xfId="15040"/>
    <cellStyle name="Calculation 28 2 5" xfId="6422"/>
    <cellStyle name="Calculation 28 2 5 2" xfId="11332"/>
    <cellStyle name="Calculation 28 2 5 3" xfId="13938"/>
    <cellStyle name="Calculation 28 2 6" xfId="6555"/>
    <cellStyle name="Calculation 28 2 6 2" xfId="11428"/>
    <cellStyle name="Calculation 28 2 6 3" xfId="14023"/>
    <cellStyle name="Calculation 28 2 7" xfId="9413"/>
    <cellStyle name="Calculation 28 2 8" xfId="9356"/>
    <cellStyle name="Calculation 28 3" xfId="2153"/>
    <cellStyle name="Calculation 28 3 2" xfId="5262"/>
    <cellStyle name="Calculation 28 3 2 2" xfId="8212"/>
    <cellStyle name="Calculation 28 3 2 2 2" xfId="12952"/>
    <cellStyle name="Calculation 28 3 2 2 3" xfId="15481"/>
    <cellStyle name="Calculation 28 3 3" xfId="4818"/>
    <cellStyle name="Calculation 28 3 3 2" xfId="7770"/>
    <cellStyle name="Calculation 28 3 3 2 2" xfId="12510"/>
    <cellStyle name="Calculation 28 3 3 2 3" xfId="15039"/>
    <cellStyle name="Calculation 28 3 4" xfId="6554"/>
    <cellStyle name="Calculation 28 3 4 2" xfId="11427"/>
    <cellStyle name="Calculation 28 3 4 3" xfId="14022"/>
    <cellStyle name="Calculation 28 3 5" xfId="9412"/>
    <cellStyle name="Calculation 28 3 6" xfId="9527"/>
    <cellStyle name="Calculation 28 4" xfId="4037"/>
    <cellStyle name="Calculation 28 4 2" xfId="5706"/>
    <cellStyle name="Calculation 28 4 2 2" xfId="8656"/>
    <cellStyle name="Calculation 28 4 2 2 2" xfId="13396"/>
    <cellStyle name="Calculation 28 4 2 2 3" xfId="15925"/>
    <cellStyle name="Calculation 28 4 3" xfId="7159"/>
    <cellStyle name="Calculation 28 4 3 2" xfId="11927"/>
    <cellStyle name="Calculation 28 4 3 3" xfId="14466"/>
    <cellStyle name="Calculation 28 4 4" xfId="10220"/>
    <cellStyle name="Calculation 28 4 5" xfId="9236"/>
    <cellStyle name="Calculation 28 5" xfId="4582"/>
    <cellStyle name="Calculation 28 5 2" xfId="7536"/>
    <cellStyle name="Calculation 28 5 2 2" xfId="12276"/>
    <cellStyle name="Calculation 28 5 2 3" xfId="14805"/>
    <cellStyle name="Calculation 28 5 3" xfId="10615"/>
    <cellStyle name="Calculation 28 5 4" xfId="9996"/>
    <cellStyle name="Calculation 28 6" xfId="6423"/>
    <cellStyle name="Calculation 28 6 2" xfId="11333"/>
    <cellStyle name="Calculation 28 6 3" xfId="13939"/>
    <cellStyle name="Calculation 29" xfId="1167"/>
    <cellStyle name="Calculation 29 2" xfId="2156"/>
    <cellStyle name="Calculation 29 2 2" xfId="4040"/>
    <cellStyle name="Calculation 29 2 2 2" xfId="5709"/>
    <cellStyle name="Calculation 29 2 2 2 2" xfId="8659"/>
    <cellStyle name="Calculation 29 2 2 2 2 2" xfId="13399"/>
    <cellStyle name="Calculation 29 2 2 2 2 3" xfId="15928"/>
    <cellStyle name="Calculation 29 2 2 3" xfId="7162"/>
    <cellStyle name="Calculation 29 2 2 3 2" xfId="11930"/>
    <cellStyle name="Calculation 29 2 2 3 3" xfId="14469"/>
    <cellStyle name="Calculation 29 2 2 4" xfId="10223"/>
    <cellStyle name="Calculation 29 2 2 5" xfId="10161"/>
    <cellStyle name="Calculation 29 2 3" xfId="5265"/>
    <cellStyle name="Calculation 29 2 3 2" xfId="8215"/>
    <cellStyle name="Calculation 29 2 3 2 2" xfId="12955"/>
    <cellStyle name="Calculation 29 2 3 2 3" xfId="15484"/>
    <cellStyle name="Calculation 29 2 4" xfId="4821"/>
    <cellStyle name="Calculation 29 2 4 2" xfId="7773"/>
    <cellStyle name="Calculation 29 2 4 2 2" xfId="12513"/>
    <cellStyle name="Calculation 29 2 4 2 3" xfId="15042"/>
    <cellStyle name="Calculation 29 2 5" xfId="6420"/>
    <cellStyle name="Calculation 29 2 5 2" xfId="11330"/>
    <cellStyle name="Calculation 29 2 5 3" xfId="13936"/>
    <cellStyle name="Calculation 29 2 6" xfId="6557"/>
    <cellStyle name="Calculation 29 2 6 2" xfId="11430"/>
    <cellStyle name="Calculation 29 2 6 3" xfId="14025"/>
    <cellStyle name="Calculation 29 2 7" xfId="9415"/>
    <cellStyle name="Calculation 29 2 8" xfId="9525"/>
    <cellStyle name="Calculation 29 3" xfId="2155"/>
    <cellStyle name="Calculation 29 3 2" xfId="5264"/>
    <cellStyle name="Calculation 29 3 2 2" xfId="8214"/>
    <cellStyle name="Calculation 29 3 2 2 2" xfId="12954"/>
    <cellStyle name="Calculation 29 3 2 2 3" xfId="15483"/>
    <cellStyle name="Calculation 29 3 3" xfId="4820"/>
    <cellStyle name="Calculation 29 3 3 2" xfId="7772"/>
    <cellStyle name="Calculation 29 3 3 2 2" xfId="12512"/>
    <cellStyle name="Calculation 29 3 3 2 3" xfId="15041"/>
    <cellStyle name="Calculation 29 3 4" xfId="6556"/>
    <cellStyle name="Calculation 29 3 4 2" xfId="11429"/>
    <cellStyle name="Calculation 29 3 4 3" xfId="14024"/>
    <cellStyle name="Calculation 29 3 5" xfId="9414"/>
    <cellStyle name="Calculation 29 3 6" xfId="9526"/>
    <cellStyle name="Calculation 29 4" xfId="4039"/>
    <cellStyle name="Calculation 29 4 2" xfId="5708"/>
    <cellStyle name="Calculation 29 4 2 2" xfId="8658"/>
    <cellStyle name="Calculation 29 4 2 2 2" xfId="13398"/>
    <cellStyle name="Calculation 29 4 2 2 3" xfId="15927"/>
    <cellStyle name="Calculation 29 4 3" xfId="7161"/>
    <cellStyle name="Calculation 29 4 3 2" xfId="11929"/>
    <cellStyle name="Calculation 29 4 3 3" xfId="14468"/>
    <cellStyle name="Calculation 29 4 4" xfId="10222"/>
    <cellStyle name="Calculation 29 4 5" xfId="9235"/>
    <cellStyle name="Calculation 29 5" xfId="4583"/>
    <cellStyle name="Calculation 29 5 2" xfId="7537"/>
    <cellStyle name="Calculation 29 5 2 2" xfId="12277"/>
    <cellStyle name="Calculation 29 5 2 3" xfId="14806"/>
    <cellStyle name="Calculation 29 5 3" xfId="10616"/>
    <cellStyle name="Calculation 29 5 4" xfId="9067"/>
    <cellStyle name="Calculation 29 6" xfId="6421"/>
    <cellStyle name="Calculation 29 6 2" xfId="11331"/>
    <cellStyle name="Calculation 29 6 3" xfId="13937"/>
    <cellStyle name="Calculation 3" xfId="1168"/>
    <cellStyle name="Calculation 3 2" xfId="2158"/>
    <cellStyle name="Calculation 3 2 2" xfId="4042"/>
    <cellStyle name="Calculation 3 2 2 2" xfId="5711"/>
    <cellStyle name="Calculation 3 2 2 2 2" xfId="8661"/>
    <cellStyle name="Calculation 3 2 2 2 2 2" xfId="13401"/>
    <cellStyle name="Calculation 3 2 2 2 2 3" xfId="15930"/>
    <cellStyle name="Calculation 3 2 2 3" xfId="7164"/>
    <cellStyle name="Calculation 3 2 2 3 2" xfId="11932"/>
    <cellStyle name="Calculation 3 2 2 3 3" xfId="14471"/>
    <cellStyle name="Calculation 3 2 2 4" xfId="10225"/>
    <cellStyle name="Calculation 3 2 2 5" xfId="10160"/>
    <cellStyle name="Calculation 3 2 3" xfId="5267"/>
    <cellStyle name="Calculation 3 2 3 2" xfId="8217"/>
    <cellStyle name="Calculation 3 2 3 2 2" xfId="12957"/>
    <cellStyle name="Calculation 3 2 3 2 3" xfId="15486"/>
    <cellStyle name="Calculation 3 2 4" xfId="4823"/>
    <cellStyle name="Calculation 3 2 4 2" xfId="7775"/>
    <cellStyle name="Calculation 3 2 4 2 2" xfId="12515"/>
    <cellStyle name="Calculation 3 2 4 2 3" xfId="15044"/>
    <cellStyle name="Calculation 3 2 5" xfId="6418"/>
    <cellStyle name="Calculation 3 2 5 2" xfId="11328"/>
    <cellStyle name="Calculation 3 2 5 3" xfId="13934"/>
    <cellStyle name="Calculation 3 2 6" xfId="6559"/>
    <cellStyle name="Calculation 3 2 6 2" xfId="11432"/>
    <cellStyle name="Calculation 3 2 6 3" xfId="14027"/>
    <cellStyle name="Calculation 3 2 7" xfId="9417"/>
    <cellStyle name="Calculation 3 2 8" xfId="9523"/>
    <cellStyle name="Calculation 3 3" xfId="2157"/>
    <cellStyle name="Calculation 3 3 2" xfId="5266"/>
    <cellStyle name="Calculation 3 3 2 2" xfId="8216"/>
    <cellStyle name="Calculation 3 3 2 2 2" xfId="12956"/>
    <cellStyle name="Calculation 3 3 2 2 3" xfId="15485"/>
    <cellStyle name="Calculation 3 3 3" xfId="4822"/>
    <cellStyle name="Calculation 3 3 3 2" xfId="7774"/>
    <cellStyle name="Calculation 3 3 3 2 2" xfId="12514"/>
    <cellStyle name="Calculation 3 3 3 2 3" xfId="15043"/>
    <cellStyle name="Calculation 3 3 4" xfId="6558"/>
    <cellStyle name="Calculation 3 3 4 2" xfId="11431"/>
    <cellStyle name="Calculation 3 3 4 3" xfId="14026"/>
    <cellStyle name="Calculation 3 3 5" xfId="9416"/>
    <cellStyle name="Calculation 3 3 6" xfId="9524"/>
    <cellStyle name="Calculation 3 4" xfId="4041"/>
    <cellStyle name="Calculation 3 4 2" xfId="5710"/>
    <cellStyle name="Calculation 3 4 2 2" xfId="8660"/>
    <cellStyle name="Calculation 3 4 2 2 2" xfId="13400"/>
    <cellStyle name="Calculation 3 4 2 2 3" xfId="15929"/>
    <cellStyle name="Calculation 3 4 3" xfId="7163"/>
    <cellStyle name="Calculation 3 4 3 2" xfId="11931"/>
    <cellStyle name="Calculation 3 4 3 3" xfId="14470"/>
    <cellStyle name="Calculation 3 4 4" xfId="10224"/>
    <cellStyle name="Calculation 3 4 5" xfId="9234"/>
    <cellStyle name="Calculation 3 5" xfId="4584"/>
    <cellStyle name="Calculation 3 5 2" xfId="7538"/>
    <cellStyle name="Calculation 3 5 2 2" xfId="12278"/>
    <cellStyle name="Calculation 3 5 2 3" xfId="14807"/>
    <cellStyle name="Calculation 3 5 3" xfId="10617"/>
    <cellStyle name="Calculation 3 5 4" xfId="9995"/>
    <cellStyle name="Calculation 3 6" xfId="6419"/>
    <cellStyle name="Calculation 3 6 2" xfId="11329"/>
    <cellStyle name="Calculation 3 6 3" xfId="13935"/>
    <cellStyle name="Calculation 30" xfId="1169"/>
    <cellStyle name="Calculation 30 2" xfId="2160"/>
    <cellStyle name="Calculation 30 2 2" xfId="4044"/>
    <cellStyle name="Calculation 30 2 2 2" xfId="5713"/>
    <cellStyle name="Calculation 30 2 2 2 2" xfId="8663"/>
    <cellStyle name="Calculation 30 2 2 2 2 2" xfId="13403"/>
    <cellStyle name="Calculation 30 2 2 2 2 3" xfId="15932"/>
    <cellStyle name="Calculation 30 2 2 3" xfId="7166"/>
    <cellStyle name="Calculation 30 2 2 3 2" xfId="11934"/>
    <cellStyle name="Calculation 30 2 2 3 3" xfId="14473"/>
    <cellStyle name="Calculation 30 2 2 4" xfId="10227"/>
    <cellStyle name="Calculation 30 2 2 5" xfId="10159"/>
    <cellStyle name="Calculation 30 2 3" xfId="5269"/>
    <cellStyle name="Calculation 30 2 3 2" xfId="8219"/>
    <cellStyle name="Calculation 30 2 3 2 2" xfId="12959"/>
    <cellStyle name="Calculation 30 2 3 2 3" xfId="15488"/>
    <cellStyle name="Calculation 30 2 4" xfId="4825"/>
    <cellStyle name="Calculation 30 2 4 2" xfId="7777"/>
    <cellStyle name="Calculation 30 2 4 2 2" xfId="12517"/>
    <cellStyle name="Calculation 30 2 4 2 3" xfId="15046"/>
    <cellStyle name="Calculation 30 2 5" xfId="6416"/>
    <cellStyle name="Calculation 30 2 5 2" xfId="11326"/>
    <cellStyle name="Calculation 30 2 5 3" xfId="13932"/>
    <cellStyle name="Calculation 30 2 6" xfId="6561"/>
    <cellStyle name="Calculation 30 2 6 2" xfId="11434"/>
    <cellStyle name="Calculation 30 2 6 3" xfId="14029"/>
    <cellStyle name="Calculation 30 2 7" xfId="9419"/>
    <cellStyle name="Calculation 30 2 8" xfId="9521"/>
    <cellStyle name="Calculation 30 3" xfId="2159"/>
    <cellStyle name="Calculation 30 3 2" xfId="5268"/>
    <cellStyle name="Calculation 30 3 2 2" xfId="8218"/>
    <cellStyle name="Calculation 30 3 2 2 2" xfId="12958"/>
    <cellStyle name="Calculation 30 3 2 2 3" xfId="15487"/>
    <cellStyle name="Calculation 30 3 3" xfId="4824"/>
    <cellStyle name="Calculation 30 3 3 2" xfId="7776"/>
    <cellStyle name="Calculation 30 3 3 2 2" xfId="12516"/>
    <cellStyle name="Calculation 30 3 3 2 3" xfId="15045"/>
    <cellStyle name="Calculation 30 3 4" xfId="6560"/>
    <cellStyle name="Calculation 30 3 4 2" xfId="11433"/>
    <cellStyle name="Calculation 30 3 4 3" xfId="14028"/>
    <cellStyle name="Calculation 30 3 5" xfId="9418"/>
    <cellStyle name="Calculation 30 3 6" xfId="9522"/>
    <cellStyle name="Calculation 30 4" xfId="4043"/>
    <cellStyle name="Calculation 30 4 2" xfId="5712"/>
    <cellStyle name="Calculation 30 4 2 2" xfId="8662"/>
    <cellStyle name="Calculation 30 4 2 2 2" xfId="13402"/>
    <cellStyle name="Calculation 30 4 2 2 3" xfId="15931"/>
    <cellStyle name="Calculation 30 4 3" xfId="7165"/>
    <cellStyle name="Calculation 30 4 3 2" xfId="11933"/>
    <cellStyle name="Calculation 30 4 3 3" xfId="14472"/>
    <cellStyle name="Calculation 30 4 4" xfId="10226"/>
    <cellStyle name="Calculation 30 4 5" xfId="9233"/>
    <cellStyle name="Calculation 30 5" xfId="4585"/>
    <cellStyle name="Calculation 30 5 2" xfId="7539"/>
    <cellStyle name="Calculation 30 5 2 2" xfId="12279"/>
    <cellStyle name="Calculation 30 5 2 3" xfId="14808"/>
    <cellStyle name="Calculation 30 5 3" xfId="10618"/>
    <cellStyle name="Calculation 30 5 4" xfId="9066"/>
    <cellStyle name="Calculation 30 6" xfId="6417"/>
    <cellStyle name="Calculation 30 6 2" xfId="11327"/>
    <cellStyle name="Calculation 30 6 3" xfId="13933"/>
    <cellStyle name="Calculation 31" xfId="1170"/>
    <cellStyle name="Calculation 31 2" xfId="2162"/>
    <cellStyle name="Calculation 31 2 2" xfId="4046"/>
    <cellStyle name="Calculation 31 2 2 2" xfId="5715"/>
    <cellStyle name="Calculation 31 2 2 2 2" xfId="8665"/>
    <cellStyle name="Calculation 31 2 2 2 2 2" xfId="13405"/>
    <cellStyle name="Calculation 31 2 2 2 2 3" xfId="15934"/>
    <cellStyle name="Calculation 31 2 2 3" xfId="7168"/>
    <cellStyle name="Calculation 31 2 2 3 2" xfId="11936"/>
    <cellStyle name="Calculation 31 2 2 3 3" xfId="14475"/>
    <cellStyle name="Calculation 31 2 2 4" xfId="10229"/>
    <cellStyle name="Calculation 31 2 2 5" xfId="10158"/>
    <cellStyle name="Calculation 31 2 3" xfId="5271"/>
    <cellStyle name="Calculation 31 2 3 2" xfId="8221"/>
    <cellStyle name="Calculation 31 2 3 2 2" xfId="12961"/>
    <cellStyle name="Calculation 31 2 3 2 3" xfId="15490"/>
    <cellStyle name="Calculation 31 2 4" xfId="4827"/>
    <cellStyle name="Calculation 31 2 4 2" xfId="7779"/>
    <cellStyle name="Calculation 31 2 4 2 2" xfId="12519"/>
    <cellStyle name="Calculation 31 2 4 2 3" xfId="15048"/>
    <cellStyle name="Calculation 31 2 5" xfId="6414"/>
    <cellStyle name="Calculation 31 2 5 2" xfId="11324"/>
    <cellStyle name="Calculation 31 2 5 3" xfId="13930"/>
    <cellStyle name="Calculation 31 2 6" xfId="6563"/>
    <cellStyle name="Calculation 31 2 6 2" xfId="11436"/>
    <cellStyle name="Calculation 31 2 6 3" xfId="14031"/>
    <cellStyle name="Calculation 31 2 7" xfId="9421"/>
    <cellStyle name="Calculation 31 2 8" xfId="11519"/>
    <cellStyle name="Calculation 31 3" xfId="2161"/>
    <cellStyle name="Calculation 31 3 2" xfId="5270"/>
    <cellStyle name="Calculation 31 3 2 2" xfId="8220"/>
    <cellStyle name="Calculation 31 3 2 2 2" xfId="12960"/>
    <cellStyle name="Calculation 31 3 2 2 3" xfId="15489"/>
    <cellStyle name="Calculation 31 3 3" xfId="4826"/>
    <cellStyle name="Calculation 31 3 3 2" xfId="7778"/>
    <cellStyle name="Calculation 31 3 3 2 2" xfId="12518"/>
    <cellStyle name="Calculation 31 3 3 2 3" xfId="15047"/>
    <cellStyle name="Calculation 31 3 4" xfId="6562"/>
    <cellStyle name="Calculation 31 3 4 2" xfId="11435"/>
    <cellStyle name="Calculation 31 3 4 3" xfId="14030"/>
    <cellStyle name="Calculation 31 3 5" xfId="9420"/>
    <cellStyle name="Calculation 31 3 6" xfId="9520"/>
    <cellStyle name="Calculation 31 4" xfId="4045"/>
    <cellStyle name="Calculation 31 4 2" xfId="5714"/>
    <cellStyle name="Calculation 31 4 2 2" xfId="8664"/>
    <cellStyle name="Calculation 31 4 2 2 2" xfId="13404"/>
    <cellStyle name="Calculation 31 4 2 2 3" xfId="15933"/>
    <cellStyle name="Calculation 31 4 3" xfId="7167"/>
    <cellStyle name="Calculation 31 4 3 2" xfId="11935"/>
    <cellStyle name="Calculation 31 4 3 3" xfId="14474"/>
    <cellStyle name="Calculation 31 4 4" xfId="10228"/>
    <cellStyle name="Calculation 31 4 5" xfId="9232"/>
    <cellStyle name="Calculation 31 5" xfId="4586"/>
    <cellStyle name="Calculation 31 5 2" xfId="7540"/>
    <cellStyle name="Calculation 31 5 2 2" xfId="12280"/>
    <cellStyle name="Calculation 31 5 2 3" xfId="14809"/>
    <cellStyle name="Calculation 31 5 3" xfId="10619"/>
    <cellStyle name="Calculation 31 5 4" xfId="9994"/>
    <cellStyle name="Calculation 31 6" xfId="6415"/>
    <cellStyle name="Calculation 31 6 2" xfId="11325"/>
    <cellStyle name="Calculation 31 6 3" xfId="13931"/>
    <cellStyle name="Calculation 32" xfId="1171"/>
    <cellStyle name="Calculation 32 2" xfId="2164"/>
    <cellStyle name="Calculation 32 2 2" xfId="4048"/>
    <cellStyle name="Calculation 32 2 2 2" xfId="5717"/>
    <cellStyle name="Calculation 32 2 2 2 2" xfId="8667"/>
    <cellStyle name="Calculation 32 2 2 2 2 2" xfId="13407"/>
    <cellStyle name="Calculation 32 2 2 2 2 3" xfId="15936"/>
    <cellStyle name="Calculation 32 2 2 3" xfId="7170"/>
    <cellStyle name="Calculation 32 2 2 3 2" xfId="11938"/>
    <cellStyle name="Calculation 32 2 2 3 3" xfId="14477"/>
    <cellStyle name="Calculation 32 2 2 4" xfId="10231"/>
    <cellStyle name="Calculation 32 2 2 5" xfId="10157"/>
    <cellStyle name="Calculation 32 2 3" xfId="5273"/>
    <cellStyle name="Calculation 32 2 3 2" xfId="8223"/>
    <cellStyle name="Calculation 32 2 3 2 2" xfId="12963"/>
    <cellStyle name="Calculation 32 2 3 2 3" xfId="15492"/>
    <cellStyle name="Calculation 32 2 4" xfId="4829"/>
    <cellStyle name="Calculation 32 2 4 2" xfId="7781"/>
    <cellStyle name="Calculation 32 2 4 2 2" xfId="12521"/>
    <cellStyle name="Calculation 32 2 4 2 3" xfId="15050"/>
    <cellStyle name="Calculation 32 2 5" xfId="6412"/>
    <cellStyle name="Calculation 32 2 5 2" xfId="11322"/>
    <cellStyle name="Calculation 32 2 5 3" xfId="13928"/>
    <cellStyle name="Calculation 32 2 6" xfId="6565"/>
    <cellStyle name="Calculation 32 2 6 2" xfId="11438"/>
    <cellStyle name="Calculation 32 2 6 3" xfId="14033"/>
    <cellStyle name="Calculation 32 2 7" xfId="9423"/>
    <cellStyle name="Calculation 32 2 8" xfId="10321"/>
    <cellStyle name="Calculation 32 3" xfId="2163"/>
    <cellStyle name="Calculation 32 3 2" xfId="5272"/>
    <cellStyle name="Calculation 32 3 2 2" xfId="8222"/>
    <cellStyle name="Calculation 32 3 2 2 2" xfId="12962"/>
    <cellStyle name="Calculation 32 3 2 2 3" xfId="15491"/>
    <cellStyle name="Calculation 32 3 3" xfId="4828"/>
    <cellStyle name="Calculation 32 3 3 2" xfId="7780"/>
    <cellStyle name="Calculation 32 3 3 2 2" xfId="12520"/>
    <cellStyle name="Calculation 32 3 3 2 3" xfId="15049"/>
    <cellStyle name="Calculation 32 3 4" xfId="6564"/>
    <cellStyle name="Calculation 32 3 4 2" xfId="11437"/>
    <cellStyle name="Calculation 32 3 4 3" xfId="14032"/>
    <cellStyle name="Calculation 32 3 5" xfId="9422"/>
    <cellStyle name="Calculation 32 3 6" xfId="11984"/>
    <cellStyle name="Calculation 32 4" xfId="4047"/>
    <cellStyle name="Calculation 32 4 2" xfId="5716"/>
    <cellStyle name="Calculation 32 4 2 2" xfId="8666"/>
    <cellStyle name="Calculation 32 4 2 2 2" xfId="13406"/>
    <cellStyle name="Calculation 32 4 2 2 3" xfId="15935"/>
    <cellStyle name="Calculation 32 4 3" xfId="7169"/>
    <cellStyle name="Calculation 32 4 3 2" xfId="11937"/>
    <cellStyle name="Calculation 32 4 3 3" xfId="14476"/>
    <cellStyle name="Calculation 32 4 4" xfId="10230"/>
    <cellStyle name="Calculation 32 4 5" xfId="9231"/>
    <cellStyle name="Calculation 32 5" xfId="4587"/>
    <cellStyle name="Calculation 32 5 2" xfId="7541"/>
    <cellStyle name="Calculation 32 5 2 2" xfId="12281"/>
    <cellStyle name="Calculation 32 5 2 3" xfId="14810"/>
    <cellStyle name="Calculation 32 5 3" xfId="10620"/>
    <cellStyle name="Calculation 32 5 4" xfId="9065"/>
    <cellStyle name="Calculation 32 6" xfId="6413"/>
    <cellStyle name="Calculation 32 6 2" xfId="11323"/>
    <cellStyle name="Calculation 32 6 3" xfId="13929"/>
    <cellStyle name="Calculation 33" xfId="1172"/>
    <cellStyle name="Calculation 33 2" xfId="2166"/>
    <cellStyle name="Calculation 33 2 2" xfId="4050"/>
    <cellStyle name="Calculation 33 2 2 2" xfId="5719"/>
    <cellStyle name="Calculation 33 2 2 2 2" xfId="8669"/>
    <cellStyle name="Calculation 33 2 2 2 2 2" xfId="13409"/>
    <cellStyle name="Calculation 33 2 2 2 2 3" xfId="15938"/>
    <cellStyle name="Calculation 33 2 2 3" xfId="7172"/>
    <cellStyle name="Calculation 33 2 2 3 2" xfId="11940"/>
    <cellStyle name="Calculation 33 2 2 3 3" xfId="14479"/>
    <cellStyle name="Calculation 33 2 2 4" xfId="10233"/>
    <cellStyle name="Calculation 33 2 2 5" xfId="10156"/>
    <cellStyle name="Calculation 33 2 3" xfId="5275"/>
    <cellStyle name="Calculation 33 2 3 2" xfId="8225"/>
    <cellStyle name="Calculation 33 2 3 2 2" xfId="12965"/>
    <cellStyle name="Calculation 33 2 3 2 3" xfId="15494"/>
    <cellStyle name="Calculation 33 2 4" xfId="4831"/>
    <cellStyle name="Calculation 33 2 4 2" xfId="7783"/>
    <cellStyle name="Calculation 33 2 4 2 2" xfId="12523"/>
    <cellStyle name="Calculation 33 2 4 2 3" xfId="15052"/>
    <cellStyle name="Calculation 33 2 5" xfId="6410"/>
    <cellStyle name="Calculation 33 2 5 2" xfId="11320"/>
    <cellStyle name="Calculation 33 2 5 3" xfId="13926"/>
    <cellStyle name="Calculation 33 2 6" xfId="6567"/>
    <cellStyle name="Calculation 33 2 6 2" xfId="11440"/>
    <cellStyle name="Calculation 33 2 6 3" xfId="14035"/>
    <cellStyle name="Calculation 33 2 7" xfId="9425"/>
    <cellStyle name="Calculation 33 2 8" xfId="9518"/>
    <cellStyle name="Calculation 33 3" xfId="2165"/>
    <cellStyle name="Calculation 33 3 2" xfId="5274"/>
    <cellStyle name="Calculation 33 3 2 2" xfId="8224"/>
    <cellStyle name="Calculation 33 3 2 2 2" xfId="12964"/>
    <cellStyle name="Calculation 33 3 2 2 3" xfId="15493"/>
    <cellStyle name="Calculation 33 3 3" xfId="4830"/>
    <cellStyle name="Calculation 33 3 3 2" xfId="7782"/>
    <cellStyle name="Calculation 33 3 3 2 2" xfId="12522"/>
    <cellStyle name="Calculation 33 3 3 2 3" xfId="15051"/>
    <cellStyle name="Calculation 33 3 4" xfId="6566"/>
    <cellStyle name="Calculation 33 3 4 2" xfId="11439"/>
    <cellStyle name="Calculation 33 3 4 3" xfId="14034"/>
    <cellStyle name="Calculation 33 3 5" xfId="9424"/>
    <cellStyle name="Calculation 33 3 6" xfId="9519"/>
    <cellStyle name="Calculation 33 4" xfId="4049"/>
    <cellStyle name="Calculation 33 4 2" xfId="5718"/>
    <cellStyle name="Calculation 33 4 2 2" xfId="8668"/>
    <cellStyle name="Calculation 33 4 2 2 2" xfId="13408"/>
    <cellStyle name="Calculation 33 4 2 2 3" xfId="15937"/>
    <cellStyle name="Calculation 33 4 3" xfId="7171"/>
    <cellStyle name="Calculation 33 4 3 2" xfId="11939"/>
    <cellStyle name="Calculation 33 4 3 3" xfId="14478"/>
    <cellStyle name="Calculation 33 4 4" xfId="10232"/>
    <cellStyle name="Calculation 33 4 5" xfId="9230"/>
    <cellStyle name="Calculation 33 5" xfId="4588"/>
    <cellStyle name="Calculation 33 5 2" xfId="7542"/>
    <cellStyle name="Calculation 33 5 2 2" xfId="12282"/>
    <cellStyle name="Calculation 33 5 2 3" xfId="14811"/>
    <cellStyle name="Calculation 33 5 3" xfId="10621"/>
    <cellStyle name="Calculation 33 5 4" xfId="9993"/>
    <cellStyle name="Calculation 33 6" xfId="6411"/>
    <cellStyle name="Calculation 33 6 2" xfId="11321"/>
    <cellStyle name="Calculation 33 6 3" xfId="13927"/>
    <cellStyle name="Calculation 34" xfId="1173"/>
    <cellStyle name="Calculation 34 2" xfId="2168"/>
    <cellStyle name="Calculation 34 2 2" xfId="4052"/>
    <cellStyle name="Calculation 34 2 2 2" xfId="5721"/>
    <cellStyle name="Calculation 34 2 2 2 2" xfId="8671"/>
    <cellStyle name="Calculation 34 2 2 2 2 2" xfId="13411"/>
    <cellStyle name="Calculation 34 2 2 2 2 3" xfId="15940"/>
    <cellStyle name="Calculation 34 2 2 3" xfId="7174"/>
    <cellStyle name="Calculation 34 2 2 3 2" xfId="11942"/>
    <cellStyle name="Calculation 34 2 2 3 3" xfId="14481"/>
    <cellStyle name="Calculation 34 2 2 4" xfId="10235"/>
    <cellStyle name="Calculation 34 2 2 5" xfId="10155"/>
    <cellStyle name="Calculation 34 2 3" xfId="5277"/>
    <cellStyle name="Calculation 34 2 3 2" xfId="8227"/>
    <cellStyle name="Calculation 34 2 3 2 2" xfId="12967"/>
    <cellStyle name="Calculation 34 2 3 2 3" xfId="15496"/>
    <cellStyle name="Calculation 34 2 4" xfId="4833"/>
    <cellStyle name="Calculation 34 2 4 2" xfId="7785"/>
    <cellStyle name="Calculation 34 2 4 2 2" xfId="12525"/>
    <cellStyle name="Calculation 34 2 4 2 3" xfId="15054"/>
    <cellStyle name="Calculation 34 2 5" xfId="6408"/>
    <cellStyle name="Calculation 34 2 5 2" xfId="11318"/>
    <cellStyle name="Calculation 34 2 5 3" xfId="13924"/>
    <cellStyle name="Calculation 34 2 6" xfId="6569"/>
    <cellStyle name="Calculation 34 2 6 2" xfId="11442"/>
    <cellStyle name="Calculation 34 2 6 3" xfId="14037"/>
    <cellStyle name="Calculation 34 2 7" xfId="9427"/>
    <cellStyle name="Calculation 34 2 8" xfId="11385"/>
    <cellStyle name="Calculation 34 3" xfId="2167"/>
    <cellStyle name="Calculation 34 3 2" xfId="5276"/>
    <cellStyle name="Calculation 34 3 2 2" xfId="8226"/>
    <cellStyle name="Calculation 34 3 2 2 2" xfId="12966"/>
    <cellStyle name="Calculation 34 3 2 2 3" xfId="15495"/>
    <cellStyle name="Calculation 34 3 3" xfId="4832"/>
    <cellStyle name="Calculation 34 3 3 2" xfId="7784"/>
    <cellStyle name="Calculation 34 3 3 2 2" xfId="12524"/>
    <cellStyle name="Calculation 34 3 3 2 3" xfId="15053"/>
    <cellStyle name="Calculation 34 3 4" xfId="6568"/>
    <cellStyle name="Calculation 34 3 4 2" xfId="11441"/>
    <cellStyle name="Calculation 34 3 4 3" xfId="14036"/>
    <cellStyle name="Calculation 34 3 5" xfId="9426"/>
    <cellStyle name="Calculation 34 3 6" xfId="9517"/>
    <cellStyle name="Calculation 34 4" xfId="4051"/>
    <cellStyle name="Calculation 34 4 2" xfId="5720"/>
    <cellStyle name="Calculation 34 4 2 2" xfId="8670"/>
    <cellStyle name="Calculation 34 4 2 2 2" xfId="13410"/>
    <cellStyle name="Calculation 34 4 2 2 3" xfId="15939"/>
    <cellStyle name="Calculation 34 4 3" xfId="7173"/>
    <cellStyle name="Calculation 34 4 3 2" xfId="11941"/>
    <cellStyle name="Calculation 34 4 3 3" xfId="14480"/>
    <cellStyle name="Calculation 34 4 4" xfId="10234"/>
    <cellStyle name="Calculation 34 4 5" xfId="9229"/>
    <cellStyle name="Calculation 34 5" xfId="4589"/>
    <cellStyle name="Calculation 34 5 2" xfId="7543"/>
    <cellStyle name="Calculation 34 5 2 2" xfId="12283"/>
    <cellStyle name="Calculation 34 5 2 3" xfId="14812"/>
    <cellStyle name="Calculation 34 5 3" xfId="10622"/>
    <cellStyle name="Calculation 34 5 4" xfId="9064"/>
    <cellStyle name="Calculation 34 6" xfId="6409"/>
    <cellStyle name="Calculation 34 6 2" xfId="11319"/>
    <cellStyle name="Calculation 34 6 3" xfId="13925"/>
    <cellStyle name="Calculation 35" xfId="1174"/>
    <cellStyle name="Calculation 35 2" xfId="2170"/>
    <cellStyle name="Calculation 35 2 2" xfId="4054"/>
    <cellStyle name="Calculation 35 2 2 2" xfId="5723"/>
    <cellStyle name="Calculation 35 2 2 2 2" xfId="8673"/>
    <cellStyle name="Calculation 35 2 2 2 2 2" xfId="13413"/>
    <cellStyle name="Calculation 35 2 2 2 2 3" xfId="15942"/>
    <cellStyle name="Calculation 35 2 2 3" xfId="7176"/>
    <cellStyle name="Calculation 35 2 2 3 2" xfId="11944"/>
    <cellStyle name="Calculation 35 2 2 3 3" xfId="14483"/>
    <cellStyle name="Calculation 35 2 2 4" xfId="10237"/>
    <cellStyle name="Calculation 35 2 2 5" xfId="10154"/>
    <cellStyle name="Calculation 35 2 3" xfId="5279"/>
    <cellStyle name="Calculation 35 2 3 2" xfId="8229"/>
    <cellStyle name="Calculation 35 2 3 2 2" xfId="12969"/>
    <cellStyle name="Calculation 35 2 3 2 3" xfId="15498"/>
    <cellStyle name="Calculation 35 2 4" xfId="4835"/>
    <cellStyle name="Calculation 35 2 4 2" xfId="7787"/>
    <cellStyle name="Calculation 35 2 4 2 2" xfId="12527"/>
    <cellStyle name="Calculation 35 2 4 2 3" xfId="15056"/>
    <cellStyle name="Calculation 35 2 5" xfId="6406"/>
    <cellStyle name="Calculation 35 2 5 2" xfId="11316"/>
    <cellStyle name="Calculation 35 2 5 3" xfId="13922"/>
    <cellStyle name="Calculation 35 2 6" xfId="6571"/>
    <cellStyle name="Calculation 35 2 6 2" xfId="11444"/>
    <cellStyle name="Calculation 35 2 6 3" xfId="14039"/>
    <cellStyle name="Calculation 35 2 7" xfId="9429"/>
    <cellStyle name="Calculation 35 2 8" xfId="9508"/>
    <cellStyle name="Calculation 35 3" xfId="2169"/>
    <cellStyle name="Calculation 35 3 2" xfId="5278"/>
    <cellStyle name="Calculation 35 3 2 2" xfId="8228"/>
    <cellStyle name="Calculation 35 3 2 2 2" xfId="12968"/>
    <cellStyle name="Calculation 35 3 2 2 3" xfId="15497"/>
    <cellStyle name="Calculation 35 3 3" xfId="4834"/>
    <cellStyle name="Calculation 35 3 3 2" xfId="7786"/>
    <cellStyle name="Calculation 35 3 3 2 2" xfId="12526"/>
    <cellStyle name="Calculation 35 3 3 2 3" xfId="15055"/>
    <cellStyle name="Calculation 35 3 4" xfId="6570"/>
    <cellStyle name="Calculation 35 3 4 2" xfId="11443"/>
    <cellStyle name="Calculation 35 3 4 3" xfId="14038"/>
    <cellStyle name="Calculation 35 3 5" xfId="9428"/>
    <cellStyle name="Calculation 35 3 6" xfId="11518"/>
    <cellStyle name="Calculation 35 4" xfId="4053"/>
    <cellStyle name="Calculation 35 4 2" xfId="5722"/>
    <cellStyle name="Calculation 35 4 2 2" xfId="8672"/>
    <cellStyle name="Calculation 35 4 2 2 2" xfId="13412"/>
    <cellStyle name="Calculation 35 4 2 2 3" xfId="15941"/>
    <cellStyle name="Calculation 35 4 3" xfId="7175"/>
    <cellStyle name="Calculation 35 4 3 2" xfId="11943"/>
    <cellStyle name="Calculation 35 4 3 3" xfId="14482"/>
    <cellStyle name="Calculation 35 4 4" xfId="10236"/>
    <cellStyle name="Calculation 35 4 5" xfId="9228"/>
    <cellStyle name="Calculation 35 5" xfId="4590"/>
    <cellStyle name="Calculation 35 5 2" xfId="7544"/>
    <cellStyle name="Calculation 35 5 2 2" xfId="12284"/>
    <cellStyle name="Calculation 35 5 2 3" xfId="14813"/>
    <cellStyle name="Calculation 35 5 3" xfId="10623"/>
    <cellStyle name="Calculation 35 5 4" xfId="9992"/>
    <cellStyle name="Calculation 35 6" xfId="6407"/>
    <cellStyle name="Calculation 35 6 2" xfId="11317"/>
    <cellStyle name="Calculation 35 6 3" xfId="13923"/>
    <cellStyle name="Calculation 36" xfId="1175"/>
    <cellStyle name="Calculation 36 2" xfId="2172"/>
    <cellStyle name="Calculation 36 2 2" xfId="4056"/>
    <cellStyle name="Calculation 36 2 2 2" xfId="5725"/>
    <cellStyle name="Calculation 36 2 2 2 2" xfId="8675"/>
    <cellStyle name="Calculation 36 2 2 2 2 2" xfId="13415"/>
    <cellStyle name="Calculation 36 2 2 2 2 3" xfId="15944"/>
    <cellStyle name="Calculation 36 2 2 3" xfId="7178"/>
    <cellStyle name="Calculation 36 2 2 3 2" xfId="11946"/>
    <cellStyle name="Calculation 36 2 2 3 3" xfId="14485"/>
    <cellStyle name="Calculation 36 2 2 4" xfId="10239"/>
    <cellStyle name="Calculation 36 2 2 5" xfId="10153"/>
    <cellStyle name="Calculation 36 2 3" xfId="5281"/>
    <cellStyle name="Calculation 36 2 3 2" xfId="8231"/>
    <cellStyle name="Calculation 36 2 3 2 2" xfId="12971"/>
    <cellStyle name="Calculation 36 2 3 2 3" xfId="15500"/>
    <cellStyle name="Calculation 36 2 4" xfId="4837"/>
    <cellStyle name="Calculation 36 2 4 2" xfId="7789"/>
    <cellStyle name="Calculation 36 2 4 2 2" xfId="12529"/>
    <cellStyle name="Calculation 36 2 4 2 3" xfId="15058"/>
    <cellStyle name="Calculation 36 2 5" xfId="6404"/>
    <cellStyle name="Calculation 36 2 5 2" xfId="11314"/>
    <cellStyle name="Calculation 36 2 5 3" xfId="13920"/>
    <cellStyle name="Calculation 36 2 6" xfId="6573"/>
    <cellStyle name="Calculation 36 2 6 2" xfId="11446"/>
    <cellStyle name="Calculation 36 2 6 3" xfId="14041"/>
    <cellStyle name="Calculation 36 2 7" xfId="9431"/>
    <cellStyle name="Calculation 36 2 8" xfId="9515"/>
    <cellStyle name="Calculation 36 3" xfId="2171"/>
    <cellStyle name="Calculation 36 3 2" xfId="5280"/>
    <cellStyle name="Calculation 36 3 2 2" xfId="8230"/>
    <cellStyle name="Calculation 36 3 2 2 2" xfId="12970"/>
    <cellStyle name="Calculation 36 3 2 2 3" xfId="15499"/>
    <cellStyle name="Calculation 36 3 3" xfId="4836"/>
    <cellStyle name="Calculation 36 3 3 2" xfId="7788"/>
    <cellStyle name="Calculation 36 3 3 2 2" xfId="12528"/>
    <cellStyle name="Calculation 36 3 3 2 3" xfId="15057"/>
    <cellStyle name="Calculation 36 3 4" xfId="6572"/>
    <cellStyle name="Calculation 36 3 4 2" xfId="11445"/>
    <cellStyle name="Calculation 36 3 4 3" xfId="14040"/>
    <cellStyle name="Calculation 36 3 5" xfId="9430"/>
    <cellStyle name="Calculation 36 3 6" xfId="9516"/>
    <cellStyle name="Calculation 36 4" xfId="4055"/>
    <cellStyle name="Calculation 36 4 2" xfId="5724"/>
    <cellStyle name="Calculation 36 4 2 2" xfId="8674"/>
    <cellStyle name="Calculation 36 4 2 2 2" xfId="13414"/>
    <cellStyle name="Calculation 36 4 2 2 3" xfId="15943"/>
    <cellStyle name="Calculation 36 4 3" xfId="7177"/>
    <cellStyle name="Calculation 36 4 3 2" xfId="11945"/>
    <cellStyle name="Calculation 36 4 3 3" xfId="14484"/>
    <cellStyle name="Calculation 36 4 4" xfId="10238"/>
    <cellStyle name="Calculation 36 4 5" xfId="9227"/>
    <cellStyle name="Calculation 36 5" xfId="4591"/>
    <cellStyle name="Calculation 36 5 2" xfId="7545"/>
    <cellStyle name="Calculation 36 5 2 2" xfId="12285"/>
    <cellStyle name="Calculation 36 5 2 3" xfId="14814"/>
    <cellStyle name="Calculation 36 5 3" xfId="10624"/>
    <cellStyle name="Calculation 36 5 4" xfId="9063"/>
    <cellStyle name="Calculation 36 6" xfId="6405"/>
    <cellStyle name="Calculation 36 6 2" xfId="11315"/>
    <cellStyle name="Calculation 36 6 3" xfId="13921"/>
    <cellStyle name="Calculation 37" xfId="1176"/>
    <cellStyle name="Calculation 37 2" xfId="2174"/>
    <cellStyle name="Calculation 37 2 2" xfId="4058"/>
    <cellStyle name="Calculation 37 2 2 2" xfId="5727"/>
    <cellStyle name="Calculation 37 2 2 2 2" xfId="8677"/>
    <cellStyle name="Calculation 37 2 2 2 2 2" xfId="13417"/>
    <cellStyle name="Calculation 37 2 2 2 2 3" xfId="15946"/>
    <cellStyle name="Calculation 37 2 2 3" xfId="7180"/>
    <cellStyle name="Calculation 37 2 2 3 2" xfId="11948"/>
    <cellStyle name="Calculation 37 2 2 3 3" xfId="14487"/>
    <cellStyle name="Calculation 37 2 2 4" xfId="10241"/>
    <cellStyle name="Calculation 37 2 2 5" xfId="10152"/>
    <cellStyle name="Calculation 37 2 3" xfId="5283"/>
    <cellStyle name="Calculation 37 2 3 2" xfId="8233"/>
    <cellStyle name="Calculation 37 2 3 2 2" xfId="12973"/>
    <cellStyle name="Calculation 37 2 3 2 3" xfId="15502"/>
    <cellStyle name="Calculation 37 2 4" xfId="4839"/>
    <cellStyle name="Calculation 37 2 4 2" xfId="7791"/>
    <cellStyle name="Calculation 37 2 4 2 2" xfId="12531"/>
    <cellStyle name="Calculation 37 2 4 2 3" xfId="15060"/>
    <cellStyle name="Calculation 37 2 5" xfId="6402"/>
    <cellStyle name="Calculation 37 2 5 2" xfId="11312"/>
    <cellStyle name="Calculation 37 2 5 3" xfId="13918"/>
    <cellStyle name="Calculation 37 2 6" xfId="6575"/>
    <cellStyle name="Calculation 37 2 6 2" xfId="11448"/>
    <cellStyle name="Calculation 37 2 6 3" xfId="14043"/>
    <cellStyle name="Calculation 37 2 7" xfId="9433"/>
    <cellStyle name="Calculation 37 2 8" xfId="9513"/>
    <cellStyle name="Calculation 37 3" xfId="2173"/>
    <cellStyle name="Calculation 37 3 2" xfId="5282"/>
    <cellStyle name="Calculation 37 3 2 2" xfId="8232"/>
    <cellStyle name="Calculation 37 3 2 2 2" xfId="12972"/>
    <cellStyle name="Calculation 37 3 2 2 3" xfId="15501"/>
    <cellStyle name="Calculation 37 3 3" xfId="4838"/>
    <cellStyle name="Calculation 37 3 3 2" xfId="7790"/>
    <cellStyle name="Calculation 37 3 3 2 2" xfId="12530"/>
    <cellStyle name="Calculation 37 3 3 2 3" xfId="15059"/>
    <cellStyle name="Calculation 37 3 4" xfId="6574"/>
    <cellStyle name="Calculation 37 3 4 2" xfId="11447"/>
    <cellStyle name="Calculation 37 3 4 3" xfId="14042"/>
    <cellStyle name="Calculation 37 3 5" xfId="9432"/>
    <cellStyle name="Calculation 37 3 6" xfId="9514"/>
    <cellStyle name="Calculation 37 4" xfId="4057"/>
    <cellStyle name="Calculation 37 4 2" xfId="5726"/>
    <cellStyle name="Calculation 37 4 2 2" xfId="8676"/>
    <cellStyle name="Calculation 37 4 2 2 2" xfId="13416"/>
    <cellStyle name="Calculation 37 4 2 2 3" xfId="15945"/>
    <cellStyle name="Calculation 37 4 3" xfId="7179"/>
    <cellStyle name="Calculation 37 4 3 2" xfId="11947"/>
    <cellStyle name="Calculation 37 4 3 3" xfId="14486"/>
    <cellStyle name="Calculation 37 4 4" xfId="10240"/>
    <cellStyle name="Calculation 37 4 5" xfId="9226"/>
    <cellStyle name="Calculation 37 5" xfId="4592"/>
    <cellStyle name="Calculation 37 5 2" xfId="7546"/>
    <cellStyle name="Calculation 37 5 2 2" xfId="12286"/>
    <cellStyle name="Calculation 37 5 2 3" xfId="14815"/>
    <cellStyle name="Calculation 37 5 3" xfId="10625"/>
    <cellStyle name="Calculation 37 5 4" xfId="9991"/>
    <cellStyle name="Calculation 37 6" xfId="6403"/>
    <cellStyle name="Calculation 37 6 2" xfId="11313"/>
    <cellStyle name="Calculation 37 6 3" xfId="13919"/>
    <cellStyle name="Calculation 38" xfId="1177"/>
    <cellStyle name="Calculation 38 2" xfId="2176"/>
    <cellStyle name="Calculation 38 2 2" xfId="4060"/>
    <cellStyle name="Calculation 38 2 2 2" xfId="5729"/>
    <cellStyle name="Calculation 38 2 2 2 2" xfId="8679"/>
    <cellStyle name="Calculation 38 2 2 2 2 2" xfId="13419"/>
    <cellStyle name="Calculation 38 2 2 2 2 3" xfId="15948"/>
    <cellStyle name="Calculation 38 2 2 3" xfId="7182"/>
    <cellStyle name="Calculation 38 2 2 3 2" xfId="11950"/>
    <cellStyle name="Calculation 38 2 2 3 3" xfId="14489"/>
    <cellStyle name="Calculation 38 2 2 4" xfId="10243"/>
    <cellStyle name="Calculation 38 2 2 5" xfId="10151"/>
    <cellStyle name="Calculation 38 2 3" xfId="5285"/>
    <cellStyle name="Calculation 38 2 3 2" xfId="8235"/>
    <cellStyle name="Calculation 38 2 3 2 2" xfId="12975"/>
    <cellStyle name="Calculation 38 2 3 2 3" xfId="15504"/>
    <cellStyle name="Calculation 38 2 4" xfId="4841"/>
    <cellStyle name="Calculation 38 2 4 2" xfId="7793"/>
    <cellStyle name="Calculation 38 2 4 2 2" xfId="12533"/>
    <cellStyle name="Calculation 38 2 4 2 3" xfId="15062"/>
    <cellStyle name="Calculation 38 2 5" xfId="6400"/>
    <cellStyle name="Calculation 38 2 5 2" xfId="11310"/>
    <cellStyle name="Calculation 38 2 5 3" xfId="13916"/>
    <cellStyle name="Calculation 38 2 6" xfId="6577"/>
    <cellStyle name="Calculation 38 2 6 2" xfId="11450"/>
    <cellStyle name="Calculation 38 2 6 3" xfId="14045"/>
    <cellStyle name="Calculation 38 2 7" xfId="9435"/>
    <cellStyle name="Calculation 38 2 8" xfId="9511"/>
    <cellStyle name="Calculation 38 3" xfId="2175"/>
    <cellStyle name="Calculation 38 3 2" xfId="5284"/>
    <cellStyle name="Calculation 38 3 2 2" xfId="8234"/>
    <cellStyle name="Calculation 38 3 2 2 2" xfId="12974"/>
    <cellStyle name="Calculation 38 3 2 2 3" xfId="15503"/>
    <cellStyle name="Calculation 38 3 3" xfId="4840"/>
    <cellStyle name="Calculation 38 3 3 2" xfId="7792"/>
    <cellStyle name="Calculation 38 3 3 2 2" xfId="12532"/>
    <cellStyle name="Calculation 38 3 3 2 3" xfId="15061"/>
    <cellStyle name="Calculation 38 3 4" xfId="6576"/>
    <cellStyle name="Calculation 38 3 4 2" xfId="11449"/>
    <cellStyle name="Calculation 38 3 4 3" xfId="14044"/>
    <cellStyle name="Calculation 38 3 5" xfId="9434"/>
    <cellStyle name="Calculation 38 3 6" xfId="9512"/>
    <cellStyle name="Calculation 38 4" xfId="4059"/>
    <cellStyle name="Calculation 38 4 2" xfId="5728"/>
    <cellStyle name="Calculation 38 4 2 2" xfId="8678"/>
    <cellStyle name="Calculation 38 4 2 2 2" xfId="13418"/>
    <cellStyle name="Calculation 38 4 2 2 3" xfId="15947"/>
    <cellStyle name="Calculation 38 4 3" xfId="7181"/>
    <cellStyle name="Calculation 38 4 3 2" xfId="11949"/>
    <cellStyle name="Calculation 38 4 3 3" xfId="14488"/>
    <cellStyle name="Calculation 38 4 4" xfId="10242"/>
    <cellStyle name="Calculation 38 4 5" xfId="9225"/>
    <cellStyle name="Calculation 38 5" xfId="4593"/>
    <cellStyle name="Calculation 38 5 2" xfId="7547"/>
    <cellStyle name="Calculation 38 5 2 2" xfId="12287"/>
    <cellStyle name="Calculation 38 5 2 3" xfId="14816"/>
    <cellStyle name="Calculation 38 5 3" xfId="10626"/>
    <cellStyle name="Calculation 38 5 4" xfId="9062"/>
    <cellStyle name="Calculation 38 6" xfId="6401"/>
    <cellStyle name="Calculation 38 6 2" xfId="11311"/>
    <cellStyle name="Calculation 38 6 3" xfId="13917"/>
    <cellStyle name="Calculation 39" xfId="1178"/>
    <cellStyle name="Calculation 39 2" xfId="2178"/>
    <cellStyle name="Calculation 39 2 2" xfId="4062"/>
    <cellStyle name="Calculation 39 2 2 2" xfId="5731"/>
    <cellStyle name="Calculation 39 2 2 2 2" xfId="8681"/>
    <cellStyle name="Calculation 39 2 2 2 2 2" xfId="13421"/>
    <cellStyle name="Calculation 39 2 2 2 2 3" xfId="15950"/>
    <cellStyle name="Calculation 39 2 2 3" xfId="7184"/>
    <cellStyle name="Calculation 39 2 2 3 2" xfId="11952"/>
    <cellStyle name="Calculation 39 2 2 3 3" xfId="14491"/>
    <cellStyle name="Calculation 39 2 2 4" xfId="10245"/>
    <cellStyle name="Calculation 39 2 2 5" xfId="60"/>
    <cellStyle name="Calculation 39 2 3" xfId="5287"/>
    <cellStyle name="Calculation 39 2 3 2" xfId="8237"/>
    <cellStyle name="Calculation 39 2 3 2 2" xfId="12977"/>
    <cellStyle name="Calculation 39 2 3 2 3" xfId="15506"/>
    <cellStyle name="Calculation 39 2 4" xfId="4843"/>
    <cellStyle name="Calculation 39 2 4 2" xfId="7795"/>
    <cellStyle name="Calculation 39 2 4 2 2" xfId="12535"/>
    <cellStyle name="Calculation 39 2 4 2 3" xfId="15064"/>
    <cellStyle name="Calculation 39 2 5" xfId="6398"/>
    <cellStyle name="Calculation 39 2 5 2" xfId="11308"/>
    <cellStyle name="Calculation 39 2 5 3" xfId="13914"/>
    <cellStyle name="Calculation 39 2 6" xfId="6579"/>
    <cellStyle name="Calculation 39 2 6 2" xfId="11452"/>
    <cellStyle name="Calculation 39 2 6 3" xfId="14047"/>
    <cellStyle name="Calculation 39 2 7" xfId="9437"/>
    <cellStyle name="Calculation 39 2 8" xfId="9509"/>
    <cellStyle name="Calculation 39 3" xfId="2177"/>
    <cellStyle name="Calculation 39 3 2" xfId="5286"/>
    <cellStyle name="Calculation 39 3 2 2" xfId="8236"/>
    <cellStyle name="Calculation 39 3 2 2 2" xfId="12976"/>
    <cellStyle name="Calculation 39 3 2 2 3" xfId="15505"/>
    <cellStyle name="Calculation 39 3 3" xfId="4842"/>
    <cellStyle name="Calculation 39 3 3 2" xfId="7794"/>
    <cellStyle name="Calculation 39 3 3 2 2" xfId="12534"/>
    <cellStyle name="Calculation 39 3 3 2 3" xfId="15063"/>
    <cellStyle name="Calculation 39 3 4" xfId="6578"/>
    <cellStyle name="Calculation 39 3 4 2" xfId="11451"/>
    <cellStyle name="Calculation 39 3 4 3" xfId="14046"/>
    <cellStyle name="Calculation 39 3 5" xfId="9436"/>
    <cellStyle name="Calculation 39 3 6" xfId="9510"/>
    <cellStyle name="Calculation 39 4" xfId="4061"/>
    <cellStyle name="Calculation 39 4 2" xfId="5730"/>
    <cellStyle name="Calculation 39 4 2 2" xfId="8680"/>
    <cellStyle name="Calculation 39 4 2 2 2" xfId="13420"/>
    <cellStyle name="Calculation 39 4 2 2 3" xfId="15949"/>
    <cellStyle name="Calculation 39 4 3" xfId="7183"/>
    <cellStyle name="Calculation 39 4 3 2" xfId="11951"/>
    <cellStyle name="Calculation 39 4 3 3" xfId="14490"/>
    <cellStyle name="Calculation 39 4 4" xfId="10244"/>
    <cellStyle name="Calculation 39 4 5" xfId="9224"/>
    <cellStyle name="Calculation 39 5" xfId="4594"/>
    <cellStyle name="Calculation 39 5 2" xfId="7548"/>
    <cellStyle name="Calculation 39 5 2 2" xfId="12288"/>
    <cellStyle name="Calculation 39 5 2 3" xfId="14817"/>
    <cellStyle name="Calculation 39 5 3" xfId="10627"/>
    <cellStyle name="Calculation 39 5 4" xfId="9990"/>
    <cellStyle name="Calculation 39 6" xfId="6399"/>
    <cellStyle name="Calculation 39 6 2" xfId="11309"/>
    <cellStyle name="Calculation 39 6 3" xfId="13915"/>
    <cellStyle name="Calculation 4" xfId="1179"/>
    <cellStyle name="Calculation 4 2" xfId="2180"/>
    <cellStyle name="Calculation 4 2 2" xfId="4064"/>
    <cellStyle name="Calculation 4 2 2 2" xfId="5733"/>
    <cellStyle name="Calculation 4 2 2 2 2" xfId="8683"/>
    <cellStyle name="Calculation 4 2 2 2 2 2" xfId="13423"/>
    <cellStyle name="Calculation 4 2 2 2 2 3" xfId="15952"/>
    <cellStyle name="Calculation 4 2 2 3" xfId="7186"/>
    <cellStyle name="Calculation 4 2 2 3 2" xfId="11954"/>
    <cellStyle name="Calculation 4 2 2 3 3" xfId="14493"/>
    <cellStyle name="Calculation 4 2 2 4" xfId="10247"/>
    <cellStyle name="Calculation 4 2 2 5" xfId="9223"/>
    <cellStyle name="Calculation 4 2 3" xfId="5289"/>
    <cellStyle name="Calculation 4 2 3 2" xfId="8239"/>
    <cellStyle name="Calculation 4 2 3 2 2" xfId="12979"/>
    <cellStyle name="Calculation 4 2 3 2 3" xfId="15508"/>
    <cellStyle name="Calculation 4 2 4" xfId="4845"/>
    <cellStyle name="Calculation 4 2 4 2" xfId="7797"/>
    <cellStyle name="Calculation 4 2 4 2 2" xfId="12537"/>
    <cellStyle name="Calculation 4 2 4 2 3" xfId="15066"/>
    <cellStyle name="Calculation 4 2 5" xfId="6396"/>
    <cellStyle name="Calculation 4 2 5 2" xfId="11306"/>
    <cellStyle name="Calculation 4 2 5 3" xfId="13912"/>
    <cellStyle name="Calculation 4 2 6" xfId="6581"/>
    <cellStyle name="Calculation 4 2 6 2" xfId="11454"/>
    <cellStyle name="Calculation 4 2 6 3" xfId="14049"/>
    <cellStyle name="Calculation 4 2 7" xfId="9439"/>
    <cellStyle name="Calculation 4 2 8" xfId="11517"/>
    <cellStyle name="Calculation 4 3" xfId="2179"/>
    <cellStyle name="Calculation 4 3 2" xfId="5288"/>
    <cellStyle name="Calculation 4 3 2 2" xfId="8238"/>
    <cellStyle name="Calculation 4 3 2 2 2" xfId="12978"/>
    <cellStyle name="Calculation 4 3 2 2 3" xfId="15507"/>
    <cellStyle name="Calculation 4 3 3" xfId="4844"/>
    <cellStyle name="Calculation 4 3 3 2" xfId="7796"/>
    <cellStyle name="Calculation 4 3 3 2 2" xfId="12536"/>
    <cellStyle name="Calculation 4 3 3 2 3" xfId="15065"/>
    <cellStyle name="Calculation 4 3 4" xfId="6580"/>
    <cellStyle name="Calculation 4 3 4 2" xfId="11453"/>
    <cellStyle name="Calculation 4 3 4 3" xfId="14048"/>
    <cellStyle name="Calculation 4 3 5" xfId="9438"/>
    <cellStyle name="Calculation 4 3 6" xfId="9355"/>
    <cellStyle name="Calculation 4 4" xfId="4063"/>
    <cellStyle name="Calculation 4 4 2" xfId="5732"/>
    <cellStyle name="Calculation 4 4 2 2" xfId="8682"/>
    <cellStyle name="Calculation 4 4 2 2 2" xfId="13422"/>
    <cellStyle name="Calculation 4 4 2 2 3" xfId="15951"/>
    <cellStyle name="Calculation 4 4 3" xfId="7185"/>
    <cellStyle name="Calculation 4 4 3 2" xfId="11953"/>
    <cellStyle name="Calculation 4 4 3 3" xfId="14492"/>
    <cellStyle name="Calculation 4 4 4" xfId="10246"/>
    <cellStyle name="Calculation 4 4 5" xfId="10150"/>
    <cellStyle name="Calculation 4 5" xfId="4595"/>
    <cellStyle name="Calculation 4 5 2" xfId="7549"/>
    <cellStyle name="Calculation 4 5 2 2" xfId="12289"/>
    <cellStyle name="Calculation 4 5 2 3" xfId="14818"/>
    <cellStyle name="Calculation 4 5 3" xfId="10628"/>
    <cellStyle name="Calculation 4 5 4" xfId="9061"/>
    <cellStyle name="Calculation 4 6" xfId="6397"/>
    <cellStyle name="Calculation 4 6 2" xfId="11307"/>
    <cellStyle name="Calculation 4 6 3" xfId="13913"/>
    <cellStyle name="Calculation 40" xfId="1180"/>
    <cellStyle name="Calculation 40 2" xfId="2182"/>
    <cellStyle name="Calculation 40 2 2" xfId="4066"/>
    <cellStyle name="Calculation 40 2 2 2" xfId="5735"/>
    <cellStyle name="Calculation 40 2 2 2 2" xfId="8685"/>
    <cellStyle name="Calculation 40 2 2 2 2 2" xfId="13425"/>
    <cellStyle name="Calculation 40 2 2 2 2 3" xfId="15954"/>
    <cellStyle name="Calculation 40 2 2 3" xfId="7188"/>
    <cellStyle name="Calculation 40 2 2 3 2" xfId="11956"/>
    <cellStyle name="Calculation 40 2 2 3 3" xfId="14495"/>
    <cellStyle name="Calculation 40 2 2 4" xfId="10249"/>
    <cellStyle name="Calculation 40 2 2 5" xfId="9222"/>
    <cellStyle name="Calculation 40 2 3" xfId="5291"/>
    <cellStyle name="Calculation 40 2 3 2" xfId="8241"/>
    <cellStyle name="Calculation 40 2 3 2 2" xfId="12981"/>
    <cellStyle name="Calculation 40 2 3 2 3" xfId="15510"/>
    <cellStyle name="Calculation 40 2 4" xfId="4847"/>
    <cellStyle name="Calculation 40 2 4 2" xfId="7799"/>
    <cellStyle name="Calculation 40 2 4 2 2" xfId="12539"/>
    <cellStyle name="Calculation 40 2 4 2 3" xfId="15068"/>
    <cellStyle name="Calculation 40 2 5" xfId="6394"/>
    <cellStyle name="Calculation 40 2 5 2" xfId="11304"/>
    <cellStyle name="Calculation 40 2 5 3" xfId="13910"/>
    <cellStyle name="Calculation 40 2 6" xfId="6583"/>
    <cellStyle name="Calculation 40 2 6 2" xfId="11456"/>
    <cellStyle name="Calculation 40 2 6 3" xfId="14051"/>
    <cellStyle name="Calculation 40 2 7" xfId="9441"/>
    <cellStyle name="Calculation 40 2 8" xfId="9354"/>
    <cellStyle name="Calculation 40 3" xfId="2181"/>
    <cellStyle name="Calculation 40 3 2" xfId="5290"/>
    <cellStyle name="Calculation 40 3 2 2" xfId="8240"/>
    <cellStyle name="Calculation 40 3 2 2 2" xfId="12980"/>
    <cellStyle name="Calculation 40 3 2 2 3" xfId="15509"/>
    <cellStyle name="Calculation 40 3 3" xfId="4846"/>
    <cellStyle name="Calculation 40 3 3 2" xfId="7798"/>
    <cellStyle name="Calculation 40 3 3 2 2" xfId="12538"/>
    <cellStyle name="Calculation 40 3 3 2 3" xfId="15067"/>
    <cellStyle name="Calculation 40 3 4" xfId="6582"/>
    <cellStyle name="Calculation 40 3 4 2" xfId="11455"/>
    <cellStyle name="Calculation 40 3 4 3" xfId="14050"/>
    <cellStyle name="Calculation 40 3 5" xfId="9440"/>
    <cellStyle name="Calculation 40 3 6" xfId="9507"/>
    <cellStyle name="Calculation 40 4" xfId="4065"/>
    <cellStyle name="Calculation 40 4 2" xfId="5734"/>
    <cellStyle name="Calculation 40 4 2 2" xfId="8684"/>
    <cellStyle name="Calculation 40 4 2 2 2" xfId="13424"/>
    <cellStyle name="Calculation 40 4 2 2 3" xfId="15953"/>
    <cellStyle name="Calculation 40 4 3" xfId="7187"/>
    <cellStyle name="Calculation 40 4 3 2" xfId="11955"/>
    <cellStyle name="Calculation 40 4 3 3" xfId="14494"/>
    <cellStyle name="Calculation 40 4 4" xfId="10248"/>
    <cellStyle name="Calculation 40 4 5" xfId="10149"/>
    <cellStyle name="Calculation 40 5" xfId="4596"/>
    <cellStyle name="Calculation 40 5 2" xfId="7550"/>
    <cellStyle name="Calculation 40 5 2 2" xfId="12290"/>
    <cellStyle name="Calculation 40 5 2 3" xfId="14819"/>
    <cellStyle name="Calculation 40 5 3" xfId="10629"/>
    <cellStyle name="Calculation 40 5 4" xfId="61"/>
    <cellStyle name="Calculation 40 6" xfId="6395"/>
    <cellStyle name="Calculation 40 6 2" xfId="11305"/>
    <cellStyle name="Calculation 40 6 3" xfId="13911"/>
    <cellStyle name="Calculation 41" xfId="1181"/>
    <cellStyle name="Calculation 41 2" xfId="2184"/>
    <cellStyle name="Calculation 41 2 2" xfId="4068"/>
    <cellStyle name="Calculation 41 2 2 2" xfId="5737"/>
    <cellStyle name="Calculation 41 2 2 2 2" xfId="8687"/>
    <cellStyle name="Calculation 41 2 2 2 2 2" xfId="13427"/>
    <cellStyle name="Calculation 41 2 2 2 2 3" xfId="15956"/>
    <cellStyle name="Calculation 41 2 2 3" xfId="7190"/>
    <cellStyle name="Calculation 41 2 2 3 2" xfId="11958"/>
    <cellStyle name="Calculation 41 2 2 3 3" xfId="14497"/>
    <cellStyle name="Calculation 41 2 2 4" xfId="10251"/>
    <cellStyle name="Calculation 41 2 2 5" xfId="9221"/>
    <cellStyle name="Calculation 41 2 3" xfId="5293"/>
    <cellStyle name="Calculation 41 2 3 2" xfId="8243"/>
    <cellStyle name="Calculation 41 2 3 2 2" xfId="12983"/>
    <cellStyle name="Calculation 41 2 3 2 3" xfId="15512"/>
    <cellStyle name="Calculation 41 2 4" xfId="4849"/>
    <cellStyle name="Calculation 41 2 4 2" xfId="7801"/>
    <cellStyle name="Calculation 41 2 4 2 2" xfId="12541"/>
    <cellStyle name="Calculation 41 2 4 2 3" xfId="15070"/>
    <cellStyle name="Calculation 41 2 5" xfId="6392"/>
    <cellStyle name="Calculation 41 2 5 2" xfId="11302"/>
    <cellStyle name="Calculation 41 2 5 3" xfId="13908"/>
    <cellStyle name="Calculation 41 2 6" xfId="6585"/>
    <cellStyle name="Calculation 41 2 6 2" xfId="11458"/>
    <cellStyle name="Calculation 41 2 6 3" xfId="14053"/>
    <cellStyle name="Calculation 41 2 7" xfId="9443"/>
    <cellStyle name="Calculation 41 2 8" xfId="9506"/>
    <cellStyle name="Calculation 41 3" xfId="2183"/>
    <cellStyle name="Calculation 41 3 2" xfId="5292"/>
    <cellStyle name="Calculation 41 3 2 2" xfId="8242"/>
    <cellStyle name="Calculation 41 3 2 2 2" xfId="12982"/>
    <cellStyle name="Calculation 41 3 2 2 3" xfId="15511"/>
    <cellStyle name="Calculation 41 3 3" xfId="4848"/>
    <cellStyle name="Calculation 41 3 3 2" xfId="7800"/>
    <cellStyle name="Calculation 41 3 3 2 2" xfId="12540"/>
    <cellStyle name="Calculation 41 3 3 2 3" xfId="15069"/>
    <cellStyle name="Calculation 41 3 4" xfId="6584"/>
    <cellStyle name="Calculation 41 3 4 2" xfId="11457"/>
    <cellStyle name="Calculation 41 3 4 3" xfId="14052"/>
    <cellStyle name="Calculation 41 3 5" xfId="9442"/>
    <cellStyle name="Calculation 41 3 6" xfId="11516"/>
    <cellStyle name="Calculation 41 4" xfId="4067"/>
    <cellStyle name="Calculation 41 4 2" xfId="5736"/>
    <cellStyle name="Calculation 41 4 2 2" xfId="8686"/>
    <cellStyle name="Calculation 41 4 2 2 2" xfId="13426"/>
    <cellStyle name="Calculation 41 4 2 2 3" xfId="15955"/>
    <cellStyle name="Calculation 41 4 3" xfId="7189"/>
    <cellStyle name="Calculation 41 4 3 2" xfId="11957"/>
    <cellStyle name="Calculation 41 4 3 3" xfId="14496"/>
    <cellStyle name="Calculation 41 4 4" xfId="10250"/>
    <cellStyle name="Calculation 41 4 5" xfId="10148"/>
    <cellStyle name="Calculation 41 5" xfId="4597"/>
    <cellStyle name="Calculation 41 5 2" xfId="7551"/>
    <cellStyle name="Calculation 41 5 2 2" xfId="12291"/>
    <cellStyle name="Calculation 41 5 2 3" xfId="14820"/>
    <cellStyle name="Calculation 41 5 3" xfId="10630"/>
    <cellStyle name="Calculation 41 5 4" xfId="9989"/>
    <cellStyle name="Calculation 41 6" xfId="6393"/>
    <cellStyle name="Calculation 41 6 2" xfId="11303"/>
    <cellStyle name="Calculation 41 6 3" xfId="13909"/>
    <cellStyle name="Calculation 42" xfId="1182"/>
    <cellStyle name="Calculation 42 2" xfId="2186"/>
    <cellStyle name="Calculation 42 2 2" xfId="4070"/>
    <cellStyle name="Calculation 42 2 2 2" xfId="5739"/>
    <cellStyle name="Calculation 42 2 2 2 2" xfId="8689"/>
    <cellStyle name="Calculation 42 2 2 2 2 2" xfId="13429"/>
    <cellStyle name="Calculation 42 2 2 2 2 3" xfId="15958"/>
    <cellStyle name="Calculation 42 2 2 3" xfId="7192"/>
    <cellStyle name="Calculation 42 2 2 3 2" xfId="11960"/>
    <cellStyle name="Calculation 42 2 2 3 3" xfId="14499"/>
    <cellStyle name="Calculation 42 2 2 4" xfId="10253"/>
    <cellStyle name="Calculation 42 2 2 5" xfId="9220"/>
    <cellStyle name="Calculation 42 2 3" xfId="5295"/>
    <cellStyle name="Calculation 42 2 3 2" xfId="8245"/>
    <cellStyle name="Calculation 42 2 3 2 2" xfId="12985"/>
    <cellStyle name="Calculation 42 2 3 2 3" xfId="15514"/>
    <cellStyle name="Calculation 42 2 4" xfId="4851"/>
    <cellStyle name="Calculation 42 2 4 2" xfId="7803"/>
    <cellStyle name="Calculation 42 2 4 2 2" xfId="12543"/>
    <cellStyle name="Calculation 42 2 4 2 3" xfId="15072"/>
    <cellStyle name="Calculation 42 2 5" xfId="6390"/>
    <cellStyle name="Calculation 42 2 5 2" xfId="11300"/>
    <cellStyle name="Calculation 42 2 5 3" xfId="13906"/>
    <cellStyle name="Calculation 42 2 6" xfId="6587"/>
    <cellStyle name="Calculation 42 2 6 2" xfId="11460"/>
    <cellStyle name="Calculation 42 2 6 3" xfId="14055"/>
    <cellStyle name="Calculation 42 2 7" xfId="9445"/>
    <cellStyle name="Calculation 42 2 8" xfId="11515"/>
    <cellStyle name="Calculation 42 3" xfId="2185"/>
    <cellStyle name="Calculation 42 3 2" xfId="5294"/>
    <cellStyle name="Calculation 42 3 2 2" xfId="8244"/>
    <cellStyle name="Calculation 42 3 2 2 2" xfId="12984"/>
    <cellStyle name="Calculation 42 3 2 2 3" xfId="15513"/>
    <cellStyle name="Calculation 42 3 3" xfId="4850"/>
    <cellStyle name="Calculation 42 3 3 2" xfId="7802"/>
    <cellStyle name="Calculation 42 3 3 2 2" xfId="12542"/>
    <cellStyle name="Calculation 42 3 3 2 3" xfId="15071"/>
    <cellStyle name="Calculation 42 3 4" xfId="6586"/>
    <cellStyle name="Calculation 42 3 4 2" xfId="11459"/>
    <cellStyle name="Calculation 42 3 4 3" xfId="14054"/>
    <cellStyle name="Calculation 42 3 5" xfId="9444"/>
    <cellStyle name="Calculation 42 3 6" xfId="9353"/>
    <cellStyle name="Calculation 42 4" xfId="4069"/>
    <cellStyle name="Calculation 42 4 2" xfId="5738"/>
    <cellStyle name="Calculation 42 4 2 2" xfId="8688"/>
    <cellStyle name="Calculation 42 4 2 2 2" xfId="13428"/>
    <cellStyle name="Calculation 42 4 2 2 3" xfId="15957"/>
    <cellStyle name="Calculation 42 4 3" xfId="7191"/>
    <cellStyle name="Calculation 42 4 3 2" xfId="11959"/>
    <cellStyle name="Calculation 42 4 3 3" xfId="14498"/>
    <cellStyle name="Calculation 42 4 4" xfId="10252"/>
    <cellStyle name="Calculation 42 4 5" xfId="10147"/>
    <cellStyle name="Calculation 42 5" xfId="4598"/>
    <cellStyle name="Calculation 42 5 2" xfId="7552"/>
    <cellStyle name="Calculation 42 5 2 2" xfId="12292"/>
    <cellStyle name="Calculation 42 5 2 3" xfId="14821"/>
    <cellStyle name="Calculation 42 5 3" xfId="10631"/>
    <cellStyle name="Calculation 42 5 4" xfId="9060"/>
    <cellStyle name="Calculation 42 6" xfId="6391"/>
    <cellStyle name="Calculation 42 6 2" xfId="11301"/>
    <cellStyle name="Calculation 42 6 3" xfId="13907"/>
    <cellStyle name="Calculation 43" xfId="1183"/>
    <cellStyle name="Calculation 43 2" xfId="2188"/>
    <cellStyle name="Calculation 43 2 2" xfId="4072"/>
    <cellStyle name="Calculation 43 2 2 2" xfId="5741"/>
    <cellStyle name="Calculation 43 2 2 2 2" xfId="8691"/>
    <cellStyle name="Calculation 43 2 2 2 2 2" xfId="13431"/>
    <cellStyle name="Calculation 43 2 2 2 2 3" xfId="15960"/>
    <cellStyle name="Calculation 43 2 2 3" xfId="7194"/>
    <cellStyle name="Calculation 43 2 2 3 2" xfId="11962"/>
    <cellStyle name="Calculation 43 2 2 3 3" xfId="14501"/>
    <cellStyle name="Calculation 43 2 2 4" xfId="10255"/>
    <cellStyle name="Calculation 43 2 2 5" xfId="9219"/>
    <cellStyle name="Calculation 43 2 3" xfId="5297"/>
    <cellStyle name="Calculation 43 2 3 2" xfId="8247"/>
    <cellStyle name="Calculation 43 2 3 2 2" xfId="12987"/>
    <cellStyle name="Calculation 43 2 3 2 3" xfId="15516"/>
    <cellStyle name="Calculation 43 2 4" xfId="4853"/>
    <cellStyle name="Calculation 43 2 4 2" xfId="7805"/>
    <cellStyle name="Calculation 43 2 4 2 2" xfId="12545"/>
    <cellStyle name="Calculation 43 2 4 2 3" xfId="15074"/>
    <cellStyle name="Calculation 43 2 5" xfId="6388"/>
    <cellStyle name="Calculation 43 2 5 2" xfId="11298"/>
    <cellStyle name="Calculation 43 2 5 3" xfId="13904"/>
    <cellStyle name="Calculation 43 2 6" xfId="6589"/>
    <cellStyle name="Calculation 43 2 6 2" xfId="11462"/>
    <cellStyle name="Calculation 43 2 6 3" xfId="14057"/>
    <cellStyle name="Calculation 43 2 7" xfId="9447"/>
    <cellStyle name="Calculation 43 2 8" xfId="9352"/>
    <cellStyle name="Calculation 43 3" xfId="2187"/>
    <cellStyle name="Calculation 43 3 2" xfId="5296"/>
    <cellStyle name="Calculation 43 3 2 2" xfId="8246"/>
    <cellStyle name="Calculation 43 3 2 2 2" xfId="12986"/>
    <cellStyle name="Calculation 43 3 2 2 3" xfId="15515"/>
    <cellStyle name="Calculation 43 3 3" xfId="4852"/>
    <cellStyle name="Calculation 43 3 3 2" xfId="7804"/>
    <cellStyle name="Calculation 43 3 3 2 2" xfId="12544"/>
    <cellStyle name="Calculation 43 3 3 2 3" xfId="15073"/>
    <cellStyle name="Calculation 43 3 4" xfId="6588"/>
    <cellStyle name="Calculation 43 3 4 2" xfId="11461"/>
    <cellStyle name="Calculation 43 3 4 3" xfId="14056"/>
    <cellStyle name="Calculation 43 3 5" xfId="9446"/>
    <cellStyle name="Calculation 43 3 6" xfId="9505"/>
    <cellStyle name="Calculation 43 4" xfId="4071"/>
    <cellStyle name="Calculation 43 4 2" xfId="5740"/>
    <cellStyle name="Calculation 43 4 2 2" xfId="8690"/>
    <cellStyle name="Calculation 43 4 2 2 2" xfId="13430"/>
    <cellStyle name="Calculation 43 4 2 2 3" xfId="15959"/>
    <cellStyle name="Calculation 43 4 3" xfId="7193"/>
    <cellStyle name="Calculation 43 4 3 2" xfId="11961"/>
    <cellStyle name="Calculation 43 4 3 3" xfId="14500"/>
    <cellStyle name="Calculation 43 4 4" xfId="10254"/>
    <cellStyle name="Calculation 43 4 5" xfId="10146"/>
    <cellStyle name="Calculation 43 5" xfId="4599"/>
    <cellStyle name="Calculation 43 5 2" xfId="7553"/>
    <cellStyle name="Calculation 43 5 2 2" xfId="12293"/>
    <cellStyle name="Calculation 43 5 2 3" xfId="14822"/>
    <cellStyle name="Calculation 43 5 3" xfId="10632"/>
    <cellStyle name="Calculation 43 5 4" xfId="9988"/>
    <cellStyle name="Calculation 43 6" xfId="6389"/>
    <cellStyle name="Calculation 43 6 2" xfId="11299"/>
    <cellStyle name="Calculation 43 6 3" xfId="13905"/>
    <cellStyle name="Calculation 44" xfId="1184"/>
    <cellStyle name="Calculation 44 2" xfId="2190"/>
    <cellStyle name="Calculation 44 2 2" xfId="4074"/>
    <cellStyle name="Calculation 44 2 2 2" xfId="5743"/>
    <cellStyle name="Calculation 44 2 2 2 2" xfId="8693"/>
    <cellStyle name="Calculation 44 2 2 2 2 2" xfId="13433"/>
    <cellStyle name="Calculation 44 2 2 2 2 3" xfId="15962"/>
    <cellStyle name="Calculation 44 2 2 3" xfId="7196"/>
    <cellStyle name="Calculation 44 2 2 3 2" xfId="11964"/>
    <cellStyle name="Calculation 44 2 2 3 3" xfId="14503"/>
    <cellStyle name="Calculation 44 2 2 4" xfId="10257"/>
    <cellStyle name="Calculation 44 2 2 5" xfId="9218"/>
    <cellStyle name="Calculation 44 2 3" xfId="5299"/>
    <cellStyle name="Calculation 44 2 3 2" xfId="8249"/>
    <cellStyle name="Calculation 44 2 3 2 2" xfId="12989"/>
    <cellStyle name="Calculation 44 2 3 2 3" xfId="15518"/>
    <cellStyle name="Calculation 44 2 4" xfId="4855"/>
    <cellStyle name="Calculation 44 2 4 2" xfId="7807"/>
    <cellStyle name="Calculation 44 2 4 2 2" xfId="12547"/>
    <cellStyle name="Calculation 44 2 4 2 3" xfId="15076"/>
    <cellStyle name="Calculation 44 2 5" xfId="6386"/>
    <cellStyle name="Calculation 44 2 5 2" xfId="11296"/>
    <cellStyle name="Calculation 44 2 5 3" xfId="13902"/>
    <cellStyle name="Calculation 44 2 6" xfId="6591"/>
    <cellStyle name="Calculation 44 2 6 2" xfId="11464"/>
    <cellStyle name="Calculation 44 2 6 3" xfId="14059"/>
    <cellStyle name="Calculation 44 2 7" xfId="9449"/>
    <cellStyle name="Calculation 44 2 8" xfId="9504"/>
    <cellStyle name="Calculation 44 3" xfId="2189"/>
    <cellStyle name="Calculation 44 3 2" xfId="5298"/>
    <cellStyle name="Calculation 44 3 2 2" xfId="8248"/>
    <cellStyle name="Calculation 44 3 2 2 2" xfId="12988"/>
    <cellStyle name="Calculation 44 3 2 2 3" xfId="15517"/>
    <cellStyle name="Calculation 44 3 3" xfId="4854"/>
    <cellStyle name="Calculation 44 3 3 2" xfId="7806"/>
    <cellStyle name="Calculation 44 3 3 2 2" xfId="12546"/>
    <cellStyle name="Calculation 44 3 3 2 3" xfId="15075"/>
    <cellStyle name="Calculation 44 3 4" xfId="6590"/>
    <cellStyle name="Calculation 44 3 4 2" xfId="11463"/>
    <cellStyle name="Calculation 44 3 4 3" xfId="14058"/>
    <cellStyle name="Calculation 44 3 5" xfId="9448"/>
    <cellStyle name="Calculation 44 3 6" xfId="11514"/>
    <cellStyle name="Calculation 44 4" xfId="4073"/>
    <cellStyle name="Calculation 44 4 2" xfId="5742"/>
    <cellStyle name="Calculation 44 4 2 2" xfId="8692"/>
    <cellStyle name="Calculation 44 4 2 2 2" xfId="13432"/>
    <cellStyle name="Calculation 44 4 2 2 3" xfId="15961"/>
    <cellStyle name="Calculation 44 4 3" xfId="7195"/>
    <cellStyle name="Calculation 44 4 3 2" xfId="11963"/>
    <cellStyle name="Calculation 44 4 3 3" xfId="14502"/>
    <cellStyle name="Calculation 44 4 4" xfId="10256"/>
    <cellStyle name="Calculation 44 4 5" xfId="10145"/>
    <cellStyle name="Calculation 44 5" xfId="4600"/>
    <cellStyle name="Calculation 44 5 2" xfId="7554"/>
    <cellStyle name="Calculation 44 5 2 2" xfId="12294"/>
    <cellStyle name="Calculation 44 5 2 3" xfId="14823"/>
    <cellStyle name="Calculation 44 5 3" xfId="10633"/>
    <cellStyle name="Calculation 44 5 4" xfId="9059"/>
    <cellStyle name="Calculation 44 6" xfId="6387"/>
    <cellStyle name="Calculation 44 6 2" xfId="11297"/>
    <cellStyle name="Calculation 44 6 3" xfId="13903"/>
    <cellStyle name="Calculation 5" xfId="1185"/>
    <cellStyle name="Calculation 5 2" xfId="2192"/>
    <cellStyle name="Calculation 5 2 2" xfId="4076"/>
    <cellStyle name="Calculation 5 2 2 2" xfId="5745"/>
    <cellStyle name="Calculation 5 2 2 2 2" xfId="8695"/>
    <cellStyle name="Calculation 5 2 2 2 2 2" xfId="13435"/>
    <cellStyle name="Calculation 5 2 2 2 2 3" xfId="15964"/>
    <cellStyle name="Calculation 5 2 2 3" xfId="7198"/>
    <cellStyle name="Calculation 5 2 2 3 2" xfId="11966"/>
    <cellStyle name="Calculation 5 2 2 3 3" xfId="14505"/>
    <cellStyle name="Calculation 5 2 2 4" xfId="10259"/>
    <cellStyle name="Calculation 5 2 2 5" xfId="9217"/>
    <cellStyle name="Calculation 5 2 3" xfId="5301"/>
    <cellStyle name="Calculation 5 2 3 2" xfId="8251"/>
    <cellStyle name="Calculation 5 2 3 2 2" xfId="12991"/>
    <cellStyle name="Calculation 5 2 3 2 3" xfId="15520"/>
    <cellStyle name="Calculation 5 2 4" xfId="4857"/>
    <cellStyle name="Calculation 5 2 4 2" xfId="7809"/>
    <cellStyle name="Calculation 5 2 4 2 2" xfId="12549"/>
    <cellStyle name="Calculation 5 2 4 2 3" xfId="15078"/>
    <cellStyle name="Calculation 5 2 5" xfId="6384"/>
    <cellStyle name="Calculation 5 2 5 2" xfId="11294"/>
    <cellStyle name="Calculation 5 2 5 3" xfId="13900"/>
    <cellStyle name="Calculation 5 2 6" xfId="6593"/>
    <cellStyle name="Calculation 5 2 6 2" xfId="11466"/>
    <cellStyle name="Calculation 5 2 6 3" xfId="14061"/>
    <cellStyle name="Calculation 5 2 7" xfId="9451"/>
    <cellStyle name="Calculation 5 2 8" xfId="11513"/>
    <cellStyle name="Calculation 5 3" xfId="2191"/>
    <cellStyle name="Calculation 5 3 2" xfId="5300"/>
    <cellStyle name="Calculation 5 3 2 2" xfId="8250"/>
    <cellStyle name="Calculation 5 3 2 2 2" xfId="12990"/>
    <cellStyle name="Calculation 5 3 2 2 3" xfId="15519"/>
    <cellStyle name="Calculation 5 3 3" xfId="4856"/>
    <cellStyle name="Calculation 5 3 3 2" xfId="7808"/>
    <cellStyle name="Calculation 5 3 3 2 2" xfId="12548"/>
    <cellStyle name="Calculation 5 3 3 2 3" xfId="15077"/>
    <cellStyle name="Calculation 5 3 4" xfId="6592"/>
    <cellStyle name="Calculation 5 3 4 2" xfId="11465"/>
    <cellStyle name="Calculation 5 3 4 3" xfId="14060"/>
    <cellStyle name="Calculation 5 3 5" xfId="9450"/>
    <cellStyle name="Calculation 5 3 6" xfId="9351"/>
    <cellStyle name="Calculation 5 4" xfId="4075"/>
    <cellStyle name="Calculation 5 4 2" xfId="5744"/>
    <cellStyle name="Calculation 5 4 2 2" xfId="8694"/>
    <cellStyle name="Calculation 5 4 2 2 2" xfId="13434"/>
    <cellStyle name="Calculation 5 4 2 2 3" xfId="15963"/>
    <cellStyle name="Calculation 5 4 3" xfId="7197"/>
    <cellStyle name="Calculation 5 4 3 2" xfId="11965"/>
    <cellStyle name="Calculation 5 4 3 3" xfId="14504"/>
    <cellStyle name="Calculation 5 4 4" xfId="10258"/>
    <cellStyle name="Calculation 5 4 5" xfId="10144"/>
    <cellStyle name="Calculation 5 5" xfId="4601"/>
    <cellStyle name="Calculation 5 5 2" xfId="7555"/>
    <cellStyle name="Calculation 5 5 2 2" xfId="12295"/>
    <cellStyle name="Calculation 5 5 2 3" xfId="14824"/>
    <cellStyle name="Calculation 5 5 3" xfId="10634"/>
    <cellStyle name="Calculation 5 5 4" xfId="9987"/>
    <cellStyle name="Calculation 5 6" xfId="6385"/>
    <cellStyle name="Calculation 5 6 2" xfId="11295"/>
    <cellStyle name="Calculation 5 6 3" xfId="13901"/>
    <cellStyle name="Calculation 6" xfId="1186"/>
    <cellStyle name="Calculation 6 2" xfId="2194"/>
    <cellStyle name="Calculation 6 2 2" xfId="4078"/>
    <cellStyle name="Calculation 6 2 2 2" xfId="5747"/>
    <cellStyle name="Calculation 6 2 2 2 2" xfId="8697"/>
    <cellStyle name="Calculation 6 2 2 2 2 2" xfId="13437"/>
    <cellStyle name="Calculation 6 2 2 2 2 3" xfId="15966"/>
    <cellStyle name="Calculation 6 2 2 3" xfId="7200"/>
    <cellStyle name="Calculation 6 2 2 3 2" xfId="11968"/>
    <cellStyle name="Calculation 6 2 2 3 3" xfId="14507"/>
    <cellStyle name="Calculation 6 2 2 4" xfId="10261"/>
    <cellStyle name="Calculation 6 2 2 5" xfId="9216"/>
    <cellStyle name="Calculation 6 2 3" xfId="5303"/>
    <cellStyle name="Calculation 6 2 3 2" xfId="8253"/>
    <cellStyle name="Calculation 6 2 3 2 2" xfId="12993"/>
    <cellStyle name="Calculation 6 2 3 2 3" xfId="15522"/>
    <cellStyle name="Calculation 6 2 4" xfId="4859"/>
    <cellStyle name="Calculation 6 2 4 2" xfId="7811"/>
    <cellStyle name="Calculation 6 2 4 2 2" xfId="12551"/>
    <cellStyle name="Calculation 6 2 4 2 3" xfId="15080"/>
    <cellStyle name="Calculation 6 2 5" xfId="6382"/>
    <cellStyle name="Calculation 6 2 5 2" xfId="11292"/>
    <cellStyle name="Calculation 6 2 5 3" xfId="13898"/>
    <cellStyle name="Calculation 6 2 6" xfId="6595"/>
    <cellStyle name="Calculation 6 2 6 2" xfId="11468"/>
    <cellStyle name="Calculation 6 2 6 3" xfId="14063"/>
    <cellStyle name="Calculation 6 2 7" xfId="9453"/>
    <cellStyle name="Calculation 6 2 8" xfId="9350"/>
    <cellStyle name="Calculation 6 3" xfId="2193"/>
    <cellStyle name="Calculation 6 3 2" xfId="5302"/>
    <cellStyle name="Calculation 6 3 2 2" xfId="8252"/>
    <cellStyle name="Calculation 6 3 2 2 2" xfId="12992"/>
    <cellStyle name="Calculation 6 3 2 2 3" xfId="15521"/>
    <cellStyle name="Calculation 6 3 3" xfId="4858"/>
    <cellStyle name="Calculation 6 3 3 2" xfId="7810"/>
    <cellStyle name="Calculation 6 3 3 2 2" xfId="12550"/>
    <cellStyle name="Calculation 6 3 3 2 3" xfId="15079"/>
    <cellStyle name="Calculation 6 3 4" xfId="6594"/>
    <cellStyle name="Calculation 6 3 4 2" xfId="11467"/>
    <cellStyle name="Calculation 6 3 4 3" xfId="14062"/>
    <cellStyle name="Calculation 6 3 5" xfId="9452"/>
    <cellStyle name="Calculation 6 3 6" xfId="9503"/>
    <cellStyle name="Calculation 6 4" xfId="4077"/>
    <cellStyle name="Calculation 6 4 2" xfId="5746"/>
    <cellStyle name="Calculation 6 4 2 2" xfId="8696"/>
    <cellStyle name="Calculation 6 4 2 2 2" xfId="13436"/>
    <cellStyle name="Calculation 6 4 2 2 3" xfId="15965"/>
    <cellStyle name="Calculation 6 4 3" xfId="7199"/>
    <cellStyle name="Calculation 6 4 3 2" xfId="11967"/>
    <cellStyle name="Calculation 6 4 3 3" xfId="14506"/>
    <cellStyle name="Calculation 6 4 4" xfId="10260"/>
    <cellStyle name="Calculation 6 4 5" xfId="10143"/>
    <cellStyle name="Calculation 6 5" xfId="4602"/>
    <cellStyle name="Calculation 6 5 2" xfId="7556"/>
    <cellStyle name="Calculation 6 5 2 2" xfId="12296"/>
    <cellStyle name="Calculation 6 5 2 3" xfId="14825"/>
    <cellStyle name="Calculation 6 5 3" xfId="10635"/>
    <cellStyle name="Calculation 6 5 4" xfId="9058"/>
    <cellStyle name="Calculation 6 6" xfId="6383"/>
    <cellStyle name="Calculation 6 6 2" xfId="11293"/>
    <cellStyle name="Calculation 6 6 3" xfId="13899"/>
    <cellStyle name="Calculation 7" xfId="1187"/>
    <cellStyle name="Calculation 7 2" xfId="2196"/>
    <cellStyle name="Calculation 7 2 2" xfId="4080"/>
    <cellStyle name="Calculation 7 2 2 2" xfId="5749"/>
    <cellStyle name="Calculation 7 2 2 2 2" xfId="8699"/>
    <cellStyle name="Calculation 7 2 2 2 2 2" xfId="13439"/>
    <cellStyle name="Calculation 7 2 2 2 2 3" xfId="15968"/>
    <cellStyle name="Calculation 7 2 2 3" xfId="7202"/>
    <cellStyle name="Calculation 7 2 2 3 2" xfId="11970"/>
    <cellStyle name="Calculation 7 2 2 3 3" xfId="14509"/>
    <cellStyle name="Calculation 7 2 2 4" xfId="10263"/>
    <cellStyle name="Calculation 7 2 2 5" xfId="9215"/>
    <cellStyle name="Calculation 7 2 3" xfId="5305"/>
    <cellStyle name="Calculation 7 2 3 2" xfId="8255"/>
    <cellStyle name="Calculation 7 2 3 2 2" xfId="12995"/>
    <cellStyle name="Calculation 7 2 3 2 3" xfId="15524"/>
    <cellStyle name="Calculation 7 2 4" xfId="4861"/>
    <cellStyle name="Calculation 7 2 4 2" xfId="7813"/>
    <cellStyle name="Calculation 7 2 4 2 2" xfId="12553"/>
    <cellStyle name="Calculation 7 2 4 2 3" xfId="15082"/>
    <cellStyle name="Calculation 7 2 5" xfId="6380"/>
    <cellStyle name="Calculation 7 2 5 2" xfId="11290"/>
    <cellStyle name="Calculation 7 2 5 3" xfId="13896"/>
    <cellStyle name="Calculation 7 2 6" xfId="6597"/>
    <cellStyle name="Calculation 7 2 6 2" xfId="11470"/>
    <cellStyle name="Calculation 7 2 6 3" xfId="14065"/>
    <cellStyle name="Calculation 7 2 7" xfId="9455"/>
    <cellStyle name="Calculation 7 2 8" xfId="9502"/>
    <cellStyle name="Calculation 7 3" xfId="2195"/>
    <cellStyle name="Calculation 7 3 2" xfId="5304"/>
    <cellStyle name="Calculation 7 3 2 2" xfId="8254"/>
    <cellStyle name="Calculation 7 3 2 2 2" xfId="12994"/>
    <cellStyle name="Calculation 7 3 2 2 3" xfId="15523"/>
    <cellStyle name="Calculation 7 3 3" xfId="4860"/>
    <cellStyle name="Calculation 7 3 3 2" xfId="7812"/>
    <cellStyle name="Calculation 7 3 3 2 2" xfId="12552"/>
    <cellStyle name="Calculation 7 3 3 2 3" xfId="15081"/>
    <cellStyle name="Calculation 7 3 4" xfId="6596"/>
    <cellStyle name="Calculation 7 3 4 2" xfId="11469"/>
    <cellStyle name="Calculation 7 3 4 3" xfId="14064"/>
    <cellStyle name="Calculation 7 3 5" xfId="9454"/>
    <cellStyle name="Calculation 7 3 6" xfId="11512"/>
    <cellStyle name="Calculation 7 4" xfId="4079"/>
    <cellStyle name="Calculation 7 4 2" xfId="5748"/>
    <cellStyle name="Calculation 7 4 2 2" xfId="8698"/>
    <cellStyle name="Calculation 7 4 2 2 2" xfId="13438"/>
    <cellStyle name="Calculation 7 4 2 2 3" xfId="15967"/>
    <cellStyle name="Calculation 7 4 3" xfId="7201"/>
    <cellStyle name="Calculation 7 4 3 2" xfId="11969"/>
    <cellStyle name="Calculation 7 4 3 3" xfId="14508"/>
    <cellStyle name="Calculation 7 4 4" xfId="10262"/>
    <cellStyle name="Calculation 7 4 5" xfId="10142"/>
    <cellStyle name="Calculation 7 5" xfId="4603"/>
    <cellStyle name="Calculation 7 5 2" xfId="7557"/>
    <cellStyle name="Calculation 7 5 2 2" xfId="12297"/>
    <cellStyle name="Calculation 7 5 2 3" xfId="14826"/>
    <cellStyle name="Calculation 7 5 3" xfId="10636"/>
    <cellStyle name="Calculation 7 5 4" xfId="9986"/>
    <cellStyle name="Calculation 7 6" xfId="6381"/>
    <cellStyle name="Calculation 7 6 2" xfId="11291"/>
    <cellStyle name="Calculation 7 6 3" xfId="13897"/>
    <cellStyle name="Calculation 8" xfId="1188"/>
    <cellStyle name="Calculation 8 2" xfId="2198"/>
    <cellStyle name="Calculation 8 2 2" xfId="4082"/>
    <cellStyle name="Calculation 8 2 2 2" xfId="5751"/>
    <cellStyle name="Calculation 8 2 2 2 2" xfId="8701"/>
    <cellStyle name="Calculation 8 2 2 2 2 2" xfId="13441"/>
    <cellStyle name="Calculation 8 2 2 2 2 3" xfId="15970"/>
    <cellStyle name="Calculation 8 2 2 3" xfId="7204"/>
    <cellStyle name="Calculation 8 2 2 3 2" xfId="11972"/>
    <cellStyle name="Calculation 8 2 2 3 3" xfId="14511"/>
    <cellStyle name="Calculation 8 2 2 4" xfId="10265"/>
    <cellStyle name="Calculation 8 2 2 5" xfId="9214"/>
    <cellStyle name="Calculation 8 2 3" xfId="5307"/>
    <cellStyle name="Calculation 8 2 3 2" xfId="8257"/>
    <cellStyle name="Calculation 8 2 3 2 2" xfId="12997"/>
    <cellStyle name="Calculation 8 2 3 2 3" xfId="15526"/>
    <cellStyle name="Calculation 8 2 4" xfId="4863"/>
    <cellStyle name="Calculation 8 2 4 2" xfId="7815"/>
    <cellStyle name="Calculation 8 2 4 2 2" xfId="12555"/>
    <cellStyle name="Calculation 8 2 4 2 3" xfId="15084"/>
    <cellStyle name="Calculation 8 2 5" xfId="6378"/>
    <cellStyle name="Calculation 8 2 5 2" xfId="11288"/>
    <cellStyle name="Calculation 8 2 5 3" xfId="13894"/>
    <cellStyle name="Calculation 8 2 6" xfId="6599"/>
    <cellStyle name="Calculation 8 2 6 2" xfId="11472"/>
    <cellStyle name="Calculation 8 2 6 3" xfId="14067"/>
    <cellStyle name="Calculation 8 2 7" xfId="9457"/>
    <cellStyle name="Calculation 8 2 8" xfId="11511"/>
    <cellStyle name="Calculation 8 3" xfId="2197"/>
    <cellStyle name="Calculation 8 3 2" xfId="5306"/>
    <cellStyle name="Calculation 8 3 2 2" xfId="8256"/>
    <cellStyle name="Calculation 8 3 2 2 2" xfId="12996"/>
    <cellStyle name="Calculation 8 3 2 2 3" xfId="15525"/>
    <cellStyle name="Calculation 8 3 3" xfId="4862"/>
    <cellStyle name="Calculation 8 3 3 2" xfId="7814"/>
    <cellStyle name="Calculation 8 3 3 2 2" xfId="12554"/>
    <cellStyle name="Calculation 8 3 3 2 3" xfId="15083"/>
    <cellStyle name="Calculation 8 3 4" xfId="6598"/>
    <cellStyle name="Calculation 8 3 4 2" xfId="11471"/>
    <cellStyle name="Calculation 8 3 4 3" xfId="14066"/>
    <cellStyle name="Calculation 8 3 5" xfId="9456"/>
    <cellStyle name="Calculation 8 3 6" xfId="9349"/>
    <cellStyle name="Calculation 8 4" xfId="4081"/>
    <cellStyle name="Calculation 8 4 2" xfId="5750"/>
    <cellStyle name="Calculation 8 4 2 2" xfId="8700"/>
    <cellStyle name="Calculation 8 4 2 2 2" xfId="13440"/>
    <cellStyle name="Calculation 8 4 2 2 3" xfId="15969"/>
    <cellStyle name="Calculation 8 4 3" xfId="7203"/>
    <cellStyle name="Calculation 8 4 3 2" xfId="11971"/>
    <cellStyle name="Calculation 8 4 3 3" xfId="14510"/>
    <cellStyle name="Calculation 8 4 4" xfId="10264"/>
    <cellStyle name="Calculation 8 4 5" xfId="10141"/>
    <cellStyle name="Calculation 8 5" xfId="4604"/>
    <cellStyle name="Calculation 8 5 2" xfId="7558"/>
    <cellStyle name="Calculation 8 5 2 2" xfId="12298"/>
    <cellStyle name="Calculation 8 5 2 3" xfId="14827"/>
    <cellStyle name="Calculation 8 5 3" xfId="10637"/>
    <cellStyle name="Calculation 8 5 4" xfId="9057"/>
    <cellStyle name="Calculation 8 6" xfId="6379"/>
    <cellStyle name="Calculation 8 6 2" xfId="11289"/>
    <cellStyle name="Calculation 8 6 3" xfId="13895"/>
    <cellStyle name="Calculation 9" xfId="1189"/>
    <cellStyle name="Calculation 9 2" xfId="2200"/>
    <cellStyle name="Calculation 9 2 2" xfId="4084"/>
    <cellStyle name="Calculation 9 2 2 2" xfId="5753"/>
    <cellStyle name="Calculation 9 2 2 2 2" xfId="8703"/>
    <cellStyle name="Calculation 9 2 2 2 2 2" xfId="13443"/>
    <cellStyle name="Calculation 9 2 2 2 2 3" xfId="15972"/>
    <cellStyle name="Calculation 9 2 2 3" xfId="7206"/>
    <cellStyle name="Calculation 9 2 2 3 2" xfId="11974"/>
    <cellStyle name="Calculation 9 2 2 3 3" xfId="14513"/>
    <cellStyle name="Calculation 9 2 2 4" xfId="10267"/>
    <cellStyle name="Calculation 9 2 2 5" xfId="9213"/>
    <cellStyle name="Calculation 9 2 3" xfId="5309"/>
    <cellStyle name="Calculation 9 2 3 2" xfId="8259"/>
    <cellStyle name="Calculation 9 2 3 2 2" xfId="12999"/>
    <cellStyle name="Calculation 9 2 3 2 3" xfId="15528"/>
    <cellStyle name="Calculation 9 2 4" xfId="4865"/>
    <cellStyle name="Calculation 9 2 4 2" xfId="7817"/>
    <cellStyle name="Calculation 9 2 4 2 2" xfId="12557"/>
    <cellStyle name="Calculation 9 2 4 2 3" xfId="15086"/>
    <cellStyle name="Calculation 9 2 5" xfId="6376"/>
    <cellStyle name="Calculation 9 2 5 2" xfId="11286"/>
    <cellStyle name="Calculation 9 2 5 3" xfId="13892"/>
    <cellStyle name="Calculation 9 2 6" xfId="6601"/>
    <cellStyle name="Calculation 9 2 6 2" xfId="11474"/>
    <cellStyle name="Calculation 9 2 6 3" xfId="14069"/>
    <cellStyle name="Calculation 9 2 7" xfId="9459"/>
    <cellStyle name="Calculation 9 2 8" xfId="9348"/>
    <cellStyle name="Calculation 9 3" xfId="2199"/>
    <cellStyle name="Calculation 9 3 2" xfId="5308"/>
    <cellStyle name="Calculation 9 3 2 2" xfId="8258"/>
    <cellStyle name="Calculation 9 3 2 2 2" xfId="12998"/>
    <cellStyle name="Calculation 9 3 2 2 3" xfId="15527"/>
    <cellStyle name="Calculation 9 3 3" xfId="4864"/>
    <cellStyle name="Calculation 9 3 3 2" xfId="7816"/>
    <cellStyle name="Calculation 9 3 3 2 2" xfId="12556"/>
    <cellStyle name="Calculation 9 3 3 2 3" xfId="15085"/>
    <cellStyle name="Calculation 9 3 4" xfId="6600"/>
    <cellStyle name="Calculation 9 3 4 2" xfId="11473"/>
    <cellStyle name="Calculation 9 3 4 3" xfId="14068"/>
    <cellStyle name="Calculation 9 3 5" xfId="9458"/>
    <cellStyle name="Calculation 9 3 6" xfId="9501"/>
    <cellStyle name="Calculation 9 4" xfId="4083"/>
    <cellStyle name="Calculation 9 4 2" xfId="5752"/>
    <cellStyle name="Calculation 9 4 2 2" xfId="8702"/>
    <cellStyle name="Calculation 9 4 2 2 2" xfId="13442"/>
    <cellStyle name="Calculation 9 4 2 2 3" xfId="15971"/>
    <cellStyle name="Calculation 9 4 3" xfId="7205"/>
    <cellStyle name="Calculation 9 4 3 2" xfId="11973"/>
    <cellStyle name="Calculation 9 4 3 3" xfId="14512"/>
    <cellStyle name="Calculation 9 4 4" xfId="10266"/>
    <cellStyle name="Calculation 9 4 5" xfId="10140"/>
    <cellStyle name="Calculation 9 5" xfId="4605"/>
    <cellStyle name="Calculation 9 5 2" xfId="7559"/>
    <cellStyle name="Calculation 9 5 2 2" xfId="12299"/>
    <cellStyle name="Calculation 9 5 2 3" xfId="14828"/>
    <cellStyle name="Calculation 9 5 3" xfId="10638"/>
    <cellStyle name="Calculation 9 5 4" xfId="9985"/>
    <cellStyle name="Calculation 9 6" xfId="6377"/>
    <cellStyle name="Calculation 9 6 2" xfId="11287"/>
    <cellStyle name="Calculation 9 6 3" xfId="13893"/>
    <cellStyle name="category" xfId="2201"/>
    <cellStyle name="category 2" xfId="4085"/>
    <cellStyle name="Check Cell" xfId="29" builtinId="23" customBuiltin="1"/>
    <cellStyle name="Check Cell 10" xfId="1190"/>
    <cellStyle name="Check Cell 10 2" xfId="4086"/>
    <cellStyle name="Check Cell 11" xfId="1191"/>
    <cellStyle name="Check Cell 11 2" xfId="4087"/>
    <cellStyle name="Check Cell 12" xfId="1192"/>
    <cellStyle name="Check Cell 12 2" xfId="4088"/>
    <cellStyle name="Check Cell 13" xfId="1193"/>
    <cellStyle name="Check Cell 13 2" xfId="4089"/>
    <cellStyle name="Check Cell 14" xfId="1194"/>
    <cellStyle name="Check Cell 14 2" xfId="4090"/>
    <cellStyle name="Check Cell 15" xfId="1195"/>
    <cellStyle name="Check Cell 15 2" xfId="4091"/>
    <cellStyle name="Check Cell 16" xfId="1196"/>
    <cellStyle name="Check Cell 16 2" xfId="4092"/>
    <cellStyle name="Check Cell 17" xfId="1197"/>
    <cellStyle name="Check Cell 17 2" xfId="4093"/>
    <cellStyle name="Check Cell 18" xfId="1198"/>
    <cellStyle name="Check Cell 18 2" xfId="4094"/>
    <cellStyle name="Check Cell 19" xfId="1199"/>
    <cellStyle name="Check Cell 19 2" xfId="4095"/>
    <cellStyle name="Check Cell 2" xfId="1200"/>
    <cellStyle name="Check Cell 2 2" xfId="4096"/>
    <cellStyle name="Check Cell 20" xfId="1201"/>
    <cellStyle name="Check Cell 20 2" xfId="4097"/>
    <cellStyle name="Check Cell 21" xfId="1202"/>
    <cellStyle name="Check Cell 21 2" xfId="4098"/>
    <cellStyle name="Check Cell 22" xfId="1203"/>
    <cellStyle name="Check Cell 22 2" xfId="4099"/>
    <cellStyle name="Check Cell 23" xfId="1204"/>
    <cellStyle name="Check Cell 23 2" xfId="4100"/>
    <cellStyle name="Check Cell 24" xfId="1205"/>
    <cellStyle name="Check Cell 24 2" xfId="4101"/>
    <cellStyle name="Check Cell 25" xfId="1206"/>
    <cellStyle name="Check Cell 25 2" xfId="4102"/>
    <cellStyle name="Check Cell 26" xfId="1207"/>
    <cellStyle name="Check Cell 26 2" xfId="4103"/>
    <cellStyle name="Check Cell 27" xfId="1208"/>
    <cellStyle name="Check Cell 27 2" xfId="4104"/>
    <cellStyle name="Check Cell 28" xfId="1209"/>
    <cellStyle name="Check Cell 28 2" xfId="4105"/>
    <cellStyle name="Check Cell 29" xfId="1210"/>
    <cellStyle name="Check Cell 29 2" xfId="4106"/>
    <cellStyle name="Check Cell 3" xfId="1211"/>
    <cellStyle name="Check Cell 3 2" xfId="4107"/>
    <cellStyle name="Check Cell 30" xfId="1212"/>
    <cellStyle name="Check Cell 30 2" xfId="4108"/>
    <cellStyle name="Check Cell 31" xfId="1213"/>
    <cellStyle name="Check Cell 31 2" xfId="4109"/>
    <cellStyle name="Check Cell 32" xfId="1214"/>
    <cellStyle name="Check Cell 32 2" xfId="4110"/>
    <cellStyle name="Check Cell 33" xfId="1215"/>
    <cellStyle name="Check Cell 33 2" xfId="4111"/>
    <cellStyle name="Check Cell 34" xfId="1216"/>
    <cellStyle name="Check Cell 34 2" xfId="4112"/>
    <cellStyle name="Check Cell 35" xfId="1217"/>
    <cellStyle name="Check Cell 35 2" xfId="4113"/>
    <cellStyle name="Check Cell 36" xfId="1218"/>
    <cellStyle name="Check Cell 36 2" xfId="4114"/>
    <cellStyle name="Check Cell 37" xfId="1219"/>
    <cellStyle name="Check Cell 37 2" xfId="4115"/>
    <cellStyle name="Check Cell 38" xfId="1220"/>
    <cellStyle name="Check Cell 38 2" xfId="4116"/>
    <cellStyle name="Check Cell 39" xfId="1221"/>
    <cellStyle name="Check Cell 39 2" xfId="4117"/>
    <cellStyle name="Check Cell 4" xfId="1222"/>
    <cellStyle name="Check Cell 4 2" xfId="4118"/>
    <cellStyle name="Check Cell 40" xfId="1223"/>
    <cellStyle name="Check Cell 40 2" xfId="4119"/>
    <cellStyle name="Check Cell 41" xfId="1224"/>
    <cellStyle name="Check Cell 41 2" xfId="4120"/>
    <cellStyle name="Check Cell 42" xfId="1225"/>
    <cellStyle name="Check Cell 42 2" xfId="4121"/>
    <cellStyle name="Check Cell 43" xfId="1226"/>
    <cellStyle name="Check Cell 43 2" xfId="4122"/>
    <cellStyle name="Check Cell 44" xfId="1227"/>
    <cellStyle name="Check Cell 44 2" xfId="4123"/>
    <cellStyle name="Check Cell 5" xfId="1228"/>
    <cellStyle name="Check Cell 5 2" xfId="4124"/>
    <cellStyle name="Check Cell 6" xfId="1229"/>
    <cellStyle name="Check Cell 6 2" xfId="4125"/>
    <cellStyle name="Check Cell 7" xfId="1230"/>
    <cellStyle name="Check Cell 7 2" xfId="4126"/>
    <cellStyle name="Check Cell 8" xfId="1231"/>
    <cellStyle name="Check Cell 8 2" xfId="4127"/>
    <cellStyle name="Check Cell 9" xfId="1232"/>
    <cellStyle name="Check Cell 9 2" xfId="4128"/>
    <cellStyle name="Comma" xfId="16328" builtinId="3"/>
    <cellStyle name="Comma [0] 2" xfId="2203"/>
    <cellStyle name="Comma 10" xfId="1233"/>
    <cellStyle name="Comma 10 2" xfId="2204"/>
    <cellStyle name="Comma 10 2 2" xfId="71"/>
    <cellStyle name="Comma 10 2 2 2" xfId="6504"/>
    <cellStyle name="Comma 10 2 3" xfId="6603"/>
    <cellStyle name="Comma 101 2" xfId="2205"/>
    <cellStyle name="Comma 101 2 2" xfId="4129"/>
    <cellStyle name="Comma 101 2 2 2" xfId="7207"/>
    <cellStyle name="Comma 101 2 3" xfId="6604"/>
    <cellStyle name="Comma 11" xfId="1234"/>
    <cellStyle name="Comma 11 2" xfId="2206"/>
    <cellStyle name="Comma 11 2 2" xfId="6605"/>
    <cellStyle name="Comma 12" xfId="1235"/>
    <cellStyle name="Comma 12 2" xfId="2207"/>
    <cellStyle name="Comma 12 2 2" xfId="6606"/>
    <cellStyle name="Comma 13" xfId="1236"/>
    <cellStyle name="Comma 13 2" xfId="2208"/>
    <cellStyle name="Comma 13 2 2" xfId="6607"/>
    <cellStyle name="Comma 14" xfId="1237"/>
    <cellStyle name="Comma 14 2" xfId="2209"/>
    <cellStyle name="Comma 14 2 2" xfId="6608"/>
    <cellStyle name="Comma 15" xfId="1238"/>
    <cellStyle name="Comma 15 2" xfId="2210"/>
    <cellStyle name="Comma 15 2 2" xfId="6609"/>
    <cellStyle name="Comma 15 3" xfId="2211"/>
    <cellStyle name="Comma 15 3 2" xfId="4130"/>
    <cellStyle name="Comma 15 3 2 2" xfId="7208"/>
    <cellStyle name="Comma 15 3 3" xfId="6610"/>
    <cellStyle name="Comma 16" xfId="1239"/>
    <cellStyle name="Comma 16 2" xfId="2212"/>
    <cellStyle name="Comma 16 2 2" xfId="6611"/>
    <cellStyle name="Comma 17" xfId="1240"/>
    <cellStyle name="Comma 17 2" xfId="2213"/>
    <cellStyle name="Comma 17 2 2" xfId="6612"/>
    <cellStyle name="Comma 18" xfId="1241"/>
    <cellStyle name="Comma 18 2" xfId="2214"/>
    <cellStyle name="Comma 18 2 2" xfId="6613"/>
    <cellStyle name="Comma 19" xfId="1242"/>
    <cellStyle name="Comma 19 2" xfId="2215"/>
    <cellStyle name="Comma 19 2 2" xfId="6614"/>
    <cellStyle name="Comma 2" xfId="1243"/>
    <cellStyle name="Comma 2 10" xfId="67"/>
    <cellStyle name="Comma 2 10 2" xfId="2217"/>
    <cellStyle name="Comma 2 10 2 2" xfId="6616"/>
    <cellStyle name="Comma 2 11" xfId="1244"/>
    <cellStyle name="Comma 2 11 2" xfId="2218"/>
    <cellStyle name="Comma 2 11 2 2" xfId="6617"/>
    <cellStyle name="Comma 2 12" xfId="1245"/>
    <cellStyle name="Comma 2 12 2" xfId="2219"/>
    <cellStyle name="Comma 2 12 2 2" xfId="6618"/>
    <cellStyle name="Comma 2 13" xfId="1246"/>
    <cellStyle name="Comma 2 13 2" xfId="2220"/>
    <cellStyle name="Comma 2 13 2 2" xfId="6619"/>
    <cellStyle name="Comma 2 14" xfId="1247"/>
    <cellStyle name="Comma 2 14 2" xfId="2221"/>
    <cellStyle name="Comma 2 14 2 2" xfId="6620"/>
    <cellStyle name="Comma 2 15" xfId="1248"/>
    <cellStyle name="Comma 2 15 2" xfId="2222"/>
    <cellStyle name="Comma 2 15 2 2" xfId="6621"/>
    <cellStyle name="Comma 2 16" xfId="1249"/>
    <cellStyle name="Comma 2 16 2" xfId="2223"/>
    <cellStyle name="Comma 2 16 2 2" xfId="6622"/>
    <cellStyle name="Comma 2 17" xfId="1250"/>
    <cellStyle name="Comma 2 17 2" xfId="2224"/>
    <cellStyle name="Comma 2 17 2 2" xfId="6623"/>
    <cellStyle name="Comma 2 18" xfId="1251"/>
    <cellStyle name="Comma 2 18 2" xfId="2225"/>
    <cellStyle name="Comma 2 18 2 2" xfId="6624"/>
    <cellStyle name="Comma 2 19" xfId="1252"/>
    <cellStyle name="Comma 2 19 2" xfId="2226"/>
    <cellStyle name="Comma 2 19 2 2" xfId="6625"/>
    <cellStyle name="Comma 2 2" xfId="1253"/>
    <cellStyle name="Comma 2 2 2" xfId="2052"/>
    <cellStyle name="Comma 2 2 2 2" xfId="2229"/>
    <cellStyle name="Comma 2 2 2 2 2" xfId="16258"/>
    <cellStyle name="Comma 2 2 2 3" xfId="2230"/>
    <cellStyle name="Comma 2 2 2 3 2" xfId="4131"/>
    <cellStyle name="Comma 2 2 2 3 2 2" xfId="7209"/>
    <cellStyle name="Comma 2 2 2 3 3" xfId="6628"/>
    <cellStyle name="Comma 2 2 2 4" xfId="2231"/>
    <cellStyle name="Comma 2 2 2 4 2" xfId="4132"/>
    <cellStyle name="Comma 2 2 2 4 2 2" xfId="7210"/>
    <cellStyle name="Comma 2 2 2 4 3" xfId="6629"/>
    <cellStyle name="Comma 2 2 2 5" xfId="2069"/>
    <cellStyle name="Comma 2 2 2 6" xfId="2228"/>
    <cellStyle name="Comma 2 2 2 6 2" xfId="6627"/>
    <cellStyle name="Comma 2 2 2 7" xfId="16257"/>
    <cellStyle name="Comma 2 2 3" xfId="2058"/>
    <cellStyle name="Comma 2 2 3 2" xfId="2233"/>
    <cellStyle name="Comma 2 2 3 2 2" xfId="2234"/>
    <cellStyle name="Comma 2 2 3 2 3" xfId="4133"/>
    <cellStyle name="Comma 2 2 3 2 3 2" xfId="7211"/>
    <cellStyle name="Comma 2 2 3 2 4" xfId="6631"/>
    <cellStyle name="Comma 2 2 3 3" xfId="2235"/>
    <cellStyle name="Comma 2 2 3 3 2" xfId="4134"/>
    <cellStyle name="Comma 2 2 3 3 2 2" xfId="7212"/>
    <cellStyle name="Comma 2 2 3 3 3" xfId="6632"/>
    <cellStyle name="Comma 2 2 3 4" xfId="2236"/>
    <cellStyle name="Comma 2 2 3 5" xfId="2232"/>
    <cellStyle name="Comma 2 2 3 5 2" xfId="6630"/>
    <cellStyle name="Comma 2 2 3 6" xfId="6511"/>
    <cellStyle name="Comma 2 2 3 7" xfId="16259"/>
    <cellStyle name="Comma 2 2 4" xfId="2237"/>
    <cellStyle name="Comma 2 2 4 2" xfId="4135"/>
    <cellStyle name="Comma 2 2 4 2 2" xfId="7213"/>
    <cellStyle name="Comma 2 2 4 3" xfId="6633"/>
    <cellStyle name="Comma 2 2 4 4" xfId="16260"/>
    <cellStyle name="Comma 2 2 5" xfId="2238"/>
    <cellStyle name="Comma 2 2 6" xfId="2239"/>
    <cellStyle name="Comma 2 2 6 2" xfId="4137"/>
    <cellStyle name="Comma 2 2 6 2 2" xfId="7215"/>
    <cellStyle name="Comma 2 2 6 3" xfId="4136"/>
    <cellStyle name="Comma 2 2 6 3 2" xfId="7214"/>
    <cellStyle name="Comma 2 2 6 4" xfId="6634"/>
    <cellStyle name="Comma 2 2 7" xfId="2227"/>
    <cellStyle name="Comma 2 2 7 2" xfId="6626"/>
    <cellStyle name="Comma 2 2 8" xfId="16256"/>
    <cellStyle name="Comma 2 20" xfId="1254"/>
    <cellStyle name="Comma 2 20 2" xfId="2240"/>
    <cellStyle name="Comma 2 20 2 2" xfId="6635"/>
    <cellStyle name="Comma 2 21" xfId="1255"/>
    <cellStyle name="Comma 2 21 2" xfId="2241"/>
    <cellStyle name="Comma 2 21 2 2" xfId="6636"/>
    <cellStyle name="Comma 2 22" xfId="1256"/>
    <cellStyle name="Comma 2 22 2" xfId="2242"/>
    <cellStyle name="Comma 2 22 2 2" xfId="6637"/>
    <cellStyle name="Comma 2 23" xfId="1257"/>
    <cellStyle name="Comma 2 23 2" xfId="2243"/>
    <cellStyle name="Comma 2 23 2 2" xfId="6638"/>
    <cellStyle name="Comma 2 24" xfId="1258"/>
    <cellStyle name="Comma 2 24 2" xfId="2244"/>
    <cellStyle name="Comma 2 24 2 2" xfId="6639"/>
    <cellStyle name="Comma 2 25" xfId="1259"/>
    <cellStyle name="Comma 2 25 2" xfId="2245"/>
    <cellStyle name="Comma 2 25 2 2" xfId="6640"/>
    <cellStyle name="Comma 2 26" xfId="1260"/>
    <cellStyle name="Comma 2 26 2" xfId="2246"/>
    <cellStyle name="Comma 2 26 2 2" xfId="6641"/>
    <cellStyle name="Comma 2 27" xfId="1261"/>
    <cellStyle name="Comma 2 27 2" xfId="2247"/>
    <cellStyle name="Comma 2 27 2 2" xfId="6642"/>
    <cellStyle name="Comma 2 28" xfId="1262"/>
    <cellStyle name="Comma 2 28 2" xfId="2248"/>
    <cellStyle name="Comma 2 28 2 2" xfId="6643"/>
    <cellStyle name="Comma 2 29" xfId="1263"/>
    <cellStyle name="Comma 2 29 2" xfId="2249"/>
    <cellStyle name="Comma 2 29 2 2" xfId="6644"/>
    <cellStyle name="Comma 2 3" xfId="1264"/>
    <cellStyle name="Comma 2 3 2" xfId="2251"/>
    <cellStyle name="Comma 2 3 2 2" xfId="2252"/>
    <cellStyle name="Comma 2 3 2 2 2" xfId="2253"/>
    <cellStyle name="Comma 2 3 2 2 3" xfId="4138"/>
    <cellStyle name="Comma 2 3 2 2 3 2" xfId="7216"/>
    <cellStyle name="Comma 2 3 2 2 4" xfId="6647"/>
    <cellStyle name="Comma 2 3 2 3" xfId="4139"/>
    <cellStyle name="Comma 2 3 2 3 2" xfId="7217"/>
    <cellStyle name="Comma 2 3 2 4" xfId="6646"/>
    <cellStyle name="Comma 2 3 2 5" xfId="16262"/>
    <cellStyle name="Comma 2 3 3" xfId="2254"/>
    <cellStyle name="Comma 2 3 3 2" xfId="4140"/>
    <cellStyle name="Comma 2 3 3 2 2" xfId="7218"/>
    <cellStyle name="Comma 2 3 3 3" xfId="6648"/>
    <cellStyle name="Comma 2 3 4" xfId="2250"/>
    <cellStyle name="Comma 2 3 4 2" xfId="6645"/>
    <cellStyle name="Comma 2 3 5" xfId="16261"/>
    <cellStyle name="Comma 2 30" xfId="1265"/>
    <cellStyle name="Comma 2 30 2" xfId="2255"/>
    <cellStyle name="Comma 2 30 2 2" xfId="6649"/>
    <cellStyle name="Comma 2 31" xfId="1266"/>
    <cellStyle name="Comma 2 31 2" xfId="2256"/>
    <cellStyle name="Comma 2 31 2 2" xfId="6650"/>
    <cellStyle name="Comma 2 32" xfId="1267"/>
    <cellStyle name="Comma 2 32 2" xfId="2257"/>
    <cellStyle name="Comma 2 32 2 2" xfId="6651"/>
    <cellStyle name="Comma 2 33" xfId="1268"/>
    <cellStyle name="Comma 2 33 2" xfId="2258"/>
    <cellStyle name="Comma 2 33 2 2" xfId="6652"/>
    <cellStyle name="Comma 2 34" xfId="1269"/>
    <cellStyle name="Comma 2 34 2" xfId="2259"/>
    <cellStyle name="Comma 2 34 2 2" xfId="6653"/>
    <cellStyle name="Comma 2 35" xfId="1270"/>
    <cellStyle name="Comma 2 35 2" xfId="2260"/>
    <cellStyle name="Comma 2 35 2 2" xfId="6654"/>
    <cellStyle name="Comma 2 36" xfId="1271"/>
    <cellStyle name="Comma 2 36 2" xfId="2261"/>
    <cellStyle name="Comma 2 36 2 2" xfId="6655"/>
    <cellStyle name="Comma 2 37" xfId="1272"/>
    <cellStyle name="Comma 2 37 2" xfId="2262"/>
    <cellStyle name="Comma 2 37 2 2" xfId="6656"/>
    <cellStyle name="Comma 2 38" xfId="1273"/>
    <cellStyle name="Comma 2 38 2" xfId="2263"/>
    <cellStyle name="Comma 2 38 2 2" xfId="6657"/>
    <cellStyle name="Comma 2 39" xfId="1274"/>
    <cellStyle name="Comma 2 39 2" xfId="2264"/>
    <cellStyle name="Comma 2 39 2 2" xfId="6658"/>
    <cellStyle name="Comma 2 4" xfId="1275"/>
    <cellStyle name="Comma 2 4 2" xfId="2266"/>
    <cellStyle name="Comma 2 4 3" xfId="2267"/>
    <cellStyle name="Comma 2 4 3 2" xfId="4141"/>
    <cellStyle name="Comma 2 4 3 2 2" xfId="7219"/>
    <cellStyle name="Comma 2 4 3 3" xfId="6660"/>
    <cellStyle name="Comma 2 4 4" xfId="2265"/>
    <cellStyle name="Comma 2 4 4 2" xfId="6659"/>
    <cellStyle name="Comma 2 4 5" xfId="16263"/>
    <cellStyle name="Comma 2 40" xfId="1276"/>
    <cellStyle name="Comma 2 40 2" xfId="2268"/>
    <cellStyle name="Comma 2 40 2 2" xfId="6661"/>
    <cellStyle name="Comma 2 41" xfId="1277"/>
    <cellStyle name="Comma 2 41 2" xfId="2269"/>
    <cellStyle name="Comma 2 41 2 2" xfId="6662"/>
    <cellStyle name="Comma 2 42" xfId="1278"/>
    <cellStyle name="Comma 2 42 2" xfId="2270"/>
    <cellStyle name="Comma 2 42 2 2" xfId="6663"/>
    <cellStyle name="Comma 2 43" xfId="1279"/>
    <cellStyle name="Comma 2 43 2" xfId="2271"/>
    <cellStyle name="Comma 2 43 2 2" xfId="6664"/>
    <cellStyle name="Comma 2 44" xfId="1280"/>
    <cellStyle name="Comma 2 44 2" xfId="2272"/>
    <cellStyle name="Comma 2 44 2 2" xfId="6665"/>
    <cellStyle name="Comma 2 45" xfId="1281"/>
    <cellStyle name="Comma 2 45 2" xfId="2273"/>
    <cellStyle name="Comma 2 45 2 2" xfId="6666"/>
    <cellStyle name="Comma 2 46" xfId="1282"/>
    <cellStyle name="Comma 2 46 2" xfId="2274"/>
    <cellStyle name="Comma 2 46 2 2" xfId="6667"/>
    <cellStyle name="Comma 2 47" xfId="1283"/>
    <cellStyle name="Comma 2 47 2" xfId="2275"/>
    <cellStyle name="Comma 2 47 2 2" xfId="6668"/>
    <cellStyle name="Comma 2 48" xfId="1284"/>
    <cellStyle name="Comma 2 48 2" xfId="2276"/>
    <cellStyle name="Comma 2 48 2 2" xfId="6669"/>
    <cellStyle name="Comma 2 49" xfId="1285"/>
    <cellStyle name="Comma 2 49 2" xfId="2277"/>
    <cellStyle name="Comma 2 49 2 2" xfId="6670"/>
    <cellStyle name="Comma 2 5" xfId="1286"/>
    <cellStyle name="Comma 2 5 2" xfId="2278"/>
    <cellStyle name="Comma 2 5 2 2" xfId="6671"/>
    <cellStyle name="Comma 2 5 3" xfId="16264"/>
    <cellStyle name="Comma 2 50" xfId="1287"/>
    <cellStyle name="Comma 2 50 2" xfId="2279"/>
    <cellStyle name="Comma 2 50 2 2" xfId="6672"/>
    <cellStyle name="Comma 2 51" xfId="1288"/>
    <cellStyle name="Comma 2 51 2" xfId="2280"/>
    <cellStyle name="Comma 2 51 2 2" xfId="6673"/>
    <cellStyle name="Comma 2 52" xfId="1289"/>
    <cellStyle name="Comma 2 52 2" xfId="2281"/>
    <cellStyle name="Comma 2 52 2 2" xfId="6674"/>
    <cellStyle name="Comma 2 53" xfId="1290"/>
    <cellStyle name="Comma 2 53 2" xfId="2282"/>
    <cellStyle name="Comma 2 53 2 2" xfId="6675"/>
    <cellStyle name="Comma 2 54" xfId="1291"/>
    <cellStyle name="Comma 2 54 2" xfId="2283"/>
    <cellStyle name="Comma 2 54 2 2" xfId="6676"/>
    <cellStyle name="Comma 2 55" xfId="1292"/>
    <cellStyle name="Comma 2 55 2" xfId="2284"/>
    <cellStyle name="Comma 2 55 2 2" xfId="6677"/>
    <cellStyle name="Comma 2 56" xfId="1293"/>
    <cellStyle name="Comma 2 56 2" xfId="2285"/>
    <cellStyle name="Comma 2 56 2 2" xfId="6678"/>
    <cellStyle name="Comma 2 57" xfId="1294"/>
    <cellStyle name="Comma 2 57 2" xfId="2286"/>
    <cellStyle name="Comma 2 57 2 2" xfId="6679"/>
    <cellStyle name="Comma 2 58" xfId="1295"/>
    <cellStyle name="Comma 2 58 2" xfId="2287"/>
    <cellStyle name="Comma 2 58 2 2" xfId="6680"/>
    <cellStyle name="Comma 2 59" xfId="1296"/>
    <cellStyle name="Comma 2 59 2" xfId="2288"/>
    <cellStyle name="Comma 2 59 2 2" xfId="6681"/>
    <cellStyle name="Comma 2 6" xfId="1297"/>
    <cellStyle name="Comma 2 6 2" xfId="2289"/>
    <cellStyle name="Comma 2 6 2 2" xfId="6682"/>
    <cellStyle name="Comma 2 6 3" xfId="16265"/>
    <cellStyle name="Comma 2 60" xfId="1298"/>
    <cellStyle name="Comma 2 60 2" xfId="2290"/>
    <cellStyle name="Comma 2 60 2 2" xfId="6683"/>
    <cellStyle name="Comma 2 61" xfId="1299"/>
    <cellStyle name="Comma 2 61 2" xfId="2291"/>
    <cellStyle name="Comma 2 61 2 2" xfId="6684"/>
    <cellStyle name="Comma 2 62" xfId="2292"/>
    <cellStyle name="Comma 2 63" xfId="2293"/>
    <cellStyle name="Comma 2 63 2" xfId="4143"/>
    <cellStyle name="Comma 2 63 2 2" xfId="7221"/>
    <cellStyle name="Comma 2 63 3" xfId="4142"/>
    <cellStyle name="Comma 2 63 3 2" xfId="7220"/>
    <cellStyle name="Comma 2 63 4" xfId="6685"/>
    <cellStyle name="Comma 2 64" xfId="2216"/>
    <cellStyle name="Comma 2 64 2" xfId="6615"/>
    <cellStyle name="Comma 2 65" xfId="16255"/>
    <cellStyle name="Comma 2 7" xfId="1300"/>
    <cellStyle name="Comma 2 7 2" xfId="2294"/>
    <cellStyle name="Comma 2 7 2 2" xfId="6686"/>
    <cellStyle name="Comma 2 8" xfId="1301"/>
    <cellStyle name="Comma 2 8 2" xfId="2295"/>
    <cellStyle name="Comma 2 8 2 2" xfId="6687"/>
    <cellStyle name="Comma 2 9" xfId="1302"/>
    <cellStyle name="Comma 2 9 2" xfId="2296"/>
    <cellStyle name="Comma 2 9 2 2" xfId="6688"/>
    <cellStyle name="Comma 20" xfId="1303"/>
    <cellStyle name="Comma 20 2" xfId="2297"/>
    <cellStyle name="Comma 20 2 2" xfId="6689"/>
    <cellStyle name="Comma 21" xfId="1304"/>
    <cellStyle name="Comma 21 2" xfId="2298"/>
    <cellStyle name="Comma 21 2 2" xfId="6690"/>
    <cellStyle name="Comma 22" xfId="1305"/>
    <cellStyle name="Comma 22 2" xfId="2299"/>
    <cellStyle name="Comma 22 2 2" xfId="6691"/>
    <cellStyle name="Comma 23" xfId="1306"/>
    <cellStyle name="Comma 23 2" xfId="2300"/>
    <cellStyle name="Comma 23 2 2" xfId="6692"/>
    <cellStyle name="Comma 24" xfId="1307"/>
    <cellStyle name="Comma 24 2" xfId="2301"/>
    <cellStyle name="Comma 24 2 2" xfId="6693"/>
    <cellStyle name="Comma 25" xfId="1308"/>
    <cellStyle name="Comma 25 2" xfId="2302"/>
    <cellStyle name="Comma 25 2 2" xfId="6694"/>
    <cellStyle name="Comma 26" xfId="1309"/>
    <cellStyle name="Comma 26 2" xfId="2303"/>
    <cellStyle name="Comma 26 2 2" xfId="6695"/>
    <cellStyle name="Comma 26 3" xfId="16250"/>
    <cellStyle name="Comma 26 4" xfId="16266"/>
    <cellStyle name="Comma 27" xfId="1310"/>
    <cellStyle name="Comma 27 2" xfId="2304"/>
    <cellStyle name="Comma 27 2 2" xfId="6696"/>
    <cellStyle name="Comma 28" xfId="1311"/>
    <cellStyle name="Comma 28 2" xfId="2305"/>
    <cellStyle name="Comma 28 2 2" xfId="6697"/>
    <cellStyle name="Comma 29" xfId="1312"/>
    <cellStyle name="Comma 29 2" xfId="2306"/>
    <cellStyle name="Comma 29 2 2" xfId="6698"/>
    <cellStyle name="Comma 3" xfId="1313"/>
    <cellStyle name="Comma 3 2" xfId="1314"/>
    <cellStyle name="Comma 3 2 2" xfId="2309"/>
    <cellStyle name="Comma 3 2 2 2" xfId="4144"/>
    <cellStyle name="Comma 3 2 2 2 2" xfId="7222"/>
    <cellStyle name="Comma 3 2 2 3" xfId="6701"/>
    <cellStyle name="Comma 3 2 3" xfId="2308"/>
    <cellStyle name="Comma 3 2 3 2" xfId="6700"/>
    <cellStyle name="Comma 3 2 4" xfId="6505"/>
    <cellStyle name="Comma 3 2 5" xfId="16268"/>
    <cellStyle name="Comma 3 3" xfId="2310"/>
    <cellStyle name="Comma 3 3 2" xfId="2311"/>
    <cellStyle name="Comma 3 3 2 2" xfId="4145"/>
    <cellStyle name="Comma 3 3 2 2 2" xfId="7223"/>
    <cellStyle name="Comma 3 3 2 3" xfId="6703"/>
    <cellStyle name="Comma 3 3 3" xfId="4146"/>
    <cellStyle name="Comma 3 3 3 2" xfId="7224"/>
    <cellStyle name="Comma 3 3 4" xfId="6702"/>
    <cellStyle name="Comma 3 4" xfId="68"/>
    <cellStyle name="Comma 3 4 2" xfId="2312"/>
    <cellStyle name="Comma 3 4 3" xfId="6503"/>
    <cellStyle name="Comma 3 5" xfId="2313"/>
    <cellStyle name="Comma 3 5 2" xfId="4148"/>
    <cellStyle name="Comma 3 5 2 2" xfId="7226"/>
    <cellStyle name="Comma 3 5 3" xfId="4147"/>
    <cellStyle name="Comma 3 5 3 2" xfId="7225"/>
    <cellStyle name="Comma 3 5 4" xfId="6704"/>
    <cellStyle name="Comma 3 6" xfId="2307"/>
    <cellStyle name="Comma 3 6 2" xfId="6699"/>
    <cellStyle name="Comma 3 7" xfId="16267"/>
    <cellStyle name="Comma 30" xfId="1315"/>
    <cellStyle name="Comma 30 2" xfId="2314"/>
    <cellStyle name="Comma 30 2 2" xfId="6705"/>
    <cellStyle name="Comma 31" xfId="1316"/>
    <cellStyle name="Comma 31 2" xfId="2315"/>
    <cellStyle name="Comma 31 2 2" xfId="6706"/>
    <cellStyle name="Comma 32" xfId="1317"/>
    <cellStyle name="Comma 32 2" xfId="2316"/>
    <cellStyle name="Comma 32 2 2" xfId="6707"/>
    <cellStyle name="Comma 33" xfId="1318"/>
    <cellStyle name="Comma 33 2" xfId="2317"/>
    <cellStyle name="Comma 33 2 2" xfId="6708"/>
    <cellStyle name="Comma 34" xfId="1319"/>
    <cellStyle name="Comma 34 2" xfId="8"/>
    <cellStyle name="Comma 34 2 2" xfId="6513"/>
    <cellStyle name="Comma 34 2 3" xfId="2063"/>
    <cellStyle name="Comma 34 3" xfId="14"/>
    <cellStyle name="Comma 34 4" xfId="2318"/>
    <cellStyle name="Comma 34 4 2" xfId="6709"/>
    <cellStyle name="Comma 35" xfId="1320"/>
    <cellStyle name="Comma 35 2" xfId="2319"/>
    <cellStyle name="Comma 35 2 2" xfId="6710"/>
    <cellStyle name="Comma 36" xfId="1321"/>
    <cellStyle name="Comma 36 2" xfId="2320"/>
    <cellStyle name="Comma 36 2 2" xfId="6711"/>
    <cellStyle name="Comma 37" xfId="1322"/>
    <cellStyle name="Comma 37 2" xfId="2321"/>
    <cellStyle name="Comma 37 2 2" xfId="6712"/>
    <cellStyle name="Comma 38" xfId="1323"/>
    <cellStyle name="Comma 38 2" xfId="2322"/>
    <cellStyle name="Comma 38 2 2" xfId="6713"/>
    <cellStyle name="Comma 39" xfId="1324"/>
    <cellStyle name="Comma 39 2" xfId="2323"/>
    <cellStyle name="Comma 39 2 2" xfId="6714"/>
    <cellStyle name="Comma 4" xfId="1325"/>
    <cellStyle name="Comma 4 10" xfId="16269"/>
    <cellStyle name="Comma 4 2" xfId="2325"/>
    <cellStyle name="Comma 4 2 2" xfId="2326"/>
    <cellStyle name="Comma 4 2 3" xfId="2327"/>
    <cellStyle name="Comma 4 2 4" xfId="4149"/>
    <cellStyle name="Comma 4 2 4 2" xfId="7227"/>
    <cellStyle name="Comma 4 2 5" xfId="6716"/>
    <cellStyle name="Comma 4 3" xfId="2328"/>
    <cellStyle name="Comma 4 3 2" xfId="2329"/>
    <cellStyle name="Comma 4 3 3" xfId="4150"/>
    <cellStyle name="Comma 4 3 3 2" xfId="7228"/>
    <cellStyle name="Comma 4 3 4" xfId="6717"/>
    <cellStyle name="Comma 4 4" xfId="2330"/>
    <cellStyle name="Comma 4 5" xfId="2331"/>
    <cellStyle name="Comma 4 5 2" xfId="4151"/>
    <cellStyle name="Comma 4 5 2 2" xfId="7229"/>
    <cellStyle name="Comma 4 5 3" xfId="6718"/>
    <cellStyle name="Comma 4 6" xfId="2332"/>
    <cellStyle name="Comma 4 7" xfId="2333"/>
    <cellStyle name="Comma 4 7 2" xfId="4153"/>
    <cellStyle name="Comma 4 7 2 2" xfId="7231"/>
    <cellStyle name="Comma 4 7 3" xfId="4152"/>
    <cellStyle name="Comma 4 7 3 2" xfId="7230"/>
    <cellStyle name="Comma 4 7 4" xfId="6719"/>
    <cellStyle name="Comma 4 8" xfId="2324"/>
    <cellStyle name="Comma 4 8 2" xfId="6715"/>
    <cellStyle name="Comma 4 9" xfId="6506"/>
    <cellStyle name="Comma 40" xfId="1326"/>
    <cellStyle name="Comma 40 2" xfId="2334"/>
    <cellStyle name="Comma 40 2 2" xfId="6720"/>
    <cellStyle name="Comma 41" xfId="1327"/>
    <cellStyle name="Comma 41 2" xfId="2335"/>
    <cellStyle name="Comma 41 2 2" xfId="6721"/>
    <cellStyle name="Comma 42" xfId="1328"/>
    <cellStyle name="Comma 42 2" xfId="2336"/>
    <cellStyle name="Comma 42 2 2" xfId="6722"/>
    <cellStyle name="Comma 43" xfId="1329"/>
    <cellStyle name="Comma 43 2" xfId="2337"/>
    <cellStyle name="Comma 43 2 2" xfId="6723"/>
    <cellStyle name="Comma 44" xfId="1330"/>
    <cellStyle name="Comma 44 2" xfId="2338"/>
    <cellStyle name="Comma 44 2 2" xfId="6724"/>
    <cellStyle name="Comma 45" xfId="1331"/>
    <cellStyle name="Comma 45 2" xfId="2339"/>
    <cellStyle name="Comma 45 2 2" xfId="6725"/>
    <cellStyle name="Comma 46" xfId="1332"/>
    <cellStyle name="Comma 46 2" xfId="2340"/>
    <cellStyle name="Comma 46 2 2" xfId="6726"/>
    <cellStyle name="Comma 47" xfId="1333"/>
    <cellStyle name="Comma 47 2" xfId="2341"/>
    <cellStyle name="Comma 47 2 2" xfId="6727"/>
    <cellStyle name="Comma 48" xfId="1334"/>
    <cellStyle name="Comma 48 2" xfId="2342"/>
    <cellStyle name="Comma 48 2 2" xfId="6728"/>
    <cellStyle name="Comma 49" xfId="1335"/>
    <cellStyle name="Comma 49 2" xfId="2343"/>
    <cellStyle name="Comma 49 2 2" xfId="6729"/>
    <cellStyle name="Comma 5" xfId="1336"/>
    <cellStyle name="Comma 5 10" xfId="2345"/>
    <cellStyle name="Comma 5 11" xfId="2346"/>
    <cellStyle name="Comma 5 12" xfId="2347"/>
    <cellStyle name="Comma 5 13" xfId="2348"/>
    <cellStyle name="Comma 5 14" xfId="2349"/>
    <cellStyle name="Comma 5 15" xfId="2350"/>
    <cellStyle name="Comma 5 16" xfId="2351"/>
    <cellStyle name="Comma 5 17" xfId="2352"/>
    <cellStyle name="Comma 5 18" xfId="2344"/>
    <cellStyle name="Comma 5 18 2" xfId="6730"/>
    <cellStyle name="Comma 5 19" xfId="6507"/>
    <cellStyle name="Comma 5 2" xfId="2353"/>
    <cellStyle name="Comma 5 2 2" xfId="2354"/>
    <cellStyle name="Comma 5 2 3" xfId="2355"/>
    <cellStyle name="Comma 5 2 4" xfId="4154"/>
    <cellStyle name="Comma 5 2 4 2" xfId="7232"/>
    <cellStyle name="Comma 5 2 5" xfId="6731"/>
    <cellStyle name="Comma 5 20" xfId="16270"/>
    <cellStyle name="Comma 5 3" xfId="2356"/>
    <cellStyle name="Comma 5 4" xfId="2357"/>
    <cellStyle name="Comma 5 5" xfId="2358"/>
    <cellStyle name="Comma 5 6" xfId="2359"/>
    <cellStyle name="Comma 5 7" xfId="2360"/>
    <cellStyle name="Comma 5 8" xfId="2361"/>
    <cellStyle name="Comma 5 9" xfId="2362"/>
    <cellStyle name="Comma 50" xfId="1337"/>
    <cellStyle name="Comma 50 2" xfId="2363"/>
    <cellStyle name="Comma 50 2 2" xfId="6732"/>
    <cellStyle name="Comma 51" xfId="1338"/>
    <cellStyle name="Comma 51 2" xfId="2364"/>
    <cellStyle name="Comma 51 2 2" xfId="6733"/>
    <cellStyle name="Comma 52" xfId="1339"/>
    <cellStyle name="Comma 52 2" xfId="2365"/>
    <cellStyle name="Comma 52 2 2" xfId="6734"/>
    <cellStyle name="Comma 53" xfId="1340"/>
    <cellStyle name="Comma 53 2" xfId="2366"/>
    <cellStyle name="Comma 53 2 2" xfId="6735"/>
    <cellStyle name="Comma 54" xfId="1341"/>
    <cellStyle name="Comma 54 2" xfId="2367"/>
    <cellStyle name="Comma 54 2 2" xfId="6736"/>
    <cellStyle name="Comma 55" xfId="1342"/>
    <cellStyle name="Comma 55 2" xfId="2368"/>
    <cellStyle name="Comma 55 2 2" xfId="6737"/>
    <cellStyle name="Comma 56" xfId="1343"/>
    <cellStyle name="Comma 56 2" xfId="2369"/>
    <cellStyle name="Comma 56 2 2" xfId="6738"/>
    <cellStyle name="Comma 57" xfId="1344"/>
    <cellStyle name="Comma 57 2" xfId="2370"/>
    <cellStyle name="Comma 57 2 2" xfId="6739"/>
    <cellStyle name="Comma 58" xfId="1345"/>
    <cellStyle name="Comma 58 2" xfId="2371"/>
    <cellStyle name="Comma 58 2 2" xfId="6740"/>
    <cellStyle name="Comma 59" xfId="1346"/>
    <cellStyle name="Comma 59 2" xfId="2372"/>
    <cellStyle name="Comma 59 2 2" xfId="6741"/>
    <cellStyle name="Comma 6" xfId="1347"/>
    <cellStyle name="Comma 6 2" xfId="2059"/>
    <cellStyle name="Comma 6 2 2" xfId="2374"/>
    <cellStyle name="Comma 6 2 3" xfId="6512"/>
    <cellStyle name="Comma 6 3" xfId="2375"/>
    <cellStyle name="Comma 6 3 2" xfId="4155"/>
    <cellStyle name="Comma 6 4" xfId="2376"/>
    <cellStyle name="Comma 6 5" xfId="2373"/>
    <cellStyle name="Comma 6 5 2" xfId="6742"/>
    <cellStyle name="Comma 6 6" xfId="6508"/>
    <cellStyle name="Comma 6 7" xfId="16271"/>
    <cellStyle name="Comma 60" xfId="1348"/>
    <cellStyle name="Comma 60 2" xfId="2377"/>
    <cellStyle name="Comma 60 2 2" xfId="6743"/>
    <cellStyle name="Comma 61" xfId="1349"/>
    <cellStyle name="Comma 61 2" xfId="2378"/>
    <cellStyle name="Comma 61 2 2" xfId="6744"/>
    <cellStyle name="Comma 62" xfId="1350"/>
    <cellStyle name="Comma 62 2" xfId="2379"/>
    <cellStyle name="Comma 62 2 2" xfId="6745"/>
    <cellStyle name="Comma 63" xfId="1351"/>
    <cellStyle name="Comma 63 2" xfId="2380"/>
    <cellStyle name="Comma 63 2 2" xfId="6746"/>
    <cellStyle name="Comma 64" xfId="2065"/>
    <cellStyle name="Comma 64 2" xfId="2382"/>
    <cellStyle name="Comma 64 2 2" xfId="4156"/>
    <cellStyle name="Comma 64 2 2 2" xfId="7233"/>
    <cellStyle name="Comma 64 2 3" xfId="6748"/>
    <cellStyle name="Comma 64 3" xfId="2381"/>
    <cellStyle name="Comma 64 3 2" xfId="6747"/>
    <cellStyle name="Comma 65" xfId="2068"/>
    <cellStyle name="Comma 65 2" xfId="2383"/>
    <cellStyle name="Comma 65 2 2" xfId="6749"/>
    <cellStyle name="Comma 65 3" xfId="6462"/>
    <cellStyle name="Comma 65 4" xfId="6514"/>
    <cellStyle name="Comma 66" xfId="2073"/>
    <cellStyle name="Comma 66 2" xfId="2384"/>
    <cellStyle name="Comma 66 2 2" xfId="6750"/>
    <cellStyle name="Comma 66 3" xfId="6515"/>
    <cellStyle name="Comma 67" xfId="2385"/>
    <cellStyle name="Comma 67 2" xfId="4157"/>
    <cellStyle name="Comma 67 2 2" xfId="7234"/>
    <cellStyle name="Comma 67 3" xfId="6751"/>
    <cellStyle name="Comma 68" xfId="2386"/>
    <cellStyle name="Comma 68 2" xfId="4158"/>
    <cellStyle name="Comma 68 2 2" xfId="7235"/>
    <cellStyle name="Comma 68 3" xfId="6752"/>
    <cellStyle name="Comma 69" xfId="2387"/>
    <cellStyle name="Comma 69 2" xfId="4159"/>
    <cellStyle name="Comma 69 2 2" xfId="7236"/>
    <cellStyle name="Comma 69 3" xfId="6753"/>
    <cellStyle name="Comma 7" xfId="1352"/>
    <cellStyle name="Comma 7 2" xfId="2389"/>
    <cellStyle name="Comma 7 2 2" xfId="4160"/>
    <cellStyle name="Comma 7 2 2 2" xfId="7237"/>
    <cellStyle name="Comma 7 2 3" xfId="6755"/>
    <cellStyle name="Comma 7 3" xfId="2390"/>
    <cellStyle name="Comma 7 3 2" xfId="4161"/>
    <cellStyle name="Comma 7 4" xfId="2388"/>
    <cellStyle name="Comma 7 4 2" xfId="6754"/>
    <cellStyle name="Comma 7 5" xfId="6509"/>
    <cellStyle name="Comma 7 6" xfId="16272"/>
    <cellStyle name="Comma 70" xfId="2391"/>
    <cellStyle name="Comma 70 2" xfId="4162"/>
    <cellStyle name="Comma 70 2 2" xfId="7238"/>
    <cellStyle name="Comma 70 3" xfId="6756"/>
    <cellStyle name="Comma 71" xfId="2392"/>
    <cellStyle name="Comma 72" xfId="2393"/>
    <cellStyle name="Comma 73" xfId="2394"/>
    <cellStyle name="Comma 74" xfId="2395"/>
    <cellStyle name="Comma 75" xfId="2396"/>
    <cellStyle name="Comma 75 2" xfId="4164"/>
    <cellStyle name="Comma 75 2 2" xfId="7240"/>
    <cellStyle name="Comma 75 3" xfId="4163"/>
    <cellStyle name="Comma 75 3 2" xfId="7239"/>
    <cellStyle name="Comma 75 4" xfId="6757"/>
    <cellStyle name="Comma 76" xfId="2397"/>
    <cellStyle name="Comma 76 2" xfId="4166"/>
    <cellStyle name="Comma 76 2 2" xfId="7242"/>
    <cellStyle name="Comma 76 3" xfId="4165"/>
    <cellStyle name="Comma 76 3 2" xfId="7241"/>
    <cellStyle name="Comma 76 4" xfId="6758"/>
    <cellStyle name="Comma 77" xfId="2"/>
    <cellStyle name="Comma 77 2" xfId="4167"/>
    <cellStyle name="Comma 77 2 2" xfId="7243"/>
    <cellStyle name="Comma 77 3" xfId="16"/>
    <cellStyle name="Comma 78" xfId="1"/>
    <cellStyle name="Comma 78 2" xfId="4168"/>
    <cellStyle name="Comma 78 2 2" xfId="7244"/>
    <cellStyle name="Comma 78 3" xfId="6463"/>
    <cellStyle name="Comma 78 4" xfId="15"/>
    <cellStyle name="Comma 78 4 2" xfId="6602"/>
    <cellStyle name="Comma 78 5" xfId="2202"/>
    <cellStyle name="Comma 79" xfId="2898"/>
    <cellStyle name="Comma 79 2" xfId="7120"/>
    <cellStyle name="Comma 8" xfId="1353"/>
    <cellStyle name="Comma 8 2" xfId="2398"/>
    <cellStyle name="Comma 8 2 2" xfId="6759"/>
    <cellStyle name="Comma 8 3" xfId="16273"/>
    <cellStyle name="Comma 80" xfId="6464"/>
    <cellStyle name="Comma 81" xfId="6465"/>
    <cellStyle name="Comma 82" xfId="6466"/>
    <cellStyle name="Comma 83" xfId="6375"/>
    <cellStyle name="Comma 84" xfId="4"/>
    <cellStyle name="Comma 84 2" xfId="17"/>
    <cellStyle name="Comma 84 2 2" xfId="16275"/>
    <cellStyle name="Comma 84 3" xfId="16245"/>
    <cellStyle name="Comma 84 4" xfId="16274"/>
    <cellStyle name="Comma 85" xfId="6472"/>
    <cellStyle name="Comma 86" xfId="6471"/>
    <cellStyle name="Comma 87" xfId="6473"/>
    <cellStyle name="Comma 88" xfId="6470"/>
    <cellStyle name="Comma 89" xfId="64"/>
    <cellStyle name="Comma 9" xfId="1354"/>
    <cellStyle name="Comma 9 2" xfId="1355"/>
    <cellStyle name="Comma 9 2 2" xfId="2400"/>
    <cellStyle name="Comma 9 2 2 2" xfId="6761"/>
    <cellStyle name="Comma 9 2 3" xfId="6467"/>
    <cellStyle name="Comma 9 2 4" xfId="6510"/>
    <cellStyle name="Comma 9 3" xfId="7"/>
    <cellStyle name="Comma 9 3 2" xfId="6760"/>
    <cellStyle name="Comma 9 3 3" xfId="2399"/>
    <cellStyle name="Comma 90" xfId="10585"/>
    <cellStyle name="Comma 91" xfId="16247"/>
    <cellStyle name="Comma 92" xfId="16252"/>
    <cellStyle name="Comma 93" xfId="16254"/>
    <cellStyle name="Comma0" xfId="2401"/>
    <cellStyle name="Comma1 - Style1" xfId="2402"/>
    <cellStyle name="Comma1 - Style1 2" xfId="4169"/>
    <cellStyle name="CRORE2 - Style2" xfId="2403"/>
    <cellStyle name="CRORE2 - Style2 2" xfId="4170"/>
    <cellStyle name="Currency $" xfId="2404"/>
    <cellStyle name="Currency $ 2" xfId="4171"/>
    <cellStyle name="Currency [0] 2" xfId="2405"/>
    <cellStyle name="Currency0" xfId="2406"/>
    <cellStyle name="Date" xfId="2407"/>
    <cellStyle name="Euro" xfId="2408"/>
    <cellStyle name="Excel Built-in 40% - Accent2" xfId="16276"/>
    <cellStyle name="Excel Built-in 40% - Accent4" xfId="16277"/>
    <cellStyle name="Excel Built-in 60% - Accent1" xfId="16278"/>
    <cellStyle name="Excel Built-in Comma" xfId="2054"/>
    <cellStyle name="Excel Built-in Comma 2" xfId="2409"/>
    <cellStyle name="Excel Built-in Explanatory Text" xfId="16279"/>
    <cellStyle name="Excel Built-in Explanatory Text 2" xfId="16280"/>
    <cellStyle name="Excel Built-in Explanatory Text 2 2" xfId="16281"/>
    <cellStyle name="Excel Built-in Neutral" xfId="16282"/>
    <cellStyle name="Excel Built-in Normal" xfId="2053"/>
    <cellStyle name="Excel Built-in Normal 1" xfId="2411"/>
    <cellStyle name="Excel Built-in Normal 1 2" xfId="4173"/>
    <cellStyle name="Excel Built-in Normal 1 3" xfId="16284"/>
    <cellStyle name="Excel Built-in Normal 2" xfId="2410"/>
    <cellStyle name="Excel Built-in Normal 2 2" xfId="16285"/>
    <cellStyle name="Excel Built-in Normal 3" xfId="4172"/>
    <cellStyle name="Excel Built-in Normal 4" xfId="16283"/>
    <cellStyle name="Excel Built-in Percent" xfId="2057"/>
    <cellStyle name="Explanatory Text" xfId="32" builtinId="53" customBuiltin="1"/>
    <cellStyle name="Explanatory Text 10" xfId="1356"/>
    <cellStyle name="Explanatory Text 11" xfId="1357"/>
    <cellStyle name="Explanatory Text 12" xfId="1358"/>
    <cellStyle name="Explanatory Text 13" xfId="1359"/>
    <cellStyle name="Explanatory Text 14" xfId="1360"/>
    <cellStyle name="Explanatory Text 15" xfId="1361"/>
    <cellStyle name="Explanatory Text 16" xfId="1362"/>
    <cellStyle name="Explanatory Text 17" xfId="1363"/>
    <cellStyle name="Explanatory Text 18" xfId="1364"/>
    <cellStyle name="Explanatory Text 19" xfId="1365"/>
    <cellStyle name="Explanatory Text 2" xfId="1366"/>
    <cellStyle name="Explanatory Text 2 2" xfId="16287"/>
    <cellStyle name="Explanatory Text 2 3" xfId="16286"/>
    <cellStyle name="Explanatory Text 20" xfId="1367"/>
    <cellStyle name="Explanatory Text 21" xfId="1368"/>
    <cellStyle name="Explanatory Text 22" xfId="1369"/>
    <cellStyle name="Explanatory Text 23" xfId="1370"/>
    <cellStyle name="Explanatory Text 24" xfId="1371"/>
    <cellStyle name="Explanatory Text 25" xfId="1372"/>
    <cellStyle name="Explanatory Text 26" xfId="1373"/>
    <cellStyle name="Explanatory Text 27" xfId="1374"/>
    <cellStyle name="Explanatory Text 28" xfId="1375"/>
    <cellStyle name="Explanatory Text 29" xfId="1376"/>
    <cellStyle name="Explanatory Text 3" xfId="1377"/>
    <cellStyle name="Explanatory Text 3 2" xfId="16288"/>
    <cellStyle name="Explanatory Text 30" xfId="1378"/>
    <cellStyle name="Explanatory Text 31" xfId="1379"/>
    <cellStyle name="Explanatory Text 32" xfId="1380"/>
    <cellStyle name="Explanatory Text 33" xfId="1381"/>
    <cellStyle name="Explanatory Text 34" xfId="1382"/>
    <cellStyle name="Explanatory Text 35" xfId="1383"/>
    <cellStyle name="Explanatory Text 36" xfId="1384"/>
    <cellStyle name="Explanatory Text 37" xfId="1385"/>
    <cellStyle name="Explanatory Text 38" xfId="1386"/>
    <cellStyle name="Explanatory Text 39" xfId="1387"/>
    <cellStyle name="Explanatory Text 4" xfId="1388"/>
    <cellStyle name="Explanatory Text 40" xfId="1389"/>
    <cellStyle name="Explanatory Text 41" xfId="1390"/>
    <cellStyle name="Explanatory Text 42" xfId="1391"/>
    <cellStyle name="Explanatory Text 43" xfId="1392"/>
    <cellStyle name="Explanatory Text 44" xfId="1393"/>
    <cellStyle name="Explanatory Text 5" xfId="1394"/>
    <cellStyle name="Explanatory Text 6" xfId="1395"/>
    <cellStyle name="Explanatory Text 7" xfId="1396"/>
    <cellStyle name="Explanatory Text 8" xfId="1397"/>
    <cellStyle name="Explanatory Text 9" xfId="1398"/>
    <cellStyle name="F2" xfId="2412"/>
    <cellStyle name="F2 - Style3" xfId="2413"/>
    <cellStyle name="F2 - Style3 2" xfId="4174"/>
    <cellStyle name="F2_Book1" xfId="2414"/>
    <cellStyle name="F3" xfId="2415"/>
    <cellStyle name="F4" xfId="2416"/>
    <cellStyle name="F5" xfId="2417"/>
    <cellStyle name="F6" xfId="2418"/>
    <cellStyle name="F7" xfId="2419"/>
    <cellStyle name="F8" xfId="2420"/>
    <cellStyle name="Fixed" xfId="2421"/>
    <cellStyle name="Fixed1 - Style1" xfId="2422"/>
    <cellStyle name="Fixed1 - Style1 2" xfId="4175"/>
    <cellStyle name="FORM" xfId="2423"/>
    <cellStyle name="Good" xfId="22" builtinId="26" customBuiltin="1"/>
    <cellStyle name="Good 10" xfId="1399"/>
    <cellStyle name="Good 10 2" xfId="4176"/>
    <cellStyle name="Good 11" xfId="1400"/>
    <cellStyle name="Good 11 2" xfId="4177"/>
    <cellStyle name="Good 12" xfId="1401"/>
    <cellStyle name="Good 12 2" xfId="4178"/>
    <cellStyle name="Good 13" xfId="1402"/>
    <cellStyle name="Good 13 2" xfId="4179"/>
    <cellStyle name="Good 14" xfId="1403"/>
    <cellStyle name="Good 14 2" xfId="4180"/>
    <cellStyle name="Good 15" xfId="1404"/>
    <cellStyle name="Good 15 2" xfId="4181"/>
    <cellStyle name="Good 16" xfId="1405"/>
    <cellStyle name="Good 16 2" xfId="4182"/>
    <cellStyle name="Good 17" xfId="1406"/>
    <cellStyle name="Good 17 2" xfId="4183"/>
    <cellStyle name="Good 18" xfId="1407"/>
    <cellStyle name="Good 18 2" xfId="4184"/>
    <cellStyle name="Good 19" xfId="1408"/>
    <cellStyle name="Good 19 2" xfId="4185"/>
    <cellStyle name="Good 2" xfId="1409"/>
    <cellStyle name="Good 2 2" xfId="4186"/>
    <cellStyle name="Good 20" xfId="1410"/>
    <cellStyle name="Good 20 2" xfId="4187"/>
    <cellStyle name="Good 21" xfId="1411"/>
    <cellStyle name="Good 21 2" xfId="4188"/>
    <cellStyle name="Good 22" xfId="1412"/>
    <cellStyle name="Good 22 2" xfId="4189"/>
    <cellStyle name="Good 23" xfId="1413"/>
    <cellStyle name="Good 23 2" xfId="4190"/>
    <cellStyle name="Good 24" xfId="1414"/>
    <cellStyle name="Good 24 2" xfId="4191"/>
    <cellStyle name="Good 25" xfId="1415"/>
    <cellStyle name="Good 25 2" xfId="4192"/>
    <cellStyle name="Good 26" xfId="1416"/>
    <cellStyle name="Good 26 2" xfId="4193"/>
    <cellStyle name="Good 27" xfId="1417"/>
    <cellStyle name="Good 27 2" xfId="4194"/>
    <cellStyle name="Good 28" xfId="1418"/>
    <cellStyle name="Good 28 2" xfId="4195"/>
    <cellStyle name="Good 29" xfId="1419"/>
    <cellStyle name="Good 29 2" xfId="4196"/>
    <cellStyle name="Good 3" xfId="1420"/>
    <cellStyle name="Good 3 2" xfId="4197"/>
    <cellStyle name="Good 30" xfId="1421"/>
    <cellStyle name="Good 30 2" xfId="4198"/>
    <cellStyle name="Good 31" xfId="1422"/>
    <cellStyle name="Good 31 2" xfId="4199"/>
    <cellStyle name="Good 32" xfId="1423"/>
    <cellStyle name="Good 32 2" xfId="4200"/>
    <cellStyle name="Good 33" xfId="1424"/>
    <cellStyle name="Good 33 2" xfId="4201"/>
    <cellStyle name="Good 34" xfId="1425"/>
    <cellStyle name="Good 34 2" xfId="4202"/>
    <cellStyle name="Good 35" xfId="1426"/>
    <cellStyle name="Good 35 2" xfId="4203"/>
    <cellStyle name="Good 36" xfId="11"/>
    <cellStyle name="Good 36 2" xfId="2064"/>
    <cellStyle name="Good 36 3" xfId="4204"/>
    <cellStyle name="Good 37" xfId="1427"/>
    <cellStyle name="Good 37 2" xfId="4205"/>
    <cellStyle name="Good 38" xfId="1428"/>
    <cellStyle name="Good 38 2" xfId="4206"/>
    <cellStyle name="Good 39" xfId="1429"/>
    <cellStyle name="Good 39 2" xfId="4207"/>
    <cellStyle name="Good 4" xfId="1430"/>
    <cellStyle name="Good 4 2" xfId="4208"/>
    <cellStyle name="Good 40" xfId="1431"/>
    <cellStyle name="Good 40 2" xfId="4209"/>
    <cellStyle name="Good 41" xfId="1432"/>
    <cellStyle name="Good 41 2" xfId="4210"/>
    <cellStyle name="Good 42" xfId="1433"/>
    <cellStyle name="Good 42 2" xfId="4211"/>
    <cellStyle name="Good 43" xfId="1434"/>
    <cellStyle name="Good 43 2" xfId="4212"/>
    <cellStyle name="Good 44" xfId="1435"/>
    <cellStyle name="Good 44 2" xfId="4213"/>
    <cellStyle name="Good 5" xfId="1436"/>
    <cellStyle name="Good 5 2" xfId="4214"/>
    <cellStyle name="Good 6" xfId="1437"/>
    <cellStyle name="Good 6 2" xfId="4215"/>
    <cellStyle name="Good 7" xfId="1438"/>
    <cellStyle name="Good 7 2" xfId="4216"/>
    <cellStyle name="Good 8" xfId="1439"/>
    <cellStyle name="Good 8 2" xfId="4217"/>
    <cellStyle name="Good 9" xfId="1440"/>
    <cellStyle name="Good 9 2" xfId="4218"/>
    <cellStyle name="Grey" xfId="2424"/>
    <cellStyle name="Grey 2" xfId="4219"/>
    <cellStyle name="HEADER" xfId="2425"/>
    <cellStyle name="HEADER 2" xfId="4220"/>
    <cellStyle name="Header1" xfId="2426"/>
    <cellStyle name="Header2" xfId="2427"/>
    <cellStyle name="Header2 2" xfId="2428"/>
    <cellStyle name="Header2 2 2" xfId="4222"/>
    <cellStyle name="Header2 2 2 2" xfId="5755"/>
    <cellStyle name="Header2 2 2 2 2" xfId="8705"/>
    <cellStyle name="Header2 2 2 2 2 2" xfId="13445"/>
    <cellStyle name="Header2 2 2 2 2 3" xfId="15974"/>
    <cellStyle name="Header2 2 2 3" xfId="7246"/>
    <cellStyle name="Header2 2 2 3 2" xfId="11986"/>
    <cellStyle name="Header2 2 2 3 3" xfId="14515"/>
    <cellStyle name="Header2 2 2 4" xfId="10324"/>
    <cellStyle name="Header2 2 2 5" xfId="10139"/>
    <cellStyle name="Header2 2 3" xfId="5311"/>
    <cellStyle name="Header2 2 3 2" xfId="8261"/>
    <cellStyle name="Header2 2 3 2 2" xfId="13001"/>
    <cellStyle name="Header2 2 3 2 3" xfId="15530"/>
    <cellStyle name="Header2 2 4" xfId="6469"/>
    <cellStyle name="Header2 2 4 2" xfId="11373"/>
    <cellStyle name="Header2 2 5" xfId="6372"/>
    <cellStyle name="Header2 2 5 2" xfId="11284"/>
    <cellStyle name="Header2 2 6" xfId="6763"/>
    <cellStyle name="Header2 2 6 2" xfId="11532"/>
    <cellStyle name="Header2 2 6 3" xfId="14071"/>
    <cellStyle name="Header2 2 7" xfId="9542"/>
    <cellStyle name="Header2 2 8" xfId="9347"/>
    <cellStyle name="Header2 3" xfId="4221"/>
    <cellStyle name="Header2 3 2" xfId="5754"/>
    <cellStyle name="Header2 3 2 2" xfId="8704"/>
    <cellStyle name="Header2 3 2 2 2" xfId="13444"/>
    <cellStyle name="Header2 3 2 2 3" xfId="15973"/>
    <cellStyle name="Header2 3 3" xfId="7245"/>
    <cellStyle name="Header2 3 3 2" xfId="11985"/>
    <cellStyle name="Header2 3 3 3" xfId="14514"/>
    <cellStyle name="Header2 3 4" xfId="10323"/>
    <cellStyle name="Header2 3 5" xfId="9212"/>
    <cellStyle name="Header2 4" xfId="5310"/>
    <cellStyle name="Header2 4 2" xfId="8260"/>
    <cellStyle name="Header2 4 2 2" xfId="13000"/>
    <cellStyle name="Header2 4 2 3" xfId="15529"/>
    <cellStyle name="Header2 5" xfId="6468"/>
    <cellStyle name="Header2 5 2" xfId="11372"/>
    <cellStyle name="Header2 6" xfId="6373"/>
    <cellStyle name="Header2 6 2" xfId="11285"/>
    <cellStyle name="Header2 7" xfId="6762"/>
    <cellStyle name="Header2 7 2" xfId="11531"/>
    <cellStyle name="Header2 7 3" xfId="14070"/>
    <cellStyle name="Header2 8" xfId="9541"/>
    <cellStyle name="Header2 9" xfId="9500"/>
    <cellStyle name="Heading 1" xfId="18" builtinId="16" customBuiltin="1"/>
    <cellStyle name="Heading 1 10" xfId="1441"/>
    <cellStyle name="Heading 1 11" xfId="1442"/>
    <cellStyle name="Heading 1 12" xfId="1443"/>
    <cellStyle name="Heading 1 13" xfId="1444"/>
    <cellStyle name="Heading 1 14" xfId="1445"/>
    <cellStyle name="Heading 1 15" xfId="1446"/>
    <cellStyle name="Heading 1 16" xfId="1447"/>
    <cellStyle name="Heading 1 17" xfId="1448"/>
    <cellStyle name="Heading 1 18" xfId="1449"/>
    <cellStyle name="Heading 1 19" xfId="1450"/>
    <cellStyle name="Heading 1 2" xfId="1451"/>
    <cellStyle name="Heading 1 20" xfId="1452"/>
    <cellStyle name="Heading 1 21" xfId="1453"/>
    <cellStyle name="Heading 1 22" xfId="1454"/>
    <cellStyle name="Heading 1 23" xfId="1455"/>
    <cellStyle name="Heading 1 24" xfId="1456"/>
    <cellStyle name="Heading 1 25" xfId="1457"/>
    <cellStyle name="Heading 1 26" xfId="1458"/>
    <cellStyle name="Heading 1 27" xfId="1459"/>
    <cellStyle name="Heading 1 28" xfId="1460"/>
    <cellStyle name="Heading 1 29" xfId="1461"/>
    <cellStyle name="Heading 1 3" xfId="1462"/>
    <cellStyle name="Heading 1 30" xfId="1463"/>
    <cellStyle name="Heading 1 31" xfId="1464"/>
    <cellStyle name="Heading 1 32" xfId="1465"/>
    <cellStyle name="Heading 1 33" xfId="1466"/>
    <cellStyle name="Heading 1 34" xfId="1467"/>
    <cellStyle name="Heading 1 35" xfId="1468"/>
    <cellStyle name="Heading 1 36" xfId="1469"/>
    <cellStyle name="Heading 1 37" xfId="1470"/>
    <cellStyle name="Heading 1 38" xfId="1471"/>
    <cellStyle name="Heading 1 39" xfId="1472"/>
    <cellStyle name="Heading 1 4" xfId="1473"/>
    <cellStyle name="Heading 1 40" xfId="1474"/>
    <cellStyle name="Heading 1 41" xfId="1475"/>
    <cellStyle name="Heading 1 42" xfId="1476"/>
    <cellStyle name="Heading 1 43" xfId="1477"/>
    <cellStyle name="Heading 1 44" xfId="1478"/>
    <cellStyle name="Heading 1 5" xfId="1479"/>
    <cellStyle name="Heading 1 6" xfId="1480"/>
    <cellStyle name="Heading 1 7" xfId="1481"/>
    <cellStyle name="Heading 1 8" xfId="1482"/>
    <cellStyle name="Heading 1 9" xfId="1483"/>
    <cellStyle name="Heading 2" xfId="19" builtinId="17" customBuiltin="1"/>
    <cellStyle name="Heading 2 10" xfId="1484"/>
    <cellStyle name="Heading 2 11" xfId="1485"/>
    <cellStyle name="Heading 2 12" xfId="1486"/>
    <cellStyle name="Heading 2 13" xfId="1487"/>
    <cellStyle name="Heading 2 14" xfId="1488"/>
    <cellStyle name="Heading 2 15" xfId="1489"/>
    <cellStyle name="Heading 2 16" xfId="1490"/>
    <cellStyle name="Heading 2 17" xfId="1491"/>
    <cellStyle name="Heading 2 18" xfId="1492"/>
    <cellStyle name="Heading 2 19" xfId="1493"/>
    <cellStyle name="Heading 2 2" xfId="1494"/>
    <cellStyle name="Heading 2 20" xfId="1495"/>
    <cellStyle name="Heading 2 21" xfId="1496"/>
    <cellStyle name="Heading 2 22" xfId="1497"/>
    <cellStyle name="Heading 2 23" xfId="1498"/>
    <cellStyle name="Heading 2 24" xfId="1499"/>
    <cellStyle name="Heading 2 25" xfId="1500"/>
    <cellStyle name="Heading 2 26" xfId="1501"/>
    <cellStyle name="Heading 2 27" xfId="1502"/>
    <cellStyle name="Heading 2 28" xfId="1503"/>
    <cellStyle name="Heading 2 29" xfId="1504"/>
    <cellStyle name="Heading 2 3" xfId="1505"/>
    <cellStyle name="Heading 2 30" xfId="1506"/>
    <cellStyle name="Heading 2 31" xfId="1507"/>
    <cellStyle name="Heading 2 32" xfId="1508"/>
    <cellStyle name="Heading 2 33" xfId="1509"/>
    <cellStyle name="Heading 2 34" xfId="1510"/>
    <cellStyle name="Heading 2 35" xfId="1511"/>
    <cellStyle name="Heading 2 36" xfId="1512"/>
    <cellStyle name="Heading 2 37" xfId="1513"/>
    <cellStyle name="Heading 2 38" xfId="1514"/>
    <cellStyle name="Heading 2 39" xfId="1515"/>
    <cellStyle name="Heading 2 4" xfId="1516"/>
    <cellStyle name="Heading 2 40" xfId="1517"/>
    <cellStyle name="Heading 2 41" xfId="1518"/>
    <cellStyle name="Heading 2 42" xfId="1519"/>
    <cellStyle name="Heading 2 43" xfId="1520"/>
    <cellStyle name="Heading 2 44" xfId="1521"/>
    <cellStyle name="Heading 2 5" xfId="1522"/>
    <cellStyle name="Heading 2 6" xfId="1523"/>
    <cellStyle name="Heading 2 7" xfId="1524"/>
    <cellStyle name="Heading 2 8" xfId="1525"/>
    <cellStyle name="Heading 2 9" xfId="1526"/>
    <cellStyle name="Heading 3" xfId="20" builtinId="18" customBuiltin="1"/>
    <cellStyle name="Heading 3 10" xfId="1527"/>
    <cellStyle name="Heading 3 11" xfId="1528"/>
    <cellStyle name="Heading 3 12" xfId="1529"/>
    <cellStyle name="Heading 3 13" xfId="1530"/>
    <cellStyle name="Heading 3 14" xfId="1531"/>
    <cellStyle name="Heading 3 15" xfId="1532"/>
    <cellStyle name="Heading 3 16" xfId="1533"/>
    <cellStyle name="Heading 3 17" xfId="1534"/>
    <cellStyle name="Heading 3 18" xfId="1535"/>
    <cellStyle name="Heading 3 19" xfId="1536"/>
    <cellStyle name="Heading 3 2" xfId="1537"/>
    <cellStyle name="Heading 3 20" xfId="1538"/>
    <cellStyle name="Heading 3 21" xfId="1539"/>
    <cellStyle name="Heading 3 22" xfId="1540"/>
    <cellStyle name="Heading 3 23" xfId="1541"/>
    <cellStyle name="Heading 3 24" xfId="1542"/>
    <cellStyle name="Heading 3 25" xfId="1543"/>
    <cellStyle name="Heading 3 26" xfId="1544"/>
    <cellStyle name="Heading 3 27" xfId="1545"/>
    <cellStyle name="Heading 3 28" xfId="1546"/>
    <cellStyle name="Heading 3 29" xfId="1547"/>
    <cellStyle name="Heading 3 3" xfId="1548"/>
    <cellStyle name="Heading 3 30" xfId="1549"/>
    <cellStyle name="Heading 3 31" xfId="1550"/>
    <cellStyle name="Heading 3 32" xfId="1551"/>
    <cellStyle name="Heading 3 33" xfId="1552"/>
    <cellStyle name="Heading 3 34" xfId="1553"/>
    <cellStyle name="Heading 3 35" xfId="1554"/>
    <cellStyle name="Heading 3 36" xfId="1555"/>
    <cellStyle name="Heading 3 37" xfId="1556"/>
    <cellStyle name="Heading 3 38" xfId="1557"/>
    <cellStyle name="Heading 3 39" xfId="1558"/>
    <cellStyle name="Heading 3 4" xfId="1559"/>
    <cellStyle name="Heading 3 40" xfId="1560"/>
    <cellStyle name="Heading 3 41" xfId="1561"/>
    <cellStyle name="Heading 3 42" xfId="1562"/>
    <cellStyle name="Heading 3 43" xfId="1563"/>
    <cellStyle name="Heading 3 44" xfId="1564"/>
    <cellStyle name="Heading 3 5" xfId="1565"/>
    <cellStyle name="Heading 3 6" xfId="1566"/>
    <cellStyle name="Heading 3 7" xfId="1567"/>
    <cellStyle name="Heading 3 8" xfId="1568"/>
    <cellStyle name="Heading 3 9" xfId="1569"/>
    <cellStyle name="Heading 4" xfId="21" builtinId="19" customBuiltin="1"/>
    <cellStyle name="Heading 4 10" xfId="1570"/>
    <cellStyle name="Heading 4 11" xfId="1571"/>
    <cellStyle name="Heading 4 12" xfId="1572"/>
    <cellStyle name="Heading 4 13" xfId="1573"/>
    <cellStyle name="Heading 4 14" xfId="1574"/>
    <cellStyle name="Heading 4 15" xfId="1575"/>
    <cellStyle name="Heading 4 16" xfId="1576"/>
    <cellStyle name="Heading 4 17" xfId="1577"/>
    <cellStyle name="Heading 4 18" xfId="1578"/>
    <cellStyle name="Heading 4 19" xfId="1579"/>
    <cellStyle name="Heading 4 2" xfId="1580"/>
    <cellStyle name="Heading 4 20" xfId="1581"/>
    <cellStyle name="Heading 4 21" xfId="1582"/>
    <cellStyle name="Heading 4 22" xfId="1583"/>
    <cellStyle name="Heading 4 23" xfId="1584"/>
    <cellStyle name="Heading 4 24" xfId="1585"/>
    <cellStyle name="Heading 4 25" xfId="1586"/>
    <cellStyle name="Heading 4 26" xfId="1587"/>
    <cellStyle name="Heading 4 27" xfId="1588"/>
    <cellStyle name="Heading 4 28" xfId="1589"/>
    <cellStyle name="Heading 4 29" xfId="1590"/>
    <cellStyle name="Heading 4 3" xfId="1591"/>
    <cellStyle name="Heading 4 30" xfId="1592"/>
    <cellStyle name="Heading 4 31" xfId="1593"/>
    <cellStyle name="Heading 4 32" xfId="1594"/>
    <cellStyle name="Heading 4 33" xfId="1595"/>
    <cellStyle name="Heading 4 34" xfId="1596"/>
    <cellStyle name="Heading 4 35" xfId="1597"/>
    <cellStyle name="Heading 4 36" xfId="1598"/>
    <cellStyle name="Heading 4 37" xfId="1599"/>
    <cellStyle name="Heading 4 38" xfId="1600"/>
    <cellStyle name="Heading 4 39" xfId="1601"/>
    <cellStyle name="Heading 4 4" xfId="1602"/>
    <cellStyle name="Heading 4 40" xfId="1603"/>
    <cellStyle name="Heading 4 41" xfId="1604"/>
    <cellStyle name="Heading 4 42" xfId="1605"/>
    <cellStyle name="Heading 4 43" xfId="1606"/>
    <cellStyle name="Heading 4 44" xfId="1607"/>
    <cellStyle name="Heading 4 5" xfId="1608"/>
    <cellStyle name="Heading 4 6" xfId="1609"/>
    <cellStyle name="Heading 4 7" xfId="1610"/>
    <cellStyle name="Heading 4 8" xfId="1611"/>
    <cellStyle name="Heading 4 9" xfId="1612"/>
    <cellStyle name="Heading1" xfId="2429"/>
    <cellStyle name="Heading2" xfId="2430"/>
    <cellStyle name="Hyperlink 2" xfId="1613"/>
    <cellStyle name="Hyperlink 2 2" xfId="2431"/>
    <cellStyle name="Hyperlink 3" xfId="2432"/>
    <cellStyle name="Indian Amount" xfId="2433"/>
    <cellStyle name="Input" xfId="25" builtinId="20" customBuiltin="1"/>
    <cellStyle name="Input [yellow]" xfId="2434"/>
    <cellStyle name="Input [yellow] 10" xfId="9346"/>
    <cellStyle name="Input [yellow] 2" xfId="2435"/>
    <cellStyle name="Input [yellow] 2 2" xfId="4224"/>
    <cellStyle name="Input [yellow] 2 2 2" xfId="5757"/>
    <cellStyle name="Input [yellow] 2 2 2 2" xfId="8707"/>
    <cellStyle name="Input [yellow] 2 2 2 2 2" xfId="13447"/>
    <cellStyle name="Input [yellow] 2 2 2 2 3" xfId="15976"/>
    <cellStyle name="Input [yellow] 2 2 2 3" xfId="10939"/>
    <cellStyle name="Input [yellow] 2 2 2 4" xfId="13719"/>
    <cellStyle name="Input [yellow] 2 2 3" xfId="7248"/>
    <cellStyle name="Input [yellow] 2 2 3 2" xfId="11988"/>
    <cellStyle name="Input [yellow] 2 2 3 3" xfId="14517"/>
    <cellStyle name="Input [yellow] 2 2 4" xfId="10326"/>
    <cellStyle name="Input [yellow] 2 2 5" xfId="10138"/>
    <cellStyle name="Input [yellow] 2 3" xfId="5313"/>
    <cellStyle name="Input [yellow] 2 3 2" xfId="8263"/>
    <cellStyle name="Input [yellow] 2 3 2 2" xfId="13003"/>
    <cellStyle name="Input [yellow] 2 3 2 3" xfId="15532"/>
    <cellStyle name="Input [yellow] 2 3 3" xfId="10895"/>
    <cellStyle name="Input [yellow] 2 3 4" xfId="13717"/>
    <cellStyle name="Input [yellow] 2 4" xfId="4867"/>
    <cellStyle name="Input [yellow] 2 4 2" xfId="7819"/>
    <cellStyle name="Input [yellow] 2 4 2 2" xfId="12559"/>
    <cellStyle name="Input [yellow] 2 4 2 3" xfId="15088"/>
    <cellStyle name="Input [yellow] 2 4 3" xfId="10853"/>
    <cellStyle name="Input [yellow] 2 4 4" xfId="9899"/>
    <cellStyle name="Input [yellow] 2 5" xfId="6475"/>
    <cellStyle name="Input [yellow] 2 6" xfId="6370"/>
    <cellStyle name="Input [yellow] 2 7" xfId="6765"/>
    <cellStyle name="Input [yellow] 2 7 2" xfId="11534"/>
    <cellStyle name="Input [yellow] 2 7 3" xfId="14073"/>
    <cellStyle name="Input [yellow] 2 8" xfId="9544"/>
    <cellStyle name="Input [yellow] 2 9" xfId="11510"/>
    <cellStyle name="Input [yellow] 3" xfId="4223"/>
    <cellStyle name="Input [yellow] 3 2" xfId="5756"/>
    <cellStyle name="Input [yellow] 3 2 2" xfId="8706"/>
    <cellStyle name="Input [yellow] 3 2 2 2" xfId="13446"/>
    <cellStyle name="Input [yellow] 3 2 2 3" xfId="15975"/>
    <cellStyle name="Input [yellow] 3 2 3" xfId="10938"/>
    <cellStyle name="Input [yellow] 3 2 4" xfId="13718"/>
    <cellStyle name="Input [yellow] 3 3" xfId="7247"/>
    <cellStyle name="Input [yellow] 3 3 2" xfId="11987"/>
    <cellStyle name="Input [yellow] 3 3 3" xfId="14516"/>
    <cellStyle name="Input [yellow] 3 4" xfId="10325"/>
    <cellStyle name="Input [yellow] 3 5" xfId="9211"/>
    <cellStyle name="Input [yellow] 4" xfId="5312"/>
    <cellStyle name="Input [yellow] 4 2" xfId="8262"/>
    <cellStyle name="Input [yellow] 4 2 2" xfId="13002"/>
    <cellStyle name="Input [yellow] 4 2 3" xfId="15531"/>
    <cellStyle name="Input [yellow] 4 3" xfId="10894"/>
    <cellStyle name="Input [yellow] 4 4" xfId="13716"/>
    <cellStyle name="Input [yellow] 5" xfId="4866"/>
    <cellStyle name="Input [yellow] 5 2" xfId="7818"/>
    <cellStyle name="Input [yellow] 5 2 2" xfId="12558"/>
    <cellStyle name="Input [yellow] 5 2 3" xfId="15087"/>
    <cellStyle name="Input [yellow] 5 3" xfId="10852"/>
    <cellStyle name="Input [yellow] 5 4" xfId="8976"/>
    <cellStyle name="Input [yellow] 6" xfId="6474"/>
    <cellStyle name="Input [yellow] 7" xfId="6371"/>
    <cellStyle name="Input [yellow] 8" xfId="6764"/>
    <cellStyle name="Input [yellow] 8 2" xfId="11533"/>
    <cellStyle name="Input [yellow] 8 3" xfId="14072"/>
    <cellStyle name="Input [yellow] 9" xfId="9543"/>
    <cellStyle name="Input 10" xfId="1614"/>
    <cellStyle name="Input 10 2" xfId="2437"/>
    <cellStyle name="Input 10 2 2" xfId="4226"/>
    <cellStyle name="Input 10 2 2 2" xfId="5759"/>
    <cellStyle name="Input 10 2 2 2 2" xfId="8709"/>
    <cellStyle name="Input 10 2 2 2 2 2" xfId="13449"/>
    <cellStyle name="Input 10 2 2 2 2 3" xfId="15978"/>
    <cellStyle name="Input 10 2 2 3" xfId="7250"/>
    <cellStyle name="Input 10 2 2 3 2" xfId="11990"/>
    <cellStyle name="Input 10 2 2 3 3" xfId="14519"/>
    <cellStyle name="Input 10 2 2 4" xfId="10328"/>
    <cellStyle name="Input 10 2 2 5" xfId="10137"/>
    <cellStyle name="Input 10 2 3" xfId="5315"/>
    <cellStyle name="Input 10 2 3 2" xfId="8265"/>
    <cellStyle name="Input 10 2 3 2 2" xfId="13005"/>
    <cellStyle name="Input 10 2 3 2 3" xfId="15534"/>
    <cellStyle name="Input 10 2 4" xfId="4869"/>
    <cellStyle name="Input 10 2 4 2" xfId="7821"/>
    <cellStyle name="Input 10 2 4 2 2" xfId="12561"/>
    <cellStyle name="Input 10 2 4 2 3" xfId="15090"/>
    <cellStyle name="Input 10 2 5" xfId="6368"/>
    <cellStyle name="Input 10 2 5 2" xfId="11282"/>
    <cellStyle name="Input 10 2 5 3" xfId="13890"/>
    <cellStyle name="Input 10 2 6" xfId="6767"/>
    <cellStyle name="Input 10 2 6 2" xfId="11536"/>
    <cellStyle name="Input 10 2 6 3" xfId="14075"/>
    <cellStyle name="Input 10 2 7" xfId="9546"/>
    <cellStyle name="Input 10 2 8" xfId="9345"/>
    <cellStyle name="Input 10 3" xfId="2436"/>
    <cellStyle name="Input 10 3 2" xfId="5314"/>
    <cellStyle name="Input 10 3 2 2" xfId="8264"/>
    <cellStyle name="Input 10 3 2 2 2" xfId="13004"/>
    <cellStyle name="Input 10 3 2 2 3" xfId="15533"/>
    <cellStyle name="Input 10 3 3" xfId="4868"/>
    <cellStyle name="Input 10 3 3 2" xfId="7820"/>
    <cellStyle name="Input 10 3 3 2 2" xfId="12560"/>
    <cellStyle name="Input 10 3 3 2 3" xfId="15089"/>
    <cellStyle name="Input 10 3 4" xfId="6766"/>
    <cellStyle name="Input 10 3 4 2" xfId="11535"/>
    <cellStyle name="Input 10 3 4 3" xfId="14074"/>
    <cellStyle name="Input 10 3 5" xfId="9545"/>
    <cellStyle name="Input 10 3 6" xfId="9499"/>
    <cellStyle name="Input 10 4" xfId="4225"/>
    <cellStyle name="Input 10 4 2" xfId="5758"/>
    <cellStyle name="Input 10 4 2 2" xfId="8708"/>
    <cellStyle name="Input 10 4 2 2 2" xfId="13448"/>
    <cellStyle name="Input 10 4 2 2 3" xfId="15977"/>
    <cellStyle name="Input 10 4 3" xfId="7249"/>
    <cellStyle name="Input 10 4 3 2" xfId="11989"/>
    <cellStyle name="Input 10 4 3 3" xfId="14518"/>
    <cellStyle name="Input 10 4 4" xfId="10327"/>
    <cellStyle name="Input 10 4 5" xfId="9210"/>
    <cellStyle name="Input 10 5" xfId="4606"/>
    <cellStyle name="Input 10 5 2" xfId="7560"/>
    <cellStyle name="Input 10 5 2 2" xfId="12300"/>
    <cellStyle name="Input 10 5 2 3" xfId="14829"/>
    <cellStyle name="Input 10 5 3" xfId="10639"/>
    <cellStyle name="Input 10 5 4" xfId="9056"/>
    <cellStyle name="Input 10 6" xfId="6369"/>
    <cellStyle name="Input 10 6 2" xfId="11283"/>
    <cellStyle name="Input 10 6 3" xfId="13891"/>
    <cellStyle name="Input 11" xfId="1615"/>
    <cellStyle name="Input 11 2" xfId="2439"/>
    <cellStyle name="Input 11 2 2" xfId="4228"/>
    <cellStyle name="Input 11 2 2 2" xfId="5761"/>
    <cellStyle name="Input 11 2 2 2 2" xfId="8711"/>
    <cellStyle name="Input 11 2 2 2 2 2" xfId="13451"/>
    <cellStyle name="Input 11 2 2 2 2 3" xfId="15980"/>
    <cellStyle name="Input 11 2 2 3" xfId="7252"/>
    <cellStyle name="Input 11 2 2 3 2" xfId="11992"/>
    <cellStyle name="Input 11 2 2 3 3" xfId="14521"/>
    <cellStyle name="Input 11 2 2 4" xfId="10330"/>
    <cellStyle name="Input 11 2 2 5" xfId="10136"/>
    <cellStyle name="Input 11 2 3" xfId="5317"/>
    <cellStyle name="Input 11 2 3 2" xfId="8267"/>
    <cellStyle name="Input 11 2 3 2 2" xfId="13007"/>
    <cellStyle name="Input 11 2 3 2 3" xfId="15536"/>
    <cellStyle name="Input 11 2 4" xfId="4871"/>
    <cellStyle name="Input 11 2 4 2" xfId="7823"/>
    <cellStyle name="Input 11 2 4 2 2" xfId="12563"/>
    <cellStyle name="Input 11 2 4 2 3" xfId="15092"/>
    <cellStyle name="Input 11 2 5" xfId="6366"/>
    <cellStyle name="Input 11 2 5 2" xfId="11280"/>
    <cellStyle name="Input 11 2 5 3" xfId="13888"/>
    <cellStyle name="Input 11 2 6" xfId="6769"/>
    <cellStyle name="Input 11 2 6 2" xfId="11538"/>
    <cellStyle name="Input 11 2 6 3" xfId="14077"/>
    <cellStyle name="Input 11 2 7" xfId="9548"/>
    <cellStyle name="Input 11 2 8" xfId="9498"/>
    <cellStyle name="Input 11 3" xfId="2438"/>
    <cellStyle name="Input 11 3 2" xfId="5316"/>
    <cellStyle name="Input 11 3 2 2" xfId="8266"/>
    <cellStyle name="Input 11 3 2 2 2" xfId="13006"/>
    <cellStyle name="Input 11 3 2 2 3" xfId="15535"/>
    <cellStyle name="Input 11 3 3" xfId="4870"/>
    <cellStyle name="Input 11 3 3 2" xfId="7822"/>
    <cellStyle name="Input 11 3 3 2 2" xfId="12562"/>
    <cellStyle name="Input 11 3 3 2 3" xfId="15091"/>
    <cellStyle name="Input 11 3 4" xfId="6768"/>
    <cellStyle name="Input 11 3 4 2" xfId="11537"/>
    <cellStyle name="Input 11 3 4 3" xfId="14076"/>
    <cellStyle name="Input 11 3 5" xfId="9547"/>
    <cellStyle name="Input 11 3 6" xfId="11509"/>
    <cellStyle name="Input 11 4" xfId="4227"/>
    <cellStyle name="Input 11 4 2" xfId="5760"/>
    <cellStyle name="Input 11 4 2 2" xfId="8710"/>
    <cellStyle name="Input 11 4 2 2 2" xfId="13450"/>
    <cellStyle name="Input 11 4 2 2 3" xfId="15979"/>
    <cellStyle name="Input 11 4 3" xfId="7251"/>
    <cellStyle name="Input 11 4 3 2" xfId="11991"/>
    <cellStyle name="Input 11 4 3 3" xfId="14520"/>
    <cellStyle name="Input 11 4 4" xfId="10329"/>
    <cellStyle name="Input 11 4 5" xfId="9209"/>
    <cellStyle name="Input 11 5" xfId="4607"/>
    <cellStyle name="Input 11 5 2" xfId="7561"/>
    <cellStyle name="Input 11 5 2 2" xfId="12301"/>
    <cellStyle name="Input 11 5 2 3" xfId="14830"/>
    <cellStyle name="Input 11 5 3" xfId="10640"/>
    <cellStyle name="Input 11 5 4" xfId="9984"/>
    <cellStyle name="Input 11 6" xfId="6367"/>
    <cellStyle name="Input 11 6 2" xfId="11281"/>
    <cellStyle name="Input 11 6 3" xfId="13889"/>
    <cellStyle name="Input 12" xfId="1616"/>
    <cellStyle name="Input 12 2" xfId="2441"/>
    <cellStyle name="Input 12 2 2" xfId="4230"/>
    <cellStyle name="Input 12 2 2 2" xfId="5763"/>
    <cellStyle name="Input 12 2 2 2 2" xfId="8713"/>
    <cellStyle name="Input 12 2 2 2 2 2" xfId="13453"/>
    <cellStyle name="Input 12 2 2 2 2 3" xfId="15982"/>
    <cellStyle name="Input 12 2 2 3" xfId="7254"/>
    <cellStyle name="Input 12 2 2 3 2" xfId="11994"/>
    <cellStyle name="Input 12 2 2 3 3" xfId="14523"/>
    <cellStyle name="Input 12 2 2 4" xfId="10332"/>
    <cellStyle name="Input 12 2 2 5" xfId="10135"/>
    <cellStyle name="Input 12 2 3" xfId="5319"/>
    <cellStyle name="Input 12 2 3 2" xfId="8269"/>
    <cellStyle name="Input 12 2 3 2 2" xfId="13009"/>
    <cellStyle name="Input 12 2 3 2 3" xfId="15538"/>
    <cellStyle name="Input 12 2 4" xfId="4873"/>
    <cellStyle name="Input 12 2 4 2" xfId="7825"/>
    <cellStyle name="Input 12 2 4 2 2" xfId="12565"/>
    <cellStyle name="Input 12 2 4 2 3" xfId="15094"/>
    <cellStyle name="Input 12 2 5" xfId="6364"/>
    <cellStyle name="Input 12 2 5 2" xfId="11278"/>
    <cellStyle name="Input 12 2 5 3" xfId="13886"/>
    <cellStyle name="Input 12 2 6" xfId="6771"/>
    <cellStyle name="Input 12 2 6 2" xfId="11540"/>
    <cellStyle name="Input 12 2 6 3" xfId="14079"/>
    <cellStyle name="Input 12 2 7" xfId="9550"/>
    <cellStyle name="Input 12 2 8" xfId="11508"/>
    <cellStyle name="Input 12 3" xfId="2440"/>
    <cellStyle name="Input 12 3 2" xfId="5318"/>
    <cellStyle name="Input 12 3 2 2" xfId="8268"/>
    <cellStyle name="Input 12 3 2 2 2" xfId="13008"/>
    <cellStyle name="Input 12 3 2 2 3" xfId="15537"/>
    <cellStyle name="Input 12 3 3" xfId="4872"/>
    <cellStyle name="Input 12 3 3 2" xfId="7824"/>
    <cellStyle name="Input 12 3 3 2 2" xfId="12564"/>
    <cellStyle name="Input 12 3 3 2 3" xfId="15093"/>
    <cellStyle name="Input 12 3 4" xfId="6770"/>
    <cellStyle name="Input 12 3 4 2" xfId="11539"/>
    <cellStyle name="Input 12 3 4 3" xfId="14078"/>
    <cellStyle name="Input 12 3 5" xfId="9549"/>
    <cellStyle name="Input 12 3 6" xfId="9344"/>
    <cellStyle name="Input 12 4" xfId="4229"/>
    <cellStyle name="Input 12 4 2" xfId="5762"/>
    <cellStyle name="Input 12 4 2 2" xfId="8712"/>
    <cellStyle name="Input 12 4 2 2 2" xfId="13452"/>
    <cellStyle name="Input 12 4 2 2 3" xfId="15981"/>
    <cellStyle name="Input 12 4 3" xfId="7253"/>
    <cellStyle name="Input 12 4 3 2" xfId="11993"/>
    <cellStyle name="Input 12 4 3 3" xfId="14522"/>
    <cellStyle name="Input 12 4 4" xfId="10331"/>
    <cellStyle name="Input 12 4 5" xfId="9208"/>
    <cellStyle name="Input 12 5" xfId="4608"/>
    <cellStyle name="Input 12 5 2" xfId="7562"/>
    <cellStyle name="Input 12 5 2 2" xfId="12302"/>
    <cellStyle name="Input 12 5 2 3" xfId="14831"/>
    <cellStyle name="Input 12 5 3" xfId="10641"/>
    <cellStyle name="Input 12 5 4" xfId="9055"/>
    <cellStyle name="Input 12 6" xfId="6365"/>
    <cellStyle name="Input 12 6 2" xfId="11279"/>
    <cellStyle name="Input 12 6 3" xfId="13887"/>
    <cellStyle name="Input 13" xfId="1617"/>
    <cellStyle name="Input 13 2" xfId="2443"/>
    <cellStyle name="Input 13 2 2" xfId="4232"/>
    <cellStyle name="Input 13 2 2 2" xfId="5765"/>
    <cellStyle name="Input 13 2 2 2 2" xfId="8715"/>
    <cellStyle name="Input 13 2 2 2 2 2" xfId="13455"/>
    <cellStyle name="Input 13 2 2 2 2 3" xfId="15984"/>
    <cellStyle name="Input 13 2 2 3" xfId="7256"/>
    <cellStyle name="Input 13 2 2 3 2" xfId="11996"/>
    <cellStyle name="Input 13 2 2 3 3" xfId="14525"/>
    <cellStyle name="Input 13 2 2 4" xfId="10334"/>
    <cellStyle name="Input 13 2 2 5" xfId="10134"/>
    <cellStyle name="Input 13 2 3" xfId="5321"/>
    <cellStyle name="Input 13 2 3 2" xfId="8271"/>
    <cellStyle name="Input 13 2 3 2 2" xfId="13011"/>
    <cellStyle name="Input 13 2 3 2 3" xfId="15540"/>
    <cellStyle name="Input 13 2 4" xfId="4875"/>
    <cellStyle name="Input 13 2 4 2" xfId="7827"/>
    <cellStyle name="Input 13 2 4 2 2" xfId="12567"/>
    <cellStyle name="Input 13 2 4 2 3" xfId="15096"/>
    <cellStyle name="Input 13 2 5" xfId="6362"/>
    <cellStyle name="Input 13 2 5 2" xfId="11276"/>
    <cellStyle name="Input 13 2 5 3" xfId="13884"/>
    <cellStyle name="Input 13 2 6" xfId="6773"/>
    <cellStyle name="Input 13 2 6 2" xfId="11542"/>
    <cellStyle name="Input 13 2 6 3" xfId="14081"/>
    <cellStyle name="Input 13 2 7" xfId="9552"/>
    <cellStyle name="Input 13 2 8" xfId="9343"/>
    <cellStyle name="Input 13 3" xfId="2442"/>
    <cellStyle name="Input 13 3 2" xfId="5320"/>
    <cellStyle name="Input 13 3 2 2" xfId="8270"/>
    <cellStyle name="Input 13 3 2 2 2" xfId="13010"/>
    <cellStyle name="Input 13 3 2 2 3" xfId="15539"/>
    <cellStyle name="Input 13 3 3" xfId="4874"/>
    <cellStyle name="Input 13 3 3 2" xfId="7826"/>
    <cellStyle name="Input 13 3 3 2 2" xfId="12566"/>
    <cellStyle name="Input 13 3 3 2 3" xfId="15095"/>
    <cellStyle name="Input 13 3 4" xfId="6772"/>
    <cellStyle name="Input 13 3 4 2" xfId="11541"/>
    <cellStyle name="Input 13 3 4 3" xfId="14080"/>
    <cellStyle name="Input 13 3 5" xfId="9551"/>
    <cellStyle name="Input 13 3 6" xfId="9497"/>
    <cellStyle name="Input 13 4" xfId="4231"/>
    <cellStyle name="Input 13 4 2" xfId="5764"/>
    <cellStyle name="Input 13 4 2 2" xfId="8714"/>
    <cellStyle name="Input 13 4 2 2 2" xfId="13454"/>
    <cellStyle name="Input 13 4 2 2 3" xfId="15983"/>
    <cellStyle name="Input 13 4 3" xfId="7255"/>
    <cellStyle name="Input 13 4 3 2" xfId="11995"/>
    <cellStyle name="Input 13 4 3 3" xfId="14524"/>
    <cellStyle name="Input 13 4 4" xfId="10333"/>
    <cellStyle name="Input 13 4 5" xfId="9207"/>
    <cellStyle name="Input 13 5" xfId="4609"/>
    <cellStyle name="Input 13 5 2" xfId="7563"/>
    <cellStyle name="Input 13 5 2 2" xfId="12303"/>
    <cellStyle name="Input 13 5 2 3" xfId="14832"/>
    <cellStyle name="Input 13 5 3" xfId="10642"/>
    <cellStyle name="Input 13 5 4" xfId="9983"/>
    <cellStyle name="Input 13 6" xfId="6363"/>
    <cellStyle name="Input 13 6 2" xfId="11277"/>
    <cellStyle name="Input 13 6 3" xfId="13885"/>
    <cellStyle name="Input 14" xfId="1618"/>
    <cellStyle name="Input 14 2" xfId="2445"/>
    <cellStyle name="Input 14 2 2" xfId="4234"/>
    <cellStyle name="Input 14 2 2 2" xfId="5767"/>
    <cellStyle name="Input 14 2 2 2 2" xfId="8717"/>
    <cellStyle name="Input 14 2 2 2 2 2" xfId="13457"/>
    <cellStyle name="Input 14 2 2 2 2 3" xfId="15986"/>
    <cellStyle name="Input 14 2 2 3" xfId="7258"/>
    <cellStyle name="Input 14 2 2 3 2" xfId="11998"/>
    <cellStyle name="Input 14 2 2 3 3" xfId="14527"/>
    <cellStyle name="Input 14 2 2 4" xfId="10336"/>
    <cellStyle name="Input 14 2 2 5" xfId="10133"/>
    <cellStyle name="Input 14 2 3" xfId="5323"/>
    <cellStyle name="Input 14 2 3 2" xfId="8273"/>
    <cellStyle name="Input 14 2 3 2 2" xfId="13013"/>
    <cellStyle name="Input 14 2 3 2 3" xfId="15542"/>
    <cellStyle name="Input 14 2 4" xfId="4877"/>
    <cellStyle name="Input 14 2 4 2" xfId="7829"/>
    <cellStyle name="Input 14 2 4 2 2" xfId="12569"/>
    <cellStyle name="Input 14 2 4 2 3" xfId="15098"/>
    <cellStyle name="Input 14 2 5" xfId="6360"/>
    <cellStyle name="Input 14 2 5 2" xfId="11274"/>
    <cellStyle name="Input 14 2 5 3" xfId="13882"/>
    <cellStyle name="Input 14 2 6" xfId="6775"/>
    <cellStyle name="Input 14 2 6 2" xfId="11544"/>
    <cellStyle name="Input 14 2 6 3" xfId="14083"/>
    <cellStyle name="Input 14 2 7" xfId="9554"/>
    <cellStyle name="Input 14 2 8" xfId="9496"/>
    <cellStyle name="Input 14 3" xfId="2444"/>
    <cellStyle name="Input 14 3 2" xfId="5322"/>
    <cellStyle name="Input 14 3 2 2" xfId="8272"/>
    <cellStyle name="Input 14 3 2 2 2" xfId="13012"/>
    <cellStyle name="Input 14 3 2 2 3" xfId="15541"/>
    <cellStyle name="Input 14 3 3" xfId="4876"/>
    <cellStyle name="Input 14 3 3 2" xfId="7828"/>
    <cellStyle name="Input 14 3 3 2 2" xfId="12568"/>
    <cellStyle name="Input 14 3 3 2 3" xfId="15097"/>
    <cellStyle name="Input 14 3 4" xfId="6774"/>
    <cellStyle name="Input 14 3 4 2" xfId="11543"/>
    <cellStyle name="Input 14 3 4 3" xfId="14082"/>
    <cellStyle name="Input 14 3 5" xfId="9553"/>
    <cellStyle name="Input 14 3 6" xfId="11507"/>
    <cellStyle name="Input 14 4" xfId="4233"/>
    <cellStyle name="Input 14 4 2" xfId="5766"/>
    <cellStyle name="Input 14 4 2 2" xfId="8716"/>
    <cellStyle name="Input 14 4 2 2 2" xfId="13456"/>
    <cellStyle name="Input 14 4 2 2 3" xfId="15985"/>
    <cellStyle name="Input 14 4 3" xfId="7257"/>
    <cellStyle name="Input 14 4 3 2" xfId="11997"/>
    <cellStyle name="Input 14 4 3 3" xfId="14526"/>
    <cellStyle name="Input 14 4 4" xfId="10335"/>
    <cellStyle name="Input 14 4 5" xfId="9206"/>
    <cellStyle name="Input 14 5" xfId="4610"/>
    <cellStyle name="Input 14 5 2" xfId="7564"/>
    <cellStyle name="Input 14 5 2 2" xfId="12304"/>
    <cellStyle name="Input 14 5 2 3" xfId="14833"/>
    <cellStyle name="Input 14 5 3" xfId="10643"/>
    <cellStyle name="Input 14 5 4" xfId="9054"/>
    <cellStyle name="Input 14 6" xfId="6361"/>
    <cellStyle name="Input 14 6 2" xfId="11275"/>
    <cellStyle name="Input 14 6 3" xfId="13883"/>
    <cellStyle name="Input 15" xfId="1619"/>
    <cellStyle name="Input 15 2" xfId="2447"/>
    <cellStyle name="Input 15 2 2" xfId="4236"/>
    <cellStyle name="Input 15 2 2 2" xfId="5769"/>
    <cellStyle name="Input 15 2 2 2 2" xfId="8719"/>
    <cellStyle name="Input 15 2 2 2 2 2" xfId="13459"/>
    <cellStyle name="Input 15 2 2 2 2 3" xfId="15988"/>
    <cellStyle name="Input 15 2 2 3" xfId="7260"/>
    <cellStyle name="Input 15 2 2 3 2" xfId="12000"/>
    <cellStyle name="Input 15 2 2 3 3" xfId="14529"/>
    <cellStyle name="Input 15 2 2 4" xfId="10338"/>
    <cellStyle name="Input 15 2 2 5" xfId="10132"/>
    <cellStyle name="Input 15 2 3" xfId="5325"/>
    <cellStyle name="Input 15 2 3 2" xfId="8275"/>
    <cellStyle name="Input 15 2 3 2 2" xfId="13015"/>
    <cellStyle name="Input 15 2 3 2 3" xfId="15544"/>
    <cellStyle name="Input 15 2 4" xfId="4879"/>
    <cellStyle name="Input 15 2 4 2" xfId="7831"/>
    <cellStyle name="Input 15 2 4 2 2" xfId="12571"/>
    <cellStyle name="Input 15 2 4 2 3" xfId="15100"/>
    <cellStyle name="Input 15 2 5" xfId="6358"/>
    <cellStyle name="Input 15 2 5 2" xfId="11272"/>
    <cellStyle name="Input 15 2 5 3" xfId="13880"/>
    <cellStyle name="Input 15 2 6" xfId="6777"/>
    <cellStyle name="Input 15 2 6 2" xfId="11546"/>
    <cellStyle name="Input 15 2 6 3" xfId="14085"/>
    <cellStyle name="Input 15 2 7" xfId="9556"/>
    <cellStyle name="Input 15 2 8" xfId="11506"/>
    <cellStyle name="Input 15 3" xfId="2446"/>
    <cellStyle name="Input 15 3 2" xfId="5324"/>
    <cellStyle name="Input 15 3 2 2" xfId="8274"/>
    <cellStyle name="Input 15 3 2 2 2" xfId="13014"/>
    <cellStyle name="Input 15 3 2 2 3" xfId="15543"/>
    <cellStyle name="Input 15 3 3" xfId="4878"/>
    <cellStyle name="Input 15 3 3 2" xfId="7830"/>
    <cellStyle name="Input 15 3 3 2 2" xfId="12570"/>
    <cellStyle name="Input 15 3 3 2 3" xfId="15099"/>
    <cellStyle name="Input 15 3 4" xfId="6776"/>
    <cellStyle name="Input 15 3 4 2" xfId="11545"/>
    <cellStyle name="Input 15 3 4 3" xfId="14084"/>
    <cellStyle name="Input 15 3 5" xfId="9555"/>
    <cellStyle name="Input 15 3 6" xfId="9342"/>
    <cellStyle name="Input 15 4" xfId="4235"/>
    <cellStyle name="Input 15 4 2" xfId="5768"/>
    <cellStyle name="Input 15 4 2 2" xfId="8718"/>
    <cellStyle name="Input 15 4 2 2 2" xfId="13458"/>
    <cellStyle name="Input 15 4 2 2 3" xfId="15987"/>
    <cellStyle name="Input 15 4 3" xfId="7259"/>
    <cellStyle name="Input 15 4 3 2" xfId="11999"/>
    <cellStyle name="Input 15 4 3 3" xfId="14528"/>
    <cellStyle name="Input 15 4 4" xfId="10337"/>
    <cellStyle name="Input 15 4 5" xfId="9205"/>
    <cellStyle name="Input 15 5" xfId="4611"/>
    <cellStyle name="Input 15 5 2" xfId="7565"/>
    <cellStyle name="Input 15 5 2 2" xfId="12305"/>
    <cellStyle name="Input 15 5 2 3" xfId="14834"/>
    <cellStyle name="Input 15 5 3" xfId="10644"/>
    <cellStyle name="Input 15 5 4" xfId="9982"/>
    <cellStyle name="Input 15 6" xfId="6359"/>
    <cellStyle name="Input 15 6 2" xfId="11273"/>
    <cellStyle name="Input 15 6 3" xfId="13881"/>
    <cellStyle name="Input 16" xfId="1620"/>
    <cellStyle name="Input 16 2" xfId="2449"/>
    <cellStyle name="Input 16 2 2" xfId="4238"/>
    <cellStyle name="Input 16 2 2 2" xfId="5771"/>
    <cellStyle name="Input 16 2 2 2 2" xfId="8721"/>
    <cellStyle name="Input 16 2 2 2 2 2" xfId="13461"/>
    <cellStyle name="Input 16 2 2 2 2 3" xfId="15990"/>
    <cellStyle name="Input 16 2 2 3" xfId="7262"/>
    <cellStyle name="Input 16 2 2 3 2" xfId="12002"/>
    <cellStyle name="Input 16 2 2 3 3" xfId="14531"/>
    <cellStyle name="Input 16 2 2 4" xfId="10340"/>
    <cellStyle name="Input 16 2 2 5" xfId="10131"/>
    <cellStyle name="Input 16 2 3" xfId="5327"/>
    <cellStyle name="Input 16 2 3 2" xfId="8277"/>
    <cellStyle name="Input 16 2 3 2 2" xfId="13017"/>
    <cellStyle name="Input 16 2 3 2 3" xfId="15546"/>
    <cellStyle name="Input 16 2 4" xfId="4881"/>
    <cellStyle name="Input 16 2 4 2" xfId="7833"/>
    <cellStyle name="Input 16 2 4 2 2" xfId="12573"/>
    <cellStyle name="Input 16 2 4 2 3" xfId="15102"/>
    <cellStyle name="Input 16 2 5" xfId="6356"/>
    <cellStyle name="Input 16 2 5 2" xfId="11270"/>
    <cellStyle name="Input 16 2 5 3" xfId="13878"/>
    <cellStyle name="Input 16 2 6" xfId="6779"/>
    <cellStyle name="Input 16 2 6 2" xfId="11548"/>
    <cellStyle name="Input 16 2 6 3" xfId="14087"/>
    <cellStyle name="Input 16 2 7" xfId="9558"/>
    <cellStyle name="Input 16 2 8" xfId="9341"/>
    <cellStyle name="Input 16 3" xfId="2448"/>
    <cellStyle name="Input 16 3 2" xfId="5326"/>
    <cellStyle name="Input 16 3 2 2" xfId="8276"/>
    <cellStyle name="Input 16 3 2 2 2" xfId="13016"/>
    <cellStyle name="Input 16 3 2 2 3" xfId="15545"/>
    <cellStyle name="Input 16 3 3" xfId="4880"/>
    <cellStyle name="Input 16 3 3 2" xfId="7832"/>
    <cellStyle name="Input 16 3 3 2 2" xfId="12572"/>
    <cellStyle name="Input 16 3 3 2 3" xfId="15101"/>
    <cellStyle name="Input 16 3 4" xfId="6778"/>
    <cellStyle name="Input 16 3 4 2" xfId="11547"/>
    <cellStyle name="Input 16 3 4 3" xfId="14086"/>
    <cellStyle name="Input 16 3 5" xfId="9557"/>
    <cellStyle name="Input 16 3 6" xfId="9495"/>
    <cellStyle name="Input 16 4" xfId="4237"/>
    <cellStyle name="Input 16 4 2" xfId="5770"/>
    <cellStyle name="Input 16 4 2 2" xfId="8720"/>
    <cellStyle name="Input 16 4 2 2 2" xfId="13460"/>
    <cellStyle name="Input 16 4 2 2 3" xfId="15989"/>
    <cellStyle name="Input 16 4 3" xfId="7261"/>
    <cellStyle name="Input 16 4 3 2" xfId="12001"/>
    <cellStyle name="Input 16 4 3 3" xfId="14530"/>
    <cellStyle name="Input 16 4 4" xfId="10339"/>
    <cellStyle name="Input 16 4 5" xfId="9204"/>
    <cellStyle name="Input 16 5" xfId="4612"/>
    <cellStyle name="Input 16 5 2" xfId="7566"/>
    <cellStyle name="Input 16 5 2 2" xfId="12306"/>
    <cellStyle name="Input 16 5 2 3" xfId="14835"/>
    <cellStyle name="Input 16 5 3" xfId="10645"/>
    <cellStyle name="Input 16 5 4" xfId="9053"/>
    <cellStyle name="Input 16 6" xfId="6357"/>
    <cellStyle name="Input 16 6 2" xfId="11271"/>
    <cellStyle name="Input 16 6 3" xfId="13879"/>
    <cellStyle name="Input 17" xfId="1621"/>
    <cellStyle name="Input 17 2" xfId="2451"/>
    <cellStyle name="Input 17 2 2" xfId="4240"/>
    <cellStyle name="Input 17 2 2 2" xfId="5773"/>
    <cellStyle name="Input 17 2 2 2 2" xfId="8723"/>
    <cellStyle name="Input 17 2 2 2 2 2" xfId="13463"/>
    <cellStyle name="Input 17 2 2 2 2 3" xfId="15992"/>
    <cellStyle name="Input 17 2 2 3" xfId="7264"/>
    <cellStyle name="Input 17 2 2 3 2" xfId="12004"/>
    <cellStyle name="Input 17 2 2 3 3" xfId="14533"/>
    <cellStyle name="Input 17 2 2 4" xfId="10342"/>
    <cellStyle name="Input 17 2 2 5" xfId="10130"/>
    <cellStyle name="Input 17 2 3" xfId="5329"/>
    <cellStyle name="Input 17 2 3 2" xfId="8279"/>
    <cellStyle name="Input 17 2 3 2 2" xfId="13019"/>
    <cellStyle name="Input 17 2 3 2 3" xfId="15548"/>
    <cellStyle name="Input 17 2 4" xfId="4883"/>
    <cellStyle name="Input 17 2 4 2" xfId="7835"/>
    <cellStyle name="Input 17 2 4 2 2" xfId="12575"/>
    <cellStyle name="Input 17 2 4 2 3" xfId="15104"/>
    <cellStyle name="Input 17 2 5" xfId="6354"/>
    <cellStyle name="Input 17 2 5 2" xfId="11268"/>
    <cellStyle name="Input 17 2 5 3" xfId="13876"/>
    <cellStyle name="Input 17 2 6" xfId="6781"/>
    <cellStyle name="Input 17 2 6 2" xfId="11550"/>
    <cellStyle name="Input 17 2 6 3" xfId="14089"/>
    <cellStyle name="Input 17 2 7" xfId="9560"/>
    <cellStyle name="Input 17 2 8" xfId="9494"/>
    <cellStyle name="Input 17 3" xfId="2450"/>
    <cellStyle name="Input 17 3 2" xfId="5328"/>
    <cellStyle name="Input 17 3 2 2" xfId="8278"/>
    <cellStyle name="Input 17 3 2 2 2" xfId="13018"/>
    <cellStyle name="Input 17 3 2 2 3" xfId="15547"/>
    <cellStyle name="Input 17 3 3" xfId="4882"/>
    <cellStyle name="Input 17 3 3 2" xfId="7834"/>
    <cellStyle name="Input 17 3 3 2 2" xfId="12574"/>
    <cellStyle name="Input 17 3 3 2 3" xfId="15103"/>
    <cellStyle name="Input 17 3 4" xfId="6780"/>
    <cellStyle name="Input 17 3 4 2" xfId="11549"/>
    <cellStyle name="Input 17 3 4 3" xfId="14088"/>
    <cellStyle name="Input 17 3 5" xfId="9559"/>
    <cellStyle name="Input 17 3 6" xfId="11505"/>
    <cellStyle name="Input 17 4" xfId="4239"/>
    <cellStyle name="Input 17 4 2" xfId="5772"/>
    <cellStyle name="Input 17 4 2 2" xfId="8722"/>
    <cellStyle name="Input 17 4 2 2 2" xfId="13462"/>
    <cellStyle name="Input 17 4 2 2 3" xfId="15991"/>
    <cellStyle name="Input 17 4 3" xfId="7263"/>
    <cellStyle name="Input 17 4 3 2" xfId="12003"/>
    <cellStyle name="Input 17 4 3 3" xfId="14532"/>
    <cellStyle name="Input 17 4 4" xfId="10341"/>
    <cellStyle name="Input 17 4 5" xfId="9203"/>
    <cellStyle name="Input 17 5" xfId="4613"/>
    <cellStyle name="Input 17 5 2" xfId="7567"/>
    <cellStyle name="Input 17 5 2 2" xfId="12307"/>
    <cellStyle name="Input 17 5 2 3" xfId="14836"/>
    <cellStyle name="Input 17 5 3" xfId="10646"/>
    <cellStyle name="Input 17 5 4" xfId="9981"/>
    <cellStyle name="Input 17 6" xfId="6355"/>
    <cellStyle name="Input 17 6 2" xfId="11269"/>
    <cellStyle name="Input 17 6 3" xfId="13877"/>
    <cellStyle name="Input 18" xfId="1622"/>
    <cellStyle name="Input 18 2" xfId="2453"/>
    <cellStyle name="Input 18 2 2" xfId="4242"/>
    <cellStyle name="Input 18 2 2 2" xfId="5775"/>
    <cellStyle name="Input 18 2 2 2 2" xfId="8725"/>
    <cellStyle name="Input 18 2 2 2 2 2" xfId="13465"/>
    <cellStyle name="Input 18 2 2 2 2 3" xfId="15994"/>
    <cellStyle name="Input 18 2 2 3" xfId="7266"/>
    <cellStyle name="Input 18 2 2 3 2" xfId="12006"/>
    <cellStyle name="Input 18 2 2 3 3" xfId="14535"/>
    <cellStyle name="Input 18 2 2 4" xfId="10344"/>
    <cellStyle name="Input 18 2 2 5" xfId="10129"/>
    <cellStyle name="Input 18 2 3" xfId="5331"/>
    <cellStyle name="Input 18 2 3 2" xfId="8281"/>
    <cellStyle name="Input 18 2 3 2 2" xfId="13021"/>
    <cellStyle name="Input 18 2 3 2 3" xfId="15550"/>
    <cellStyle name="Input 18 2 4" xfId="4885"/>
    <cellStyle name="Input 18 2 4 2" xfId="7837"/>
    <cellStyle name="Input 18 2 4 2 2" xfId="12577"/>
    <cellStyle name="Input 18 2 4 2 3" xfId="15106"/>
    <cellStyle name="Input 18 2 5" xfId="6352"/>
    <cellStyle name="Input 18 2 5 2" xfId="11266"/>
    <cellStyle name="Input 18 2 5 3" xfId="13874"/>
    <cellStyle name="Input 18 2 6" xfId="6783"/>
    <cellStyle name="Input 18 2 6 2" xfId="11552"/>
    <cellStyle name="Input 18 2 6 3" xfId="14091"/>
    <cellStyle name="Input 18 2 7" xfId="9562"/>
    <cellStyle name="Input 18 2 8" xfId="11504"/>
    <cellStyle name="Input 18 3" xfId="2452"/>
    <cellStyle name="Input 18 3 2" xfId="5330"/>
    <cellStyle name="Input 18 3 2 2" xfId="8280"/>
    <cellStyle name="Input 18 3 2 2 2" xfId="13020"/>
    <cellStyle name="Input 18 3 2 2 3" xfId="15549"/>
    <cellStyle name="Input 18 3 3" xfId="4884"/>
    <cellStyle name="Input 18 3 3 2" xfId="7836"/>
    <cellStyle name="Input 18 3 3 2 2" xfId="12576"/>
    <cellStyle name="Input 18 3 3 2 3" xfId="15105"/>
    <cellStyle name="Input 18 3 4" xfId="6782"/>
    <cellStyle name="Input 18 3 4 2" xfId="11551"/>
    <cellStyle name="Input 18 3 4 3" xfId="14090"/>
    <cellStyle name="Input 18 3 5" xfId="9561"/>
    <cellStyle name="Input 18 3 6" xfId="9340"/>
    <cellStyle name="Input 18 4" xfId="4241"/>
    <cellStyle name="Input 18 4 2" xfId="5774"/>
    <cellStyle name="Input 18 4 2 2" xfId="8724"/>
    <cellStyle name="Input 18 4 2 2 2" xfId="13464"/>
    <cellStyle name="Input 18 4 2 2 3" xfId="15993"/>
    <cellStyle name="Input 18 4 3" xfId="7265"/>
    <cellStyle name="Input 18 4 3 2" xfId="12005"/>
    <cellStyle name="Input 18 4 3 3" xfId="14534"/>
    <cellStyle name="Input 18 4 4" xfId="10343"/>
    <cellStyle name="Input 18 4 5" xfId="9202"/>
    <cellStyle name="Input 18 5" xfId="4614"/>
    <cellStyle name="Input 18 5 2" xfId="7568"/>
    <cellStyle name="Input 18 5 2 2" xfId="12308"/>
    <cellStyle name="Input 18 5 2 3" xfId="14837"/>
    <cellStyle name="Input 18 5 3" xfId="10647"/>
    <cellStyle name="Input 18 5 4" xfId="9052"/>
    <cellStyle name="Input 18 6" xfId="6353"/>
    <cellStyle name="Input 18 6 2" xfId="11267"/>
    <cellStyle name="Input 18 6 3" xfId="13875"/>
    <cellStyle name="Input 19" xfId="1623"/>
    <cellStyle name="Input 19 2" xfId="2455"/>
    <cellStyle name="Input 19 2 2" xfId="4244"/>
    <cellStyle name="Input 19 2 2 2" xfId="5777"/>
    <cellStyle name="Input 19 2 2 2 2" xfId="8727"/>
    <cellStyle name="Input 19 2 2 2 2 2" xfId="13467"/>
    <cellStyle name="Input 19 2 2 2 2 3" xfId="15996"/>
    <cellStyle name="Input 19 2 2 3" xfId="7268"/>
    <cellStyle name="Input 19 2 2 3 2" xfId="12008"/>
    <cellStyle name="Input 19 2 2 3 3" xfId="14537"/>
    <cellStyle name="Input 19 2 2 4" xfId="10346"/>
    <cellStyle name="Input 19 2 2 5" xfId="10128"/>
    <cellStyle name="Input 19 2 3" xfId="5333"/>
    <cellStyle name="Input 19 2 3 2" xfId="8283"/>
    <cellStyle name="Input 19 2 3 2 2" xfId="13023"/>
    <cellStyle name="Input 19 2 3 2 3" xfId="15552"/>
    <cellStyle name="Input 19 2 4" xfId="4887"/>
    <cellStyle name="Input 19 2 4 2" xfId="7839"/>
    <cellStyle name="Input 19 2 4 2 2" xfId="12579"/>
    <cellStyle name="Input 19 2 4 2 3" xfId="15108"/>
    <cellStyle name="Input 19 2 5" xfId="6350"/>
    <cellStyle name="Input 19 2 5 2" xfId="11264"/>
    <cellStyle name="Input 19 2 5 3" xfId="13872"/>
    <cellStyle name="Input 19 2 6" xfId="6785"/>
    <cellStyle name="Input 19 2 6 2" xfId="11554"/>
    <cellStyle name="Input 19 2 6 3" xfId="14093"/>
    <cellStyle name="Input 19 2 7" xfId="9564"/>
    <cellStyle name="Input 19 2 8" xfId="9339"/>
    <cellStyle name="Input 19 3" xfId="2454"/>
    <cellStyle name="Input 19 3 2" xfId="5332"/>
    <cellStyle name="Input 19 3 2 2" xfId="8282"/>
    <cellStyle name="Input 19 3 2 2 2" xfId="13022"/>
    <cellStyle name="Input 19 3 2 2 3" xfId="15551"/>
    <cellStyle name="Input 19 3 3" xfId="4886"/>
    <cellStyle name="Input 19 3 3 2" xfId="7838"/>
    <cellStyle name="Input 19 3 3 2 2" xfId="12578"/>
    <cellStyle name="Input 19 3 3 2 3" xfId="15107"/>
    <cellStyle name="Input 19 3 4" xfId="6784"/>
    <cellStyle name="Input 19 3 4 2" xfId="11553"/>
    <cellStyle name="Input 19 3 4 3" xfId="14092"/>
    <cellStyle name="Input 19 3 5" xfId="9563"/>
    <cellStyle name="Input 19 3 6" xfId="9493"/>
    <cellStyle name="Input 19 4" xfId="4243"/>
    <cellStyle name="Input 19 4 2" xfId="5776"/>
    <cellStyle name="Input 19 4 2 2" xfId="8726"/>
    <cellStyle name="Input 19 4 2 2 2" xfId="13466"/>
    <cellStyle name="Input 19 4 2 2 3" xfId="15995"/>
    <cellStyle name="Input 19 4 3" xfId="7267"/>
    <cellStyle name="Input 19 4 3 2" xfId="12007"/>
    <cellStyle name="Input 19 4 3 3" xfId="14536"/>
    <cellStyle name="Input 19 4 4" xfId="10345"/>
    <cellStyle name="Input 19 4 5" xfId="9201"/>
    <cellStyle name="Input 19 5" xfId="4615"/>
    <cellStyle name="Input 19 5 2" xfId="7569"/>
    <cellStyle name="Input 19 5 2 2" xfId="12309"/>
    <cellStyle name="Input 19 5 2 3" xfId="14838"/>
    <cellStyle name="Input 19 5 3" xfId="10648"/>
    <cellStyle name="Input 19 5 4" xfId="9980"/>
    <cellStyle name="Input 19 6" xfId="6351"/>
    <cellStyle name="Input 19 6 2" xfId="11265"/>
    <cellStyle name="Input 19 6 3" xfId="13873"/>
    <cellStyle name="Input 2" xfId="1624"/>
    <cellStyle name="Input 2 2" xfId="2457"/>
    <cellStyle name="Input 2 2 2" xfId="4246"/>
    <cellStyle name="Input 2 2 2 2" xfId="5779"/>
    <cellStyle name="Input 2 2 2 2 2" xfId="8729"/>
    <cellStyle name="Input 2 2 2 2 2 2" xfId="13469"/>
    <cellStyle name="Input 2 2 2 2 2 3" xfId="15998"/>
    <cellStyle name="Input 2 2 2 3" xfId="7270"/>
    <cellStyle name="Input 2 2 2 3 2" xfId="12010"/>
    <cellStyle name="Input 2 2 2 3 3" xfId="14539"/>
    <cellStyle name="Input 2 2 2 4" xfId="10348"/>
    <cellStyle name="Input 2 2 2 5" xfId="10127"/>
    <cellStyle name="Input 2 2 3" xfId="5335"/>
    <cellStyle name="Input 2 2 3 2" xfId="8285"/>
    <cellStyle name="Input 2 2 3 2 2" xfId="13025"/>
    <cellStyle name="Input 2 2 3 2 3" xfId="15554"/>
    <cellStyle name="Input 2 2 4" xfId="4889"/>
    <cellStyle name="Input 2 2 4 2" xfId="7841"/>
    <cellStyle name="Input 2 2 4 2 2" xfId="12581"/>
    <cellStyle name="Input 2 2 4 2 3" xfId="15110"/>
    <cellStyle name="Input 2 2 5" xfId="6348"/>
    <cellStyle name="Input 2 2 5 2" xfId="11262"/>
    <cellStyle name="Input 2 2 5 3" xfId="13870"/>
    <cellStyle name="Input 2 2 6" xfId="6787"/>
    <cellStyle name="Input 2 2 6 2" xfId="11556"/>
    <cellStyle name="Input 2 2 6 3" xfId="14095"/>
    <cellStyle name="Input 2 2 7" xfId="9566"/>
    <cellStyle name="Input 2 2 8" xfId="9488"/>
    <cellStyle name="Input 2 3" xfId="2456"/>
    <cellStyle name="Input 2 3 2" xfId="5334"/>
    <cellStyle name="Input 2 3 2 2" xfId="8284"/>
    <cellStyle name="Input 2 3 2 2 2" xfId="13024"/>
    <cellStyle name="Input 2 3 2 2 3" xfId="15553"/>
    <cellStyle name="Input 2 3 3" xfId="4888"/>
    <cellStyle name="Input 2 3 3 2" xfId="7840"/>
    <cellStyle name="Input 2 3 3 2 2" xfId="12580"/>
    <cellStyle name="Input 2 3 3 2 3" xfId="15109"/>
    <cellStyle name="Input 2 3 4" xfId="6786"/>
    <cellStyle name="Input 2 3 4 2" xfId="11555"/>
    <cellStyle name="Input 2 3 4 3" xfId="14094"/>
    <cellStyle name="Input 2 3 5" xfId="9565"/>
    <cellStyle name="Input 2 3 6" xfId="11500"/>
    <cellStyle name="Input 2 4" xfId="4245"/>
    <cellStyle name="Input 2 4 2" xfId="5778"/>
    <cellStyle name="Input 2 4 2 2" xfId="8728"/>
    <cellStyle name="Input 2 4 2 2 2" xfId="13468"/>
    <cellStyle name="Input 2 4 2 2 3" xfId="15997"/>
    <cellStyle name="Input 2 4 3" xfId="7269"/>
    <cellStyle name="Input 2 4 3 2" xfId="12009"/>
    <cellStyle name="Input 2 4 3 3" xfId="14538"/>
    <cellStyle name="Input 2 4 4" xfId="10347"/>
    <cellStyle name="Input 2 4 5" xfId="9200"/>
    <cellStyle name="Input 2 5" xfId="4616"/>
    <cellStyle name="Input 2 5 2" xfId="7570"/>
    <cellStyle name="Input 2 5 2 2" xfId="12310"/>
    <cellStyle name="Input 2 5 2 3" xfId="14839"/>
    <cellStyle name="Input 2 5 3" xfId="10649"/>
    <cellStyle name="Input 2 5 4" xfId="9051"/>
    <cellStyle name="Input 2 6" xfId="6349"/>
    <cellStyle name="Input 2 6 2" xfId="11263"/>
    <cellStyle name="Input 2 6 3" xfId="13871"/>
    <cellStyle name="Input 20" xfId="1625"/>
    <cellStyle name="Input 20 2" xfId="2459"/>
    <cellStyle name="Input 20 2 2" xfId="4248"/>
    <cellStyle name="Input 20 2 2 2" xfId="5781"/>
    <cellStyle name="Input 20 2 2 2 2" xfId="8731"/>
    <cellStyle name="Input 20 2 2 2 2 2" xfId="13471"/>
    <cellStyle name="Input 20 2 2 2 2 3" xfId="16000"/>
    <cellStyle name="Input 20 2 2 3" xfId="7272"/>
    <cellStyle name="Input 20 2 2 3 2" xfId="12012"/>
    <cellStyle name="Input 20 2 2 3 3" xfId="14541"/>
    <cellStyle name="Input 20 2 2 4" xfId="10350"/>
    <cellStyle name="Input 20 2 2 5" xfId="66"/>
    <cellStyle name="Input 20 2 3" xfId="5337"/>
    <cellStyle name="Input 20 2 3 2" xfId="8287"/>
    <cellStyle name="Input 20 2 3 2 2" xfId="13027"/>
    <cellStyle name="Input 20 2 3 2 3" xfId="15556"/>
    <cellStyle name="Input 20 2 4" xfId="4891"/>
    <cellStyle name="Input 20 2 4 2" xfId="7843"/>
    <cellStyle name="Input 20 2 4 2 2" xfId="12583"/>
    <cellStyle name="Input 20 2 4 2 3" xfId="15112"/>
    <cellStyle name="Input 20 2 5" xfId="6346"/>
    <cellStyle name="Input 20 2 5 2" xfId="11260"/>
    <cellStyle name="Input 20 2 5 3" xfId="13868"/>
    <cellStyle name="Input 20 2 6" xfId="6789"/>
    <cellStyle name="Input 20 2 6 2" xfId="11558"/>
    <cellStyle name="Input 20 2 6 3" xfId="14097"/>
    <cellStyle name="Input 20 2 7" xfId="9568"/>
    <cellStyle name="Input 20 2 8" xfId="11983"/>
    <cellStyle name="Input 20 3" xfId="2458"/>
    <cellStyle name="Input 20 3 2" xfId="5336"/>
    <cellStyle name="Input 20 3 2 2" xfId="8286"/>
    <cellStyle name="Input 20 3 2 2 2" xfId="13026"/>
    <cellStyle name="Input 20 3 2 2 3" xfId="15555"/>
    <cellStyle name="Input 20 3 3" xfId="4890"/>
    <cellStyle name="Input 20 3 3 2" xfId="7842"/>
    <cellStyle name="Input 20 3 3 2 2" xfId="12582"/>
    <cellStyle name="Input 20 3 3 2 3" xfId="15111"/>
    <cellStyle name="Input 20 3 4" xfId="6788"/>
    <cellStyle name="Input 20 3 4 2" xfId="11557"/>
    <cellStyle name="Input 20 3 4 3" xfId="14096"/>
    <cellStyle name="Input 20 3 5" xfId="9567"/>
    <cellStyle name="Input 20 3 6" xfId="11503"/>
    <cellStyle name="Input 20 4" xfId="4247"/>
    <cellStyle name="Input 20 4 2" xfId="5780"/>
    <cellStyle name="Input 20 4 2 2" xfId="8730"/>
    <cellStyle name="Input 20 4 2 2 2" xfId="13470"/>
    <cellStyle name="Input 20 4 2 2 3" xfId="15999"/>
    <cellStyle name="Input 20 4 3" xfId="7271"/>
    <cellStyle name="Input 20 4 3 2" xfId="12011"/>
    <cellStyle name="Input 20 4 3 3" xfId="14540"/>
    <cellStyle name="Input 20 4 4" xfId="10349"/>
    <cellStyle name="Input 20 4 5" xfId="9199"/>
    <cellStyle name="Input 20 5" xfId="4617"/>
    <cellStyle name="Input 20 5 2" xfId="7571"/>
    <cellStyle name="Input 20 5 2 2" xfId="12311"/>
    <cellStyle name="Input 20 5 2 3" xfId="14840"/>
    <cellStyle name="Input 20 5 3" xfId="10650"/>
    <cellStyle name="Input 20 5 4" xfId="9979"/>
    <cellStyle name="Input 20 6" xfId="6347"/>
    <cellStyle name="Input 20 6 2" xfId="11261"/>
    <cellStyle name="Input 20 6 3" xfId="13869"/>
    <cellStyle name="Input 21" xfId="1626"/>
    <cellStyle name="Input 21 2" xfId="2461"/>
    <cellStyle name="Input 21 2 2" xfId="4250"/>
    <cellStyle name="Input 21 2 2 2" xfId="5783"/>
    <cellStyle name="Input 21 2 2 2 2" xfId="8733"/>
    <cellStyle name="Input 21 2 2 2 2 2" xfId="13473"/>
    <cellStyle name="Input 21 2 2 2 2 3" xfId="16002"/>
    <cellStyle name="Input 21 2 2 3" xfId="7274"/>
    <cellStyle name="Input 21 2 2 3 2" xfId="12014"/>
    <cellStyle name="Input 21 2 2 3 3" xfId="14543"/>
    <cellStyle name="Input 21 2 2 4" xfId="10352"/>
    <cellStyle name="Input 21 2 2 5" xfId="9198"/>
    <cellStyle name="Input 21 2 3" xfId="5339"/>
    <cellStyle name="Input 21 2 3 2" xfId="8289"/>
    <cellStyle name="Input 21 2 3 2 2" xfId="13029"/>
    <cellStyle name="Input 21 2 3 2 3" xfId="15558"/>
    <cellStyle name="Input 21 2 4" xfId="4893"/>
    <cellStyle name="Input 21 2 4 2" xfId="7845"/>
    <cellStyle name="Input 21 2 4 2 2" xfId="12585"/>
    <cellStyle name="Input 21 2 4 2 3" xfId="15114"/>
    <cellStyle name="Input 21 2 5" xfId="6344"/>
    <cellStyle name="Input 21 2 5 2" xfId="11258"/>
    <cellStyle name="Input 21 2 5 3" xfId="13866"/>
    <cellStyle name="Input 21 2 6" xfId="6791"/>
    <cellStyle name="Input 21 2 6 2" xfId="11560"/>
    <cellStyle name="Input 21 2 6 3" xfId="14099"/>
    <cellStyle name="Input 21 2 7" xfId="9570"/>
    <cellStyle name="Input 21 2 8" xfId="9492"/>
    <cellStyle name="Input 21 3" xfId="2460"/>
    <cellStyle name="Input 21 3 2" xfId="5338"/>
    <cellStyle name="Input 21 3 2 2" xfId="8288"/>
    <cellStyle name="Input 21 3 2 2 2" xfId="13028"/>
    <cellStyle name="Input 21 3 2 2 3" xfId="15557"/>
    <cellStyle name="Input 21 3 3" xfId="4892"/>
    <cellStyle name="Input 21 3 3 2" xfId="7844"/>
    <cellStyle name="Input 21 3 3 2 2" xfId="12584"/>
    <cellStyle name="Input 21 3 3 2 3" xfId="15113"/>
    <cellStyle name="Input 21 3 4" xfId="6790"/>
    <cellStyle name="Input 21 3 4 2" xfId="11559"/>
    <cellStyle name="Input 21 3 4 3" xfId="14098"/>
    <cellStyle name="Input 21 3 5" xfId="9569"/>
    <cellStyle name="Input 21 3 6" xfId="10320"/>
    <cellStyle name="Input 21 4" xfId="4249"/>
    <cellStyle name="Input 21 4 2" xfId="5782"/>
    <cellStyle name="Input 21 4 2 2" xfId="8732"/>
    <cellStyle name="Input 21 4 2 2 2" xfId="13472"/>
    <cellStyle name="Input 21 4 2 2 3" xfId="16001"/>
    <cellStyle name="Input 21 4 3" xfId="7273"/>
    <cellStyle name="Input 21 4 3 2" xfId="12013"/>
    <cellStyle name="Input 21 4 3 3" xfId="14542"/>
    <cellStyle name="Input 21 4 4" xfId="10351"/>
    <cellStyle name="Input 21 4 5" xfId="10126"/>
    <cellStyle name="Input 21 5" xfId="4618"/>
    <cellStyle name="Input 21 5 2" xfId="7572"/>
    <cellStyle name="Input 21 5 2 2" xfId="12312"/>
    <cellStyle name="Input 21 5 2 3" xfId="14841"/>
    <cellStyle name="Input 21 5 3" xfId="10651"/>
    <cellStyle name="Input 21 5 4" xfId="9050"/>
    <cellStyle name="Input 21 6" xfId="6345"/>
    <cellStyle name="Input 21 6 2" xfId="11259"/>
    <cellStyle name="Input 21 6 3" xfId="13867"/>
    <cellStyle name="Input 22" xfId="1627"/>
    <cellStyle name="Input 22 2" xfId="2463"/>
    <cellStyle name="Input 22 2 2" xfId="4252"/>
    <cellStyle name="Input 22 2 2 2" xfId="5785"/>
    <cellStyle name="Input 22 2 2 2 2" xfId="8735"/>
    <cellStyle name="Input 22 2 2 2 2 2" xfId="13475"/>
    <cellStyle name="Input 22 2 2 2 2 3" xfId="16004"/>
    <cellStyle name="Input 22 2 2 3" xfId="7276"/>
    <cellStyle name="Input 22 2 2 3 2" xfId="12016"/>
    <cellStyle name="Input 22 2 2 3 3" xfId="14545"/>
    <cellStyle name="Input 22 2 2 4" xfId="10354"/>
    <cellStyle name="Input 22 2 2 5" xfId="9197"/>
    <cellStyle name="Input 22 2 3" xfId="5341"/>
    <cellStyle name="Input 22 2 3 2" xfId="8291"/>
    <cellStyle name="Input 22 2 3 2 2" xfId="13031"/>
    <cellStyle name="Input 22 2 3 2 3" xfId="15560"/>
    <cellStyle name="Input 22 2 4" xfId="4895"/>
    <cellStyle name="Input 22 2 4 2" xfId="7847"/>
    <cellStyle name="Input 22 2 4 2 2" xfId="12587"/>
    <cellStyle name="Input 22 2 4 2 3" xfId="15116"/>
    <cellStyle name="Input 22 2 5" xfId="6342"/>
    <cellStyle name="Input 22 2 5 2" xfId="11256"/>
    <cellStyle name="Input 22 2 5 3" xfId="13864"/>
    <cellStyle name="Input 22 2 6" xfId="6793"/>
    <cellStyle name="Input 22 2 6 2" xfId="11562"/>
    <cellStyle name="Input 22 2 6 3" xfId="14101"/>
    <cellStyle name="Input 22 2 7" xfId="9572"/>
    <cellStyle name="Input 22 2 8" xfId="11982"/>
    <cellStyle name="Input 22 3" xfId="2462"/>
    <cellStyle name="Input 22 3 2" xfId="5340"/>
    <cellStyle name="Input 22 3 2 2" xfId="8290"/>
    <cellStyle name="Input 22 3 2 2 2" xfId="13030"/>
    <cellStyle name="Input 22 3 2 2 3" xfId="15559"/>
    <cellStyle name="Input 22 3 3" xfId="4894"/>
    <cellStyle name="Input 22 3 3 2" xfId="7846"/>
    <cellStyle name="Input 22 3 3 2 2" xfId="12586"/>
    <cellStyle name="Input 22 3 3 2 3" xfId="15115"/>
    <cellStyle name="Input 22 3 4" xfId="6792"/>
    <cellStyle name="Input 22 3 4 2" xfId="11561"/>
    <cellStyle name="Input 22 3 4 3" xfId="14100"/>
    <cellStyle name="Input 22 3 5" xfId="9571"/>
    <cellStyle name="Input 22 3 6" xfId="11501"/>
    <cellStyle name="Input 22 4" xfId="4251"/>
    <cellStyle name="Input 22 4 2" xfId="5784"/>
    <cellStyle name="Input 22 4 2 2" xfId="8734"/>
    <cellStyle name="Input 22 4 2 2 2" xfId="13474"/>
    <cellStyle name="Input 22 4 2 2 3" xfId="16003"/>
    <cellStyle name="Input 22 4 3" xfId="7275"/>
    <cellStyle name="Input 22 4 3 2" xfId="12015"/>
    <cellStyle name="Input 22 4 3 3" xfId="14544"/>
    <cellStyle name="Input 22 4 4" xfId="10353"/>
    <cellStyle name="Input 22 4 5" xfId="10125"/>
    <cellStyle name="Input 22 5" xfId="4619"/>
    <cellStyle name="Input 22 5 2" xfId="7573"/>
    <cellStyle name="Input 22 5 2 2" xfId="12313"/>
    <cellStyle name="Input 22 5 2 3" xfId="14842"/>
    <cellStyle name="Input 22 5 3" xfId="10652"/>
    <cellStyle name="Input 22 5 4" xfId="9978"/>
    <cellStyle name="Input 22 6" xfId="6343"/>
    <cellStyle name="Input 22 6 2" xfId="11257"/>
    <cellStyle name="Input 22 6 3" xfId="13865"/>
    <cellStyle name="Input 23" xfId="1628"/>
    <cellStyle name="Input 23 2" xfId="2465"/>
    <cellStyle name="Input 23 2 2" xfId="4254"/>
    <cellStyle name="Input 23 2 2 2" xfId="5787"/>
    <cellStyle name="Input 23 2 2 2 2" xfId="8737"/>
    <cellStyle name="Input 23 2 2 2 2 2" xfId="13477"/>
    <cellStyle name="Input 23 2 2 2 2 3" xfId="16006"/>
    <cellStyle name="Input 23 2 2 3" xfId="7278"/>
    <cellStyle name="Input 23 2 2 3 2" xfId="12018"/>
    <cellStyle name="Input 23 2 2 3 3" xfId="14547"/>
    <cellStyle name="Input 23 2 2 4" xfId="10356"/>
    <cellStyle name="Input 23 2 2 5" xfId="9196"/>
    <cellStyle name="Input 23 2 3" xfId="5343"/>
    <cellStyle name="Input 23 2 3 2" xfId="8293"/>
    <cellStyle name="Input 23 2 3 2 2" xfId="13033"/>
    <cellStyle name="Input 23 2 3 2 3" xfId="15562"/>
    <cellStyle name="Input 23 2 4" xfId="4897"/>
    <cellStyle name="Input 23 2 4 2" xfId="7849"/>
    <cellStyle name="Input 23 2 4 2 2" xfId="12589"/>
    <cellStyle name="Input 23 2 4 2 3" xfId="15118"/>
    <cellStyle name="Input 23 2 5" xfId="6340"/>
    <cellStyle name="Input 23 2 5 2" xfId="11254"/>
    <cellStyle name="Input 23 2 5 3" xfId="13862"/>
    <cellStyle name="Input 23 2 6" xfId="6795"/>
    <cellStyle name="Input 23 2 6 2" xfId="11564"/>
    <cellStyle name="Input 23 2 6 3" xfId="14103"/>
    <cellStyle name="Input 23 2 7" xfId="9574"/>
    <cellStyle name="Input 23 2 8" xfId="11502"/>
    <cellStyle name="Input 23 3" xfId="2464"/>
    <cellStyle name="Input 23 3 2" xfId="5342"/>
    <cellStyle name="Input 23 3 2 2" xfId="8292"/>
    <cellStyle name="Input 23 3 2 2 2" xfId="13032"/>
    <cellStyle name="Input 23 3 2 2 3" xfId="15561"/>
    <cellStyle name="Input 23 3 3" xfId="4896"/>
    <cellStyle name="Input 23 3 3 2" xfId="7848"/>
    <cellStyle name="Input 23 3 3 2 2" xfId="12588"/>
    <cellStyle name="Input 23 3 3 2 3" xfId="15117"/>
    <cellStyle name="Input 23 3 4" xfId="6794"/>
    <cellStyle name="Input 23 3 4 2" xfId="11563"/>
    <cellStyle name="Input 23 3 4 3" xfId="14102"/>
    <cellStyle name="Input 23 3 5" xfId="9573"/>
    <cellStyle name="Input 23 3 6" xfId="10319"/>
    <cellStyle name="Input 23 4" xfId="4253"/>
    <cellStyle name="Input 23 4 2" xfId="5786"/>
    <cellStyle name="Input 23 4 2 2" xfId="8736"/>
    <cellStyle name="Input 23 4 2 2 2" xfId="13476"/>
    <cellStyle name="Input 23 4 2 2 3" xfId="16005"/>
    <cellStyle name="Input 23 4 3" xfId="7277"/>
    <cellStyle name="Input 23 4 3 2" xfId="12017"/>
    <cellStyle name="Input 23 4 3 3" xfId="14546"/>
    <cellStyle name="Input 23 4 4" xfId="10355"/>
    <cellStyle name="Input 23 4 5" xfId="10124"/>
    <cellStyle name="Input 23 5" xfId="4620"/>
    <cellStyle name="Input 23 5 2" xfId="7574"/>
    <cellStyle name="Input 23 5 2 2" xfId="12314"/>
    <cellStyle name="Input 23 5 2 3" xfId="14843"/>
    <cellStyle name="Input 23 5 3" xfId="10653"/>
    <cellStyle name="Input 23 5 4" xfId="9049"/>
    <cellStyle name="Input 23 6" xfId="6341"/>
    <cellStyle name="Input 23 6 2" xfId="11255"/>
    <cellStyle name="Input 23 6 3" xfId="13863"/>
    <cellStyle name="Input 24" xfId="1629"/>
    <cellStyle name="Input 24 2" xfId="2467"/>
    <cellStyle name="Input 24 2 2" xfId="4256"/>
    <cellStyle name="Input 24 2 2 2" xfId="5789"/>
    <cellStyle name="Input 24 2 2 2 2" xfId="8739"/>
    <cellStyle name="Input 24 2 2 2 2 2" xfId="13479"/>
    <cellStyle name="Input 24 2 2 2 2 3" xfId="16008"/>
    <cellStyle name="Input 24 2 2 3" xfId="7280"/>
    <cellStyle name="Input 24 2 2 3 2" xfId="12020"/>
    <cellStyle name="Input 24 2 2 3 3" xfId="14549"/>
    <cellStyle name="Input 24 2 2 4" xfId="10358"/>
    <cellStyle name="Input 24 2 2 5" xfId="9195"/>
    <cellStyle name="Input 24 2 3" xfId="5345"/>
    <cellStyle name="Input 24 2 3 2" xfId="8295"/>
    <cellStyle name="Input 24 2 3 2 2" xfId="13035"/>
    <cellStyle name="Input 24 2 3 2 3" xfId="15564"/>
    <cellStyle name="Input 24 2 4" xfId="4899"/>
    <cellStyle name="Input 24 2 4 2" xfId="7851"/>
    <cellStyle name="Input 24 2 4 2 2" xfId="12591"/>
    <cellStyle name="Input 24 2 4 2 3" xfId="15120"/>
    <cellStyle name="Input 24 2 5" xfId="6338"/>
    <cellStyle name="Input 24 2 5 2" xfId="11252"/>
    <cellStyle name="Input 24 2 5 3" xfId="13860"/>
    <cellStyle name="Input 24 2 6" xfId="6797"/>
    <cellStyle name="Input 24 2 6 2" xfId="11566"/>
    <cellStyle name="Input 24 2 6 3" xfId="14105"/>
    <cellStyle name="Input 24 2 7" xfId="9576"/>
    <cellStyle name="Input 24 2 8" xfId="10318"/>
    <cellStyle name="Input 24 3" xfId="2466"/>
    <cellStyle name="Input 24 3 2" xfId="5344"/>
    <cellStyle name="Input 24 3 2 2" xfId="8294"/>
    <cellStyle name="Input 24 3 2 2 2" xfId="13034"/>
    <cellStyle name="Input 24 3 2 2 3" xfId="15563"/>
    <cellStyle name="Input 24 3 3" xfId="4898"/>
    <cellStyle name="Input 24 3 3 2" xfId="7850"/>
    <cellStyle name="Input 24 3 3 2 2" xfId="12590"/>
    <cellStyle name="Input 24 3 3 2 3" xfId="15119"/>
    <cellStyle name="Input 24 3 4" xfId="6796"/>
    <cellStyle name="Input 24 3 4 2" xfId="11565"/>
    <cellStyle name="Input 24 3 4 3" xfId="14104"/>
    <cellStyle name="Input 24 3 5" xfId="9575"/>
    <cellStyle name="Input 24 3 6" xfId="11981"/>
    <cellStyle name="Input 24 4" xfId="4255"/>
    <cellStyle name="Input 24 4 2" xfId="5788"/>
    <cellStyle name="Input 24 4 2 2" xfId="8738"/>
    <cellStyle name="Input 24 4 2 2 2" xfId="13478"/>
    <cellStyle name="Input 24 4 2 2 3" xfId="16007"/>
    <cellStyle name="Input 24 4 3" xfId="7279"/>
    <cellStyle name="Input 24 4 3 2" xfId="12019"/>
    <cellStyle name="Input 24 4 3 3" xfId="14548"/>
    <cellStyle name="Input 24 4 4" xfId="10357"/>
    <cellStyle name="Input 24 4 5" xfId="10123"/>
    <cellStyle name="Input 24 5" xfId="4621"/>
    <cellStyle name="Input 24 5 2" xfId="7575"/>
    <cellStyle name="Input 24 5 2 2" xfId="12315"/>
    <cellStyle name="Input 24 5 2 3" xfId="14844"/>
    <cellStyle name="Input 24 5 3" xfId="10654"/>
    <cellStyle name="Input 24 5 4" xfId="9977"/>
    <cellStyle name="Input 24 6" xfId="6339"/>
    <cellStyle name="Input 24 6 2" xfId="11253"/>
    <cellStyle name="Input 24 6 3" xfId="13861"/>
    <cellStyle name="Input 25" xfId="1630"/>
    <cellStyle name="Input 25 2" xfId="2469"/>
    <cellStyle name="Input 25 2 2" xfId="4258"/>
    <cellStyle name="Input 25 2 2 2" xfId="5791"/>
    <cellStyle name="Input 25 2 2 2 2" xfId="8741"/>
    <cellStyle name="Input 25 2 2 2 2 2" xfId="13481"/>
    <cellStyle name="Input 25 2 2 2 2 3" xfId="16010"/>
    <cellStyle name="Input 25 2 2 3" xfId="7282"/>
    <cellStyle name="Input 25 2 2 3 2" xfId="12022"/>
    <cellStyle name="Input 25 2 2 3 3" xfId="14551"/>
    <cellStyle name="Input 25 2 2 4" xfId="10360"/>
    <cellStyle name="Input 25 2 2 5" xfId="9194"/>
    <cellStyle name="Input 25 2 3" xfId="5347"/>
    <cellStyle name="Input 25 2 3 2" xfId="8297"/>
    <cellStyle name="Input 25 2 3 2 2" xfId="13037"/>
    <cellStyle name="Input 25 2 3 2 3" xfId="15566"/>
    <cellStyle name="Input 25 2 4" xfId="4901"/>
    <cellStyle name="Input 25 2 4 2" xfId="7853"/>
    <cellStyle name="Input 25 2 4 2 2" xfId="12593"/>
    <cellStyle name="Input 25 2 4 2 3" xfId="15122"/>
    <cellStyle name="Input 25 2 5" xfId="6336"/>
    <cellStyle name="Input 25 2 5 2" xfId="11250"/>
    <cellStyle name="Input 25 2 5 3" xfId="13858"/>
    <cellStyle name="Input 25 2 6" xfId="6799"/>
    <cellStyle name="Input 25 2 6 2" xfId="11568"/>
    <cellStyle name="Input 25 2 6 3" xfId="14107"/>
    <cellStyle name="Input 25 2 7" xfId="9578"/>
    <cellStyle name="Input 25 2 8" xfId="9490"/>
    <cellStyle name="Input 25 3" xfId="2468"/>
    <cellStyle name="Input 25 3 2" xfId="5346"/>
    <cellStyle name="Input 25 3 2 2" xfId="8296"/>
    <cellStyle name="Input 25 3 2 2 2" xfId="13036"/>
    <cellStyle name="Input 25 3 2 2 3" xfId="15565"/>
    <cellStyle name="Input 25 3 3" xfId="4900"/>
    <cellStyle name="Input 25 3 3 2" xfId="7852"/>
    <cellStyle name="Input 25 3 3 2 2" xfId="12592"/>
    <cellStyle name="Input 25 3 3 2 3" xfId="15121"/>
    <cellStyle name="Input 25 3 4" xfId="6798"/>
    <cellStyle name="Input 25 3 4 2" xfId="11567"/>
    <cellStyle name="Input 25 3 4 3" xfId="14106"/>
    <cellStyle name="Input 25 3 5" xfId="9577"/>
    <cellStyle name="Input 25 3 6" xfId="9491"/>
    <cellStyle name="Input 25 4" xfId="4257"/>
    <cellStyle name="Input 25 4 2" xfId="5790"/>
    <cellStyle name="Input 25 4 2 2" xfId="8740"/>
    <cellStyle name="Input 25 4 2 2 2" xfId="13480"/>
    <cellStyle name="Input 25 4 2 2 3" xfId="16009"/>
    <cellStyle name="Input 25 4 3" xfId="7281"/>
    <cellStyle name="Input 25 4 3 2" xfId="12021"/>
    <cellStyle name="Input 25 4 3 3" xfId="14550"/>
    <cellStyle name="Input 25 4 4" xfId="10359"/>
    <cellStyle name="Input 25 4 5" xfId="10122"/>
    <cellStyle name="Input 25 5" xfId="4622"/>
    <cellStyle name="Input 25 5 2" xfId="7576"/>
    <cellStyle name="Input 25 5 2 2" xfId="12316"/>
    <cellStyle name="Input 25 5 2 3" xfId="14845"/>
    <cellStyle name="Input 25 5 3" xfId="10655"/>
    <cellStyle name="Input 25 5 4" xfId="9048"/>
    <cellStyle name="Input 25 6" xfId="6337"/>
    <cellStyle name="Input 25 6 2" xfId="11251"/>
    <cellStyle name="Input 25 6 3" xfId="13859"/>
    <cellStyle name="Input 26" xfId="1631"/>
    <cellStyle name="Input 26 2" xfId="2471"/>
    <cellStyle name="Input 26 2 2" xfId="4260"/>
    <cellStyle name="Input 26 2 2 2" xfId="5793"/>
    <cellStyle name="Input 26 2 2 2 2" xfId="8743"/>
    <cellStyle name="Input 26 2 2 2 2 2" xfId="13483"/>
    <cellStyle name="Input 26 2 2 2 2 3" xfId="16012"/>
    <cellStyle name="Input 26 2 2 3" xfId="7284"/>
    <cellStyle name="Input 26 2 2 3 2" xfId="12024"/>
    <cellStyle name="Input 26 2 2 3 3" xfId="14553"/>
    <cellStyle name="Input 26 2 2 4" xfId="10362"/>
    <cellStyle name="Input 26 2 2 5" xfId="9193"/>
    <cellStyle name="Input 26 2 3" xfId="5349"/>
    <cellStyle name="Input 26 2 3 2" xfId="8299"/>
    <cellStyle name="Input 26 2 3 2 2" xfId="13039"/>
    <cellStyle name="Input 26 2 3 2 3" xfId="15568"/>
    <cellStyle name="Input 26 2 4" xfId="4903"/>
    <cellStyle name="Input 26 2 4 2" xfId="7855"/>
    <cellStyle name="Input 26 2 4 2 2" xfId="12595"/>
    <cellStyle name="Input 26 2 4 2 3" xfId="15124"/>
    <cellStyle name="Input 26 2 5" xfId="6334"/>
    <cellStyle name="Input 26 2 5 2" xfId="11248"/>
    <cellStyle name="Input 26 2 5 3" xfId="13856"/>
    <cellStyle name="Input 26 2 6" xfId="6801"/>
    <cellStyle name="Input 26 2 6 2" xfId="11570"/>
    <cellStyle name="Input 26 2 6 3" xfId="14109"/>
    <cellStyle name="Input 26 2 7" xfId="9580"/>
    <cellStyle name="Input 26 2 8" xfId="9338"/>
    <cellStyle name="Input 26 3" xfId="2470"/>
    <cellStyle name="Input 26 3 2" xfId="5348"/>
    <cellStyle name="Input 26 3 2 2" xfId="8298"/>
    <cellStyle name="Input 26 3 2 2 2" xfId="13038"/>
    <cellStyle name="Input 26 3 2 2 3" xfId="15567"/>
    <cellStyle name="Input 26 3 3" xfId="4902"/>
    <cellStyle name="Input 26 3 3 2" xfId="7854"/>
    <cellStyle name="Input 26 3 3 2 2" xfId="12594"/>
    <cellStyle name="Input 26 3 3 2 3" xfId="15123"/>
    <cellStyle name="Input 26 3 4" xfId="6800"/>
    <cellStyle name="Input 26 3 4 2" xfId="11569"/>
    <cellStyle name="Input 26 3 4 3" xfId="14108"/>
    <cellStyle name="Input 26 3 5" xfId="9579"/>
    <cellStyle name="Input 26 3 6" xfId="9489"/>
    <cellStyle name="Input 26 4" xfId="4259"/>
    <cellStyle name="Input 26 4 2" xfId="5792"/>
    <cellStyle name="Input 26 4 2 2" xfId="8742"/>
    <cellStyle name="Input 26 4 2 2 2" xfId="13482"/>
    <cellStyle name="Input 26 4 2 2 3" xfId="16011"/>
    <cellStyle name="Input 26 4 3" xfId="7283"/>
    <cellStyle name="Input 26 4 3 2" xfId="12023"/>
    <cellStyle name="Input 26 4 3 3" xfId="14552"/>
    <cellStyle name="Input 26 4 4" xfId="10361"/>
    <cellStyle name="Input 26 4 5" xfId="10121"/>
    <cellStyle name="Input 26 5" xfId="4623"/>
    <cellStyle name="Input 26 5 2" xfId="7577"/>
    <cellStyle name="Input 26 5 2 2" xfId="12317"/>
    <cellStyle name="Input 26 5 2 3" xfId="14846"/>
    <cellStyle name="Input 26 5 3" xfId="10656"/>
    <cellStyle name="Input 26 5 4" xfId="9976"/>
    <cellStyle name="Input 26 6" xfId="6335"/>
    <cellStyle name="Input 26 6 2" xfId="11249"/>
    <cellStyle name="Input 26 6 3" xfId="13857"/>
    <cellStyle name="Input 27" xfId="1632"/>
    <cellStyle name="Input 27 2" xfId="2473"/>
    <cellStyle name="Input 27 2 2" xfId="4262"/>
    <cellStyle name="Input 27 2 2 2" xfId="5795"/>
    <cellStyle name="Input 27 2 2 2 2" xfId="8745"/>
    <cellStyle name="Input 27 2 2 2 2 2" xfId="13485"/>
    <cellStyle name="Input 27 2 2 2 2 3" xfId="16014"/>
    <cellStyle name="Input 27 2 2 3" xfId="7286"/>
    <cellStyle name="Input 27 2 2 3 2" xfId="12026"/>
    <cellStyle name="Input 27 2 2 3 3" xfId="14555"/>
    <cellStyle name="Input 27 2 2 4" xfId="10364"/>
    <cellStyle name="Input 27 2 2 5" xfId="9192"/>
    <cellStyle name="Input 27 2 3" xfId="5351"/>
    <cellStyle name="Input 27 2 3 2" xfId="8301"/>
    <cellStyle name="Input 27 2 3 2 2" xfId="13041"/>
    <cellStyle name="Input 27 2 3 2 3" xfId="15570"/>
    <cellStyle name="Input 27 2 4" xfId="4905"/>
    <cellStyle name="Input 27 2 4 2" xfId="7857"/>
    <cellStyle name="Input 27 2 4 2 2" xfId="12597"/>
    <cellStyle name="Input 27 2 4 2 3" xfId="15126"/>
    <cellStyle name="Input 27 2 5" xfId="6332"/>
    <cellStyle name="Input 27 2 5 2" xfId="11246"/>
    <cellStyle name="Input 27 2 5 3" xfId="13854"/>
    <cellStyle name="Input 27 2 6" xfId="6803"/>
    <cellStyle name="Input 27 2 6 2" xfId="11572"/>
    <cellStyle name="Input 27 2 6 3" xfId="14111"/>
    <cellStyle name="Input 27 2 7" xfId="9582"/>
    <cellStyle name="Input 27 2 8" xfId="9487"/>
    <cellStyle name="Input 27 3" xfId="2472"/>
    <cellStyle name="Input 27 3 2" xfId="5350"/>
    <cellStyle name="Input 27 3 2 2" xfId="8300"/>
    <cellStyle name="Input 27 3 2 2 2" xfId="13040"/>
    <cellStyle name="Input 27 3 2 2 3" xfId="15569"/>
    <cellStyle name="Input 27 3 3" xfId="4904"/>
    <cellStyle name="Input 27 3 3 2" xfId="7856"/>
    <cellStyle name="Input 27 3 3 2 2" xfId="12596"/>
    <cellStyle name="Input 27 3 3 2 3" xfId="15125"/>
    <cellStyle name="Input 27 3 4" xfId="6802"/>
    <cellStyle name="Input 27 3 4 2" xfId="11571"/>
    <cellStyle name="Input 27 3 4 3" xfId="14110"/>
    <cellStyle name="Input 27 3 5" xfId="9581"/>
    <cellStyle name="Input 27 3 6" xfId="11499"/>
    <cellStyle name="Input 27 4" xfId="4261"/>
    <cellStyle name="Input 27 4 2" xfId="5794"/>
    <cellStyle name="Input 27 4 2 2" xfId="8744"/>
    <cellStyle name="Input 27 4 2 2 2" xfId="13484"/>
    <cellStyle name="Input 27 4 2 2 3" xfId="16013"/>
    <cellStyle name="Input 27 4 3" xfId="7285"/>
    <cellStyle name="Input 27 4 3 2" xfId="12025"/>
    <cellStyle name="Input 27 4 3 3" xfId="14554"/>
    <cellStyle name="Input 27 4 4" xfId="10363"/>
    <cellStyle name="Input 27 4 5" xfId="10120"/>
    <cellStyle name="Input 27 5" xfId="4624"/>
    <cellStyle name="Input 27 5 2" xfId="7578"/>
    <cellStyle name="Input 27 5 2 2" xfId="12318"/>
    <cellStyle name="Input 27 5 2 3" xfId="14847"/>
    <cellStyle name="Input 27 5 3" xfId="10657"/>
    <cellStyle name="Input 27 5 4" xfId="9047"/>
    <cellStyle name="Input 27 6" xfId="6333"/>
    <cellStyle name="Input 27 6 2" xfId="11247"/>
    <cellStyle name="Input 27 6 3" xfId="13855"/>
    <cellStyle name="Input 28" xfId="1633"/>
    <cellStyle name="Input 28 2" xfId="2475"/>
    <cellStyle name="Input 28 2 2" xfId="4264"/>
    <cellStyle name="Input 28 2 2 2" xfId="5797"/>
    <cellStyle name="Input 28 2 2 2 2" xfId="8747"/>
    <cellStyle name="Input 28 2 2 2 2 2" xfId="13487"/>
    <cellStyle name="Input 28 2 2 2 2 3" xfId="16016"/>
    <cellStyle name="Input 28 2 2 3" xfId="7288"/>
    <cellStyle name="Input 28 2 2 3 2" xfId="12028"/>
    <cellStyle name="Input 28 2 2 3 3" xfId="14557"/>
    <cellStyle name="Input 28 2 2 4" xfId="10366"/>
    <cellStyle name="Input 28 2 2 5" xfId="9191"/>
    <cellStyle name="Input 28 2 3" xfId="5353"/>
    <cellStyle name="Input 28 2 3 2" xfId="8303"/>
    <cellStyle name="Input 28 2 3 2 2" xfId="13043"/>
    <cellStyle name="Input 28 2 3 2 3" xfId="15572"/>
    <cellStyle name="Input 28 2 4" xfId="4907"/>
    <cellStyle name="Input 28 2 4 2" xfId="7859"/>
    <cellStyle name="Input 28 2 4 2 2" xfId="12599"/>
    <cellStyle name="Input 28 2 4 2 3" xfId="15128"/>
    <cellStyle name="Input 28 2 5" xfId="6330"/>
    <cellStyle name="Input 28 2 5 2" xfId="11244"/>
    <cellStyle name="Input 28 2 5 3" xfId="13852"/>
    <cellStyle name="Input 28 2 6" xfId="6805"/>
    <cellStyle name="Input 28 2 6 2" xfId="11574"/>
    <cellStyle name="Input 28 2 6 3" xfId="14113"/>
    <cellStyle name="Input 28 2 7" xfId="9584"/>
    <cellStyle name="Input 28 2 8" xfId="11498"/>
    <cellStyle name="Input 28 3" xfId="2474"/>
    <cellStyle name="Input 28 3 2" xfId="5352"/>
    <cellStyle name="Input 28 3 2 2" xfId="8302"/>
    <cellStyle name="Input 28 3 2 2 2" xfId="13042"/>
    <cellStyle name="Input 28 3 2 2 3" xfId="15571"/>
    <cellStyle name="Input 28 3 3" xfId="4906"/>
    <cellStyle name="Input 28 3 3 2" xfId="7858"/>
    <cellStyle name="Input 28 3 3 2 2" xfId="12598"/>
    <cellStyle name="Input 28 3 3 2 3" xfId="15127"/>
    <cellStyle name="Input 28 3 4" xfId="6804"/>
    <cellStyle name="Input 28 3 4 2" xfId="11573"/>
    <cellStyle name="Input 28 3 4 3" xfId="14112"/>
    <cellStyle name="Input 28 3 5" xfId="9583"/>
    <cellStyle name="Input 28 3 6" xfId="9337"/>
    <cellStyle name="Input 28 4" xfId="4263"/>
    <cellStyle name="Input 28 4 2" xfId="5796"/>
    <cellStyle name="Input 28 4 2 2" xfId="8746"/>
    <cellStyle name="Input 28 4 2 2 2" xfId="13486"/>
    <cellStyle name="Input 28 4 2 2 3" xfId="16015"/>
    <cellStyle name="Input 28 4 3" xfId="7287"/>
    <cellStyle name="Input 28 4 3 2" xfId="12027"/>
    <cellStyle name="Input 28 4 3 3" xfId="14556"/>
    <cellStyle name="Input 28 4 4" xfId="10365"/>
    <cellStyle name="Input 28 4 5" xfId="10119"/>
    <cellStyle name="Input 28 5" xfId="4625"/>
    <cellStyle name="Input 28 5 2" xfId="7579"/>
    <cellStyle name="Input 28 5 2 2" xfId="12319"/>
    <cellStyle name="Input 28 5 2 3" xfId="14848"/>
    <cellStyle name="Input 28 5 3" xfId="10658"/>
    <cellStyle name="Input 28 5 4" xfId="9975"/>
    <cellStyle name="Input 28 6" xfId="6331"/>
    <cellStyle name="Input 28 6 2" xfId="11245"/>
    <cellStyle name="Input 28 6 3" xfId="13853"/>
    <cellStyle name="Input 29" xfId="1634"/>
    <cellStyle name="Input 29 2" xfId="2477"/>
    <cellStyle name="Input 29 2 2" xfId="4266"/>
    <cellStyle name="Input 29 2 2 2" xfId="5799"/>
    <cellStyle name="Input 29 2 2 2 2" xfId="8749"/>
    <cellStyle name="Input 29 2 2 2 2 2" xfId="13489"/>
    <cellStyle name="Input 29 2 2 2 2 3" xfId="16018"/>
    <cellStyle name="Input 29 2 2 3" xfId="7290"/>
    <cellStyle name="Input 29 2 2 3 2" xfId="12030"/>
    <cellStyle name="Input 29 2 2 3 3" xfId="14559"/>
    <cellStyle name="Input 29 2 2 4" xfId="10368"/>
    <cellStyle name="Input 29 2 2 5" xfId="9190"/>
    <cellStyle name="Input 29 2 3" xfId="5355"/>
    <cellStyle name="Input 29 2 3 2" xfId="8305"/>
    <cellStyle name="Input 29 2 3 2 2" xfId="13045"/>
    <cellStyle name="Input 29 2 3 2 3" xfId="15574"/>
    <cellStyle name="Input 29 2 4" xfId="4909"/>
    <cellStyle name="Input 29 2 4 2" xfId="7861"/>
    <cellStyle name="Input 29 2 4 2 2" xfId="12601"/>
    <cellStyle name="Input 29 2 4 2 3" xfId="15130"/>
    <cellStyle name="Input 29 2 5" xfId="6328"/>
    <cellStyle name="Input 29 2 5 2" xfId="11242"/>
    <cellStyle name="Input 29 2 5 3" xfId="13850"/>
    <cellStyle name="Input 29 2 6" xfId="6807"/>
    <cellStyle name="Input 29 2 6 2" xfId="11576"/>
    <cellStyle name="Input 29 2 6 3" xfId="14115"/>
    <cellStyle name="Input 29 2 7" xfId="9586"/>
    <cellStyle name="Input 29 2 8" xfId="9336"/>
    <cellStyle name="Input 29 3" xfId="2476"/>
    <cellStyle name="Input 29 3 2" xfId="5354"/>
    <cellStyle name="Input 29 3 2 2" xfId="8304"/>
    <cellStyle name="Input 29 3 2 2 2" xfId="13044"/>
    <cellStyle name="Input 29 3 2 2 3" xfId="15573"/>
    <cellStyle name="Input 29 3 3" xfId="4908"/>
    <cellStyle name="Input 29 3 3 2" xfId="7860"/>
    <cellStyle name="Input 29 3 3 2 2" xfId="12600"/>
    <cellStyle name="Input 29 3 3 2 3" xfId="15129"/>
    <cellStyle name="Input 29 3 4" xfId="6806"/>
    <cellStyle name="Input 29 3 4 2" xfId="11575"/>
    <cellStyle name="Input 29 3 4 3" xfId="14114"/>
    <cellStyle name="Input 29 3 5" xfId="9585"/>
    <cellStyle name="Input 29 3 6" xfId="9486"/>
    <cellStyle name="Input 29 4" xfId="4265"/>
    <cellStyle name="Input 29 4 2" xfId="5798"/>
    <cellStyle name="Input 29 4 2 2" xfId="8748"/>
    <cellStyle name="Input 29 4 2 2 2" xfId="13488"/>
    <cellStyle name="Input 29 4 2 2 3" xfId="16017"/>
    <cellStyle name="Input 29 4 3" xfId="7289"/>
    <cellStyle name="Input 29 4 3 2" xfId="12029"/>
    <cellStyle name="Input 29 4 3 3" xfId="14558"/>
    <cellStyle name="Input 29 4 4" xfId="10367"/>
    <cellStyle name="Input 29 4 5" xfId="10118"/>
    <cellStyle name="Input 29 5" xfId="4626"/>
    <cellStyle name="Input 29 5 2" xfId="7580"/>
    <cellStyle name="Input 29 5 2 2" xfId="12320"/>
    <cellStyle name="Input 29 5 2 3" xfId="14849"/>
    <cellStyle name="Input 29 5 3" xfId="10659"/>
    <cellStyle name="Input 29 5 4" xfId="9046"/>
    <cellStyle name="Input 29 6" xfId="6329"/>
    <cellStyle name="Input 29 6 2" xfId="11243"/>
    <cellStyle name="Input 29 6 3" xfId="13851"/>
    <cellStyle name="Input 3" xfId="1635"/>
    <cellStyle name="Input 3 2" xfId="2479"/>
    <cellStyle name="Input 3 2 2" xfId="4268"/>
    <cellStyle name="Input 3 2 2 2" xfId="5801"/>
    <cellStyle name="Input 3 2 2 2 2" xfId="8751"/>
    <cellStyle name="Input 3 2 2 2 2 2" xfId="13491"/>
    <cellStyle name="Input 3 2 2 2 2 3" xfId="16020"/>
    <cellStyle name="Input 3 2 2 3" xfId="7292"/>
    <cellStyle name="Input 3 2 2 3 2" xfId="12032"/>
    <cellStyle name="Input 3 2 2 3 3" xfId="14561"/>
    <cellStyle name="Input 3 2 2 4" xfId="10370"/>
    <cellStyle name="Input 3 2 2 5" xfId="9189"/>
    <cellStyle name="Input 3 2 3" xfId="5357"/>
    <cellStyle name="Input 3 2 3 2" xfId="8307"/>
    <cellStyle name="Input 3 2 3 2 2" xfId="13047"/>
    <cellStyle name="Input 3 2 3 2 3" xfId="15576"/>
    <cellStyle name="Input 3 2 4" xfId="4911"/>
    <cellStyle name="Input 3 2 4 2" xfId="7863"/>
    <cellStyle name="Input 3 2 4 2 2" xfId="12603"/>
    <cellStyle name="Input 3 2 4 2 3" xfId="15132"/>
    <cellStyle name="Input 3 2 5" xfId="6326"/>
    <cellStyle name="Input 3 2 5 2" xfId="11240"/>
    <cellStyle name="Input 3 2 5 3" xfId="13848"/>
    <cellStyle name="Input 3 2 6" xfId="6809"/>
    <cellStyle name="Input 3 2 6 2" xfId="11578"/>
    <cellStyle name="Input 3 2 6 3" xfId="14117"/>
    <cellStyle name="Input 3 2 7" xfId="9588"/>
    <cellStyle name="Input 3 2 8" xfId="9485"/>
    <cellStyle name="Input 3 3" xfId="2478"/>
    <cellStyle name="Input 3 3 2" xfId="5356"/>
    <cellStyle name="Input 3 3 2 2" xfId="8306"/>
    <cellStyle name="Input 3 3 2 2 2" xfId="13046"/>
    <cellStyle name="Input 3 3 2 2 3" xfId="15575"/>
    <cellStyle name="Input 3 3 3" xfId="4910"/>
    <cellStyle name="Input 3 3 3 2" xfId="7862"/>
    <cellStyle name="Input 3 3 3 2 2" xfId="12602"/>
    <cellStyle name="Input 3 3 3 2 3" xfId="15131"/>
    <cellStyle name="Input 3 3 4" xfId="6808"/>
    <cellStyle name="Input 3 3 4 2" xfId="11577"/>
    <cellStyle name="Input 3 3 4 3" xfId="14116"/>
    <cellStyle name="Input 3 3 5" xfId="9587"/>
    <cellStyle name="Input 3 3 6" xfId="11497"/>
    <cellStyle name="Input 3 4" xfId="4267"/>
    <cellStyle name="Input 3 4 2" xfId="5800"/>
    <cellStyle name="Input 3 4 2 2" xfId="8750"/>
    <cellStyle name="Input 3 4 2 2 2" xfId="13490"/>
    <cellStyle name="Input 3 4 2 2 3" xfId="16019"/>
    <cellStyle name="Input 3 4 3" xfId="7291"/>
    <cellStyle name="Input 3 4 3 2" xfId="12031"/>
    <cellStyle name="Input 3 4 3 3" xfId="14560"/>
    <cellStyle name="Input 3 4 4" xfId="10369"/>
    <cellStyle name="Input 3 4 5" xfId="10117"/>
    <cellStyle name="Input 3 5" xfId="4627"/>
    <cellStyle name="Input 3 5 2" xfId="7581"/>
    <cellStyle name="Input 3 5 2 2" xfId="12321"/>
    <cellStyle name="Input 3 5 2 3" xfId="14850"/>
    <cellStyle name="Input 3 5 3" xfId="10660"/>
    <cellStyle name="Input 3 5 4" xfId="9974"/>
    <cellStyle name="Input 3 6" xfId="6327"/>
    <cellStyle name="Input 3 6 2" xfId="11241"/>
    <cellStyle name="Input 3 6 3" xfId="13849"/>
    <cellStyle name="Input 30" xfId="1636"/>
    <cellStyle name="Input 30 2" xfId="2481"/>
    <cellStyle name="Input 30 2 2" xfId="4270"/>
    <cellStyle name="Input 30 2 2 2" xfId="5803"/>
    <cellStyle name="Input 30 2 2 2 2" xfId="8753"/>
    <cellStyle name="Input 30 2 2 2 2 2" xfId="13493"/>
    <cellStyle name="Input 30 2 2 2 2 3" xfId="16022"/>
    <cellStyle name="Input 30 2 2 3" xfId="7294"/>
    <cellStyle name="Input 30 2 2 3 2" xfId="12034"/>
    <cellStyle name="Input 30 2 2 3 3" xfId="14563"/>
    <cellStyle name="Input 30 2 2 4" xfId="10372"/>
    <cellStyle name="Input 30 2 2 5" xfId="9188"/>
    <cellStyle name="Input 30 2 3" xfId="5359"/>
    <cellStyle name="Input 30 2 3 2" xfId="8309"/>
    <cellStyle name="Input 30 2 3 2 2" xfId="13049"/>
    <cellStyle name="Input 30 2 3 2 3" xfId="15578"/>
    <cellStyle name="Input 30 2 4" xfId="4913"/>
    <cellStyle name="Input 30 2 4 2" xfId="7865"/>
    <cellStyle name="Input 30 2 4 2 2" xfId="12605"/>
    <cellStyle name="Input 30 2 4 2 3" xfId="15134"/>
    <cellStyle name="Input 30 2 5" xfId="6324"/>
    <cellStyle name="Input 30 2 5 2" xfId="11238"/>
    <cellStyle name="Input 30 2 5 3" xfId="13846"/>
    <cellStyle name="Input 30 2 6" xfId="6811"/>
    <cellStyle name="Input 30 2 6 2" xfId="11580"/>
    <cellStyle name="Input 30 2 6 3" xfId="14119"/>
    <cellStyle name="Input 30 2 7" xfId="9590"/>
    <cellStyle name="Input 30 2 8" xfId="11496"/>
    <cellStyle name="Input 30 3" xfId="2480"/>
    <cellStyle name="Input 30 3 2" xfId="5358"/>
    <cellStyle name="Input 30 3 2 2" xfId="8308"/>
    <cellStyle name="Input 30 3 2 2 2" xfId="13048"/>
    <cellStyle name="Input 30 3 2 2 3" xfId="15577"/>
    <cellStyle name="Input 30 3 3" xfId="4912"/>
    <cellStyle name="Input 30 3 3 2" xfId="7864"/>
    <cellStyle name="Input 30 3 3 2 2" xfId="12604"/>
    <cellStyle name="Input 30 3 3 2 3" xfId="15133"/>
    <cellStyle name="Input 30 3 4" xfId="6810"/>
    <cellStyle name="Input 30 3 4 2" xfId="11579"/>
    <cellStyle name="Input 30 3 4 3" xfId="14118"/>
    <cellStyle name="Input 30 3 5" xfId="9589"/>
    <cellStyle name="Input 30 3 6" xfId="9335"/>
    <cellStyle name="Input 30 4" xfId="4269"/>
    <cellStyle name="Input 30 4 2" xfId="5802"/>
    <cellStyle name="Input 30 4 2 2" xfId="8752"/>
    <cellStyle name="Input 30 4 2 2 2" xfId="13492"/>
    <cellStyle name="Input 30 4 2 2 3" xfId="16021"/>
    <cellStyle name="Input 30 4 3" xfId="7293"/>
    <cellStyle name="Input 30 4 3 2" xfId="12033"/>
    <cellStyle name="Input 30 4 3 3" xfId="14562"/>
    <cellStyle name="Input 30 4 4" xfId="10371"/>
    <cellStyle name="Input 30 4 5" xfId="10116"/>
    <cellStyle name="Input 30 5" xfId="4628"/>
    <cellStyle name="Input 30 5 2" xfId="7582"/>
    <cellStyle name="Input 30 5 2 2" xfId="12322"/>
    <cellStyle name="Input 30 5 2 3" xfId="14851"/>
    <cellStyle name="Input 30 5 3" xfId="10661"/>
    <cellStyle name="Input 30 5 4" xfId="9045"/>
    <cellStyle name="Input 30 6" xfId="6325"/>
    <cellStyle name="Input 30 6 2" xfId="11239"/>
    <cellStyle name="Input 30 6 3" xfId="13847"/>
    <cellStyle name="Input 31" xfId="1637"/>
    <cellStyle name="Input 31 2" xfId="2483"/>
    <cellStyle name="Input 31 2 2" xfId="4272"/>
    <cellStyle name="Input 31 2 2 2" xfId="5805"/>
    <cellStyle name="Input 31 2 2 2 2" xfId="8755"/>
    <cellStyle name="Input 31 2 2 2 2 2" xfId="13495"/>
    <cellStyle name="Input 31 2 2 2 2 3" xfId="16024"/>
    <cellStyle name="Input 31 2 2 3" xfId="7296"/>
    <cellStyle name="Input 31 2 2 3 2" xfId="12036"/>
    <cellStyle name="Input 31 2 2 3 3" xfId="14565"/>
    <cellStyle name="Input 31 2 2 4" xfId="10374"/>
    <cellStyle name="Input 31 2 2 5" xfId="9187"/>
    <cellStyle name="Input 31 2 3" xfId="5361"/>
    <cellStyle name="Input 31 2 3 2" xfId="8311"/>
    <cellStyle name="Input 31 2 3 2 2" xfId="13051"/>
    <cellStyle name="Input 31 2 3 2 3" xfId="15580"/>
    <cellStyle name="Input 31 2 4" xfId="4915"/>
    <cellStyle name="Input 31 2 4 2" xfId="7867"/>
    <cellStyle name="Input 31 2 4 2 2" xfId="12607"/>
    <cellStyle name="Input 31 2 4 2 3" xfId="15136"/>
    <cellStyle name="Input 31 2 5" xfId="6322"/>
    <cellStyle name="Input 31 2 5 2" xfId="11236"/>
    <cellStyle name="Input 31 2 5 3" xfId="13844"/>
    <cellStyle name="Input 31 2 6" xfId="6813"/>
    <cellStyle name="Input 31 2 6 2" xfId="11582"/>
    <cellStyle name="Input 31 2 6 3" xfId="14121"/>
    <cellStyle name="Input 31 2 7" xfId="9592"/>
    <cellStyle name="Input 31 2 8" xfId="9334"/>
    <cellStyle name="Input 31 3" xfId="2482"/>
    <cellStyle name="Input 31 3 2" xfId="5360"/>
    <cellStyle name="Input 31 3 2 2" xfId="8310"/>
    <cellStyle name="Input 31 3 2 2 2" xfId="13050"/>
    <cellStyle name="Input 31 3 2 2 3" xfId="15579"/>
    <cellStyle name="Input 31 3 3" xfId="4914"/>
    <cellStyle name="Input 31 3 3 2" xfId="7866"/>
    <cellStyle name="Input 31 3 3 2 2" xfId="12606"/>
    <cellStyle name="Input 31 3 3 2 3" xfId="15135"/>
    <cellStyle name="Input 31 3 4" xfId="6812"/>
    <cellStyle name="Input 31 3 4 2" xfId="11581"/>
    <cellStyle name="Input 31 3 4 3" xfId="14120"/>
    <cellStyle name="Input 31 3 5" xfId="9591"/>
    <cellStyle name="Input 31 3 6" xfId="9484"/>
    <cellStyle name="Input 31 4" xfId="4271"/>
    <cellStyle name="Input 31 4 2" xfId="5804"/>
    <cellStyle name="Input 31 4 2 2" xfId="8754"/>
    <cellStyle name="Input 31 4 2 2 2" xfId="13494"/>
    <cellStyle name="Input 31 4 2 2 3" xfId="16023"/>
    <cellStyle name="Input 31 4 3" xfId="7295"/>
    <cellStyle name="Input 31 4 3 2" xfId="12035"/>
    <cellStyle name="Input 31 4 3 3" xfId="14564"/>
    <cellStyle name="Input 31 4 4" xfId="10373"/>
    <cellStyle name="Input 31 4 5" xfId="10115"/>
    <cellStyle name="Input 31 5" xfId="4629"/>
    <cellStyle name="Input 31 5 2" xfId="7583"/>
    <cellStyle name="Input 31 5 2 2" xfId="12323"/>
    <cellStyle name="Input 31 5 2 3" xfId="14852"/>
    <cellStyle name="Input 31 5 3" xfId="10662"/>
    <cellStyle name="Input 31 5 4" xfId="9973"/>
    <cellStyle name="Input 31 6" xfId="6323"/>
    <cellStyle name="Input 31 6 2" xfId="11237"/>
    <cellStyle name="Input 31 6 3" xfId="13845"/>
    <cellStyle name="Input 32" xfId="1638"/>
    <cellStyle name="Input 32 2" xfId="2485"/>
    <cellStyle name="Input 32 2 2" xfId="4274"/>
    <cellStyle name="Input 32 2 2 2" xfId="5807"/>
    <cellStyle name="Input 32 2 2 2 2" xfId="8757"/>
    <cellStyle name="Input 32 2 2 2 2 2" xfId="13497"/>
    <cellStyle name="Input 32 2 2 2 2 3" xfId="16026"/>
    <cellStyle name="Input 32 2 2 3" xfId="7298"/>
    <cellStyle name="Input 32 2 2 3 2" xfId="12038"/>
    <cellStyle name="Input 32 2 2 3 3" xfId="14567"/>
    <cellStyle name="Input 32 2 2 4" xfId="10376"/>
    <cellStyle name="Input 32 2 2 5" xfId="9186"/>
    <cellStyle name="Input 32 2 3" xfId="5363"/>
    <cellStyle name="Input 32 2 3 2" xfId="8313"/>
    <cellStyle name="Input 32 2 3 2 2" xfId="13053"/>
    <cellStyle name="Input 32 2 3 2 3" xfId="15582"/>
    <cellStyle name="Input 32 2 4" xfId="4917"/>
    <cellStyle name="Input 32 2 4 2" xfId="7869"/>
    <cellStyle name="Input 32 2 4 2 2" xfId="12609"/>
    <cellStyle name="Input 32 2 4 2 3" xfId="15138"/>
    <cellStyle name="Input 32 2 5" xfId="6320"/>
    <cellStyle name="Input 32 2 5 2" xfId="11234"/>
    <cellStyle name="Input 32 2 5 3" xfId="13842"/>
    <cellStyle name="Input 32 2 6" xfId="6815"/>
    <cellStyle name="Input 32 2 6 2" xfId="11584"/>
    <cellStyle name="Input 32 2 6 3" xfId="14123"/>
    <cellStyle name="Input 32 2 7" xfId="9594"/>
    <cellStyle name="Input 32 2 8" xfId="9483"/>
    <cellStyle name="Input 32 3" xfId="2484"/>
    <cellStyle name="Input 32 3 2" xfId="5362"/>
    <cellStyle name="Input 32 3 2 2" xfId="8312"/>
    <cellStyle name="Input 32 3 2 2 2" xfId="13052"/>
    <cellStyle name="Input 32 3 2 2 3" xfId="15581"/>
    <cellStyle name="Input 32 3 3" xfId="4916"/>
    <cellStyle name="Input 32 3 3 2" xfId="7868"/>
    <cellStyle name="Input 32 3 3 2 2" xfId="12608"/>
    <cellStyle name="Input 32 3 3 2 3" xfId="15137"/>
    <cellStyle name="Input 32 3 4" xfId="6814"/>
    <cellStyle name="Input 32 3 4 2" xfId="11583"/>
    <cellStyle name="Input 32 3 4 3" xfId="14122"/>
    <cellStyle name="Input 32 3 5" xfId="9593"/>
    <cellStyle name="Input 32 3 6" xfId="11495"/>
    <cellStyle name="Input 32 4" xfId="4273"/>
    <cellStyle name="Input 32 4 2" xfId="5806"/>
    <cellStyle name="Input 32 4 2 2" xfId="8756"/>
    <cellStyle name="Input 32 4 2 2 2" xfId="13496"/>
    <cellStyle name="Input 32 4 2 2 3" xfId="16025"/>
    <cellStyle name="Input 32 4 3" xfId="7297"/>
    <cellStyle name="Input 32 4 3 2" xfId="12037"/>
    <cellStyle name="Input 32 4 3 3" xfId="14566"/>
    <cellStyle name="Input 32 4 4" xfId="10375"/>
    <cellStyle name="Input 32 4 5" xfId="10114"/>
    <cellStyle name="Input 32 5" xfId="4630"/>
    <cellStyle name="Input 32 5 2" xfId="7584"/>
    <cellStyle name="Input 32 5 2 2" xfId="12324"/>
    <cellStyle name="Input 32 5 2 3" xfId="14853"/>
    <cellStyle name="Input 32 5 3" xfId="10663"/>
    <cellStyle name="Input 32 5 4" xfId="9044"/>
    <cellStyle name="Input 32 6" xfId="6321"/>
    <cellStyle name="Input 32 6 2" xfId="11235"/>
    <cellStyle name="Input 32 6 3" xfId="13843"/>
    <cellStyle name="Input 33" xfId="1639"/>
    <cellStyle name="Input 33 2" xfId="2487"/>
    <cellStyle name="Input 33 2 2" xfId="4276"/>
    <cellStyle name="Input 33 2 2 2" xfId="5809"/>
    <cellStyle name="Input 33 2 2 2 2" xfId="8759"/>
    <cellStyle name="Input 33 2 2 2 2 2" xfId="13499"/>
    <cellStyle name="Input 33 2 2 2 2 3" xfId="16028"/>
    <cellStyle name="Input 33 2 2 3" xfId="7300"/>
    <cellStyle name="Input 33 2 2 3 2" xfId="12040"/>
    <cellStyle name="Input 33 2 2 3 3" xfId="14569"/>
    <cellStyle name="Input 33 2 2 4" xfId="10378"/>
    <cellStyle name="Input 33 2 2 5" xfId="9185"/>
    <cellStyle name="Input 33 2 3" xfId="5365"/>
    <cellStyle name="Input 33 2 3 2" xfId="8315"/>
    <cellStyle name="Input 33 2 3 2 2" xfId="13055"/>
    <cellStyle name="Input 33 2 3 2 3" xfId="15584"/>
    <cellStyle name="Input 33 2 4" xfId="4919"/>
    <cellStyle name="Input 33 2 4 2" xfId="7871"/>
    <cellStyle name="Input 33 2 4 2 2" xfId="12611"/>
    <cellStyle name="Input 33 2 4 2 3" xfId="15140"/>
    <cellStyle name="Input 33 2 5" xfId="6318"/>
    <cellStyle name="Input 33 2 5 2" xfId="11232"/>
    <cellStyle name="Input 33 2 5 3" xfId="13840"/>
    <cellStyle name="Input 33 2 6" xfId="6817"/>
    <cellStyle name="Input 33 2 6 2" xfId="11586"/>
    <cellStyle name="Input 33 2 6 3" xfId="14125"/>
    <cellStyle name="Input 33 2 7" xfId="9596"/>
    <cellStyle name="Input 33 2 8" xfId="11494"/>
    <cellStyle name="Input 33 3" xfId="2486"/>
    <cellStyle name="Input 33 3 2" xfId="5364"/>
    <cellStyle name="Input 33 3 2 2" xfId="8314"/>
    <cellStyle name="Input 33 3 2 2 2" xfId="13054"/>
    <cellStyle name="Input 33 3 2 2 3" xfId="15583"/>
    <cellStyle name="Input 33 3 3" xfId="4918"/>
    <cellStyle name="Input 33 3 3 2" xfId="7870"/>
    <cellStyle name="Input 33 3 3 2 2" xfId="12610"/>
    <cellStyle name="Input 33 3 3 2 3" xfId="15139"/>
    <cellStyle name="Input 33 3 4" xfId="6816"/>
    <cellStyle name="Input 33 3 4 2" xfId="11585"/>
    <cellStyle name="Input 33 3 4 3" xfId="14124"/>
    <cellStyle name="Input 33 3 5" xfId="9595"/>
    <cellStyle name="Input 33 3 6" xfId="9333"/>
    <cellStyle name="Input 33 4" xfId="4275"/>
    <cellStyle name="Input 33 4 2" xfId="5808"/>
    <cellStyle name="Input 33 4 2 2" xfId="8758"/>
    <cellStyle name="Input 33 4 2 2 2" xfId="13498"/>
    <cellStyle name="Input 33 4 2 2 3" xfId="16027"/>
    <cellStyle name="Input 33 4 3" xfId="7299"/>
    <cellStyle name="Input 33 4 3 2" xfId="12039"/>
    <cellStyle name="Input 33 4 3 3" xfId="14568"/>
    <cellStyle name="Input 33 4 4" xfId="10377"/>
    <cellStyle name="Input 33 4 5" xfId="10113"/>
    <cellStyle name="Input 33 5" xfId="4631"/>
    <cellStyle name="Input 33 5 2" xfId="7585"/>
    <cellStyle name="Input 33 5 2 2" xfId="12325"/>
    <cellStyle name="Input 33 5 2 3" xfId="14854"/>
    <cellStyle name="Input 33 5 3" xfId="10664"/>
    <cellStyle name="Input 33 5 4" xfId="9972"/>
    <cellStyle name="Input 33 6" xfId="6319"/>
    <cellStyle name="Input 33 6 2" xfId="11233"/>
    <cellStyle name="Input 33 6 3" xfId="13841"/>
    <cellStyle name="Input 34" xfId="1640"/>
    <cellStyle name="Input 34 2" xfId="2489"/>
    <cellStyle name="Input 34 2 2" xfId="4278"/>
    <cellStyle name="Input 34 2 2 2" xfId="5811"/>
    <cellStyle name="Input 34 2 2 2 2" xfId="8761"/>
    <cellStyle name="Input 34 2 2 2 2 2" xfId="13501"/>
    <cellStyle name="Input 34 2 2 2 2 3" xfId="16030"/>
    <cellStyle name="Input 34 2 2 3" xfId="7302"/>
    <cellStyle name="Input 34 2 2 3 2" xfId="12042"/>
    <cellStyle name="Input 34 2 2 3 3" xfId="14571"/>
    <cellStyle name="Input 34 2 2 4" xfId="10380"/>
    <cellStyle name="Input 34 2 2 5" xfId="9184"/>
    <cellStyle name="Input 34 2 3" xfId="5367"/>
    <cellStyle name="Input 34 2 3 2" xfId="8317"/>
    <cellStyle name="Input 34 2 3 2 2" xfId="13057"/>
    <cellStyle name="Input 34 2 3 2 3" xfId="15586"/>
    <cellStyle name="Input 34 2 4" xfId="4921"/>
    <cellStyle name="Input 34 2 4 2" xfId="7873"/>
    <cellStyle name="Input 34 2 4 2 2" xfId="12613"/>
    <cellStyle name="Input 34 2 4 2 3" xfId="15142"/>
    <cellStyle name="Input 34 2 5" xfId="6316"/>
    <cellStyle name="Input 34 2 5 2" xfId="11230"/>
    <cellStyle name="Input 34 2 5 3" xfId="13838"/>
    <cellStyle name="Input 34 2 6" xfId="6819"/>
    <cellStyle name="Input 34 2 6 2" xfId="11588"/>
    <cellStyle name="Input 34 2 6 3" xfId="14127"/>
    <cellStyle name="Input 34 2 7" xfId="9598"/>
    <cellStyle name="Input 34 2 8" xfId="9332"/>
    <cellStyle name="Input 34 3" xfId="2488"/>
    <cellStyle name="Input 34 3 2" xfId="5366"/>
    <cellStyle name="Input 34 3 2 2" xfId="8316"/>
    <cellStyle name="Input 34 3 2 2 2" xfId="13056"/>
    <cellStyle name="Input 34 3 2 2 3" xfId="15585"/>
    <cellStyle name="Input 34 3 3" xfId="4920"/>
    <cellStyle name="Input 34 3 3 2" xfId="7872"/>
    <cellStyle name="Input 34 3 3 2 2" xfId="12612"/>
    <cellStyle name="Input 34 3 3 2 3" xfId="15141"/>
    <cellStyle name="Input 34 3 4" xfId="6818"/>
    <cellStyle name="Input 34 3 4 2" xfId="11587"/>
    <cellStyle name="Input 34 3 4 3" xfId="14126"/>
    <cellStyle name="Input 34 3 5" xfId="9597"/>
    <cellStyle name="Input 34 3 6" xfId="9482"/>
    <cellStyle name="Input 34 4" xfId="4277"/>
    <cellStyle name="Input 34 4 2" xfId="5810"/>
    <cellStyle name="Input 34 4 2 2" xfId="8760"/>
    <cellStyle name="Input 34 4 2 2 2" xfId="13500"/>
    <cellStyle name="Input 34 4 2 2 3" xfId="16029"/>
    <cellStyle name="Input 34 4 3" xfId="7301"/>
    <cellStyle name="Input 34 4 3 2" xfId="12041"/>
    <cellStyle name="Input 34 4 3 3" xfId="14570"/>
    <cellStyle name="Input 34 4 4" xfId="10379"/>
    <cellStyle name="Input 34 4 5" xfId="10112"/>
    <cellStyle name="Input 34 5" xfId="4632"/>
    <cellStyle name="Input 34 5 2" xfId="7586"/>
    <cellStyle name="Input 34 5 2 2" xfId="12326"/>
    <cellStyle name="Input 34 5 2 3" xfId="14855"/>
    <cellStyle name="Input 34 5 3" xfId="10665"/>
    <cellStyle name="Input 34 5 4" xfId="9043"/>
    <cellStyle name="Input 34 6" xfId="6317"/>
    <cellStyle name="Input 34 6 2" xfId="11231"/>
    <cellStyle name="Input 34 6 3" xfId="13839"/>
    <cellStyle name="Input 35" xfId="1641"/>
    <cellStyle name="Input 35 2" xfId="2491"/>
    <cellStyle name="Input 35 2 2" xfId="4280"/>
    <cellStyle name="Input 35 2 2 2" xfId="5813"/>
    <cellStyle name="Input 35 2 2 2 2" xfId="8763"/>
    <cellStyle name="Input 35 2 2 2 2 2" xfId="13503"/>
    <cellStyle name="Input 35 2 2 2 2 3" xfId="16032"/>
    <cellStyle name="Input 35 2 2 3" xfId="7304"/>
    <cellStyle name="Input 35 2 2 3 2" xfId="12044"/>
    <cellStyle name="Input 35 2 2 3 3" xfId="14573"/>
    <cellStyle name="Input 35 2 2 4" xfId="10382"/>
    <cellStyle name="Input 35 2 2 5" xfId="9183"/>
    <cellStyle name="Input 35 2 3" xfId="5369"/>
    <cellStyle name="Input 35 2 3 2" xfId="8319"/>
    <cellStyle name="Input 35 2 3 2 2" xfId="13059"/>
    <cellStyle name="Input 35 2 3 2 3" xfId="15588"/>
    <cellStyle name="Input 35 2 4" xfId="4923"/>
    <cellStyle name="Input 35 2 4 2" xfId="7875"/>
    <cellStyle name="Input 35 2 4 2 2" xfId="12615"/>
    <cellStyle name="Input 35 2 4 2 3" xfId="15144"/>
    <cellStyle name="Input 35 2 5" xfId="6314"/>
    <cellStyle name="Input 35 2 5 2" xfId="11228"/>
    <cellStyle name="Input 35 2 5 3" xfId="13836"/>
    <cellStyle name="Input 35 2 6" xfId="6821"/>
    <cellStyle name="Input 35 2 6 2" xfId="11590"/>
    <cellStyle name="Input 35 2 6 3" xfId="14129"/>
    <cellStyle name="Input 35 2 7" xfId="9600"/>
    <cellStyle name="Input 35 2 8" xfId="9481"/>
    <cellStyle name="Input 35 3" xfId="2490"/>
    <cellStyle name="Input 35 3 2" xfId="5368"/>
    <cellStyle name="Input 35 3 2 2" xfId="8318"/>
    <cellStyle name="Input 35 3 2 2 2" xfId="13058"/>
    <cellStyle name="Input 35 3 2 2 3" xfId="15587"/>
    <cellStyle name="Input 35 3 3" xfId="4922"/>
    <cellStyle name="Input 35 3 3 2" xfId="7874"/>
    <cellStyle name="Input 35 3 3 2 2" xfId="12614"/>
    <cellStyle name="Input 35 3 3 2 3" xfId="15143"/>
    <cellStyle name="Input 35 3 4" xfId="6820"/>
    <cellStyle name="Input 35 3 4 2" xfId="11589"/>
    <cellStyle name="Input 35 3 4 3" xfId="14128"/>
    <cellStyle name="Input 35 3 5" xfId="9599"/>
    <cellStyle name="Input 35 3 6" xfId="11493"/>
    <cellStyle name="Input 35 4" xfId="4279"/>
    <cellStyle name="Input 35 4 2" xfId="5812"/>
    <cellStyle name="Input 35 4 2 2" xfId="8762"/>
    <cellStyle name="Input 35 4 2 2 2" xfId="13502"/>
    <cellStyle name="Input 35 4 2 2 3" xfId="16031"/>
    <cellStyle name="Input 35 4 3" xfId="7303"/>
    <cellStyle name="Input 35 4 3 2" xfId="12043"/>
    <cellStyle name="Input 35 4 3 3" xfId="14572"/>
    <cellStyle name="Input 35 4 4" xfId="10381"/>
    <cellStyle name="Input 35 4 5" xfId="10111"/>
    <cellStyle name="Input 35 5" xfId="4633"/>
    <cellStyle name="Input 35 5 2" xfId="7587"/>
    <cellStyle name="Input 35 5 2 2" xfId="12327"/>
    <cellStyle name="Input 35 5 2 3" xfId="14856"/>
    <cellStyle name="Input 35 5 3" xfId="10666"/>
    <cellStyle name="Input 35 5 4" xfId="9971"/>
    <cellStyle name="Input 35 6" xfId="6315"/>
    <cellStyle name="Input 35 6 2" xfId="11229"/>
    <cellStyle name="Input 35 6 3" xfId="13837"/>
    <cellStyle name="Input 36" xfId="1642"/>
    <cellStyle name="Input 36 2" xfId="2493"/>
    <cellStyle name="Input 36 2 2" xfId="4282"/>
    <cellStyle name="Input 36 2 2 2" xfId="5815"/>
    <cellStyle name="Input 36 2 2 2 2" xfId="8765"/>
    <cellStyle name="Input 36 2 2 2 2 2" xfId="13505"/>
    <cellStyle name="Input 36 2 2 2 2 3" xfId="16034"/>
    <cellStyle name="Input 36 2 2 3" xfId="7306"/>
    <cellStyle name="Input 36 2 2 3 2" xfId="12046"/>
    <cellStyle name="Input 36 2 2 3 3" xfId="14575"/>
    <cellStyle name="Input 36 2 2 4" xfId="10384"/>
    <cellStyle name="Input 36 2 2 5" xfId="9182"/>
    <cellStyle name="Input 36 2 3" xfId="5371"/>
    <cellStyle name="Input 36 2 3 2" xfId="8321"/>
    <cellStyle name="Input 36 2 3 2 2" xfId="13061"/>
    <cellStyle name="Input 36 2 3 2 3" xfId="15590"/>
    <cellStyle name="Input 36 2 4" xfId="4925"/>
    <cellStyle name="Input 36 2 4 2" xfId="7877"/>
    <cellStyle name="Input 36 2 4 2 2" xfId="12617"/>
    <cellStyle name="Input 36 2 4 2 3" xfId="15146"/>
    <cellStyle name="Input 36 2 5" xfId="6312"/>
    <cellStyle name="Input 36 2 5 2" xfId="11226"/>
    <cellStyle name="Input 36 2 5 3" xfId="13834"/>
    <cellStyle name="Input 36 2 6" xfId="6823"/>
    <cellStyle name="Input 36 2 6 2" xfId="11592"/>
    <cellStyle name="Input 36 2 6 3" xfId="14131"/>
    <cellStyle name="Input 36 2 7" xfId="9602"/>
    <cellStyle name="Input 36 2 8" xfId="11492"/>
    <cellStyle name="Input 36 3" xfId="2492"/>
    <cellStyle name="Input 36 3 2" xfId="5370"/>
    <cellStyle name="Input 36 3 2 2" xfId="8320"/>
    <cellStyle name="Input 36 3 2 2 2" xfId="13060"/>
    <cellStyle name="Input 36 3 2 2 3" xfId="15589"/>
    <cellStyle name="Input 36 3 3" xfId="4924"/>
    <cellStyle name="Input 36 3 3 2" xfId="7876"/>
    <cellStyle name="Input 36 3 3 2 2" xfId="12616"/>
    <cellStyle name="Input 36 3 3 2 3" xfId="15145"/>
    <cellStyle name="Input 36 3 4" xfId="6822"/>
    <cellStyle name="Input 36 3 4 2" xfId="11591"/>
    <cellStyle name="Input 36 3 4 3" xfId="14130"/>
    <cellStyle name="Input 36 3 5" xfId="9601"/>
    <cellStyle name="Input 36 3 6" xfId="9331"/>
    <cellStyle name="Input 36 4" xfId="4281"/>
    <cellStyle name="Input 36 4 2" xfId="5814"/>
    <cellStyle name="Input 36 4 2 2" xfId="8764"/>
    <cellStyle name="Input 36 4 2 2 2" xfId="13504"/>
    <cellStyle name="Input 36 4 2 2 3" xfId="16033"/>
    <cellStyle name="Input 36 4 3" xfId="7305"/>
    <cellStyle name="Input 36 4 3 2" xfId="12045"/>
    <cellStyle name="Input 36 4 3 3" xfId="14574"/>
    <cellStyle name="Input 36 4 4" xfId="10383"/>
    <cellStyle name="Input 36 4 5" xfId="10110"/>
    <cellStyle name="Input 36 5" xfId="4634"/>
    <cellStyle name="Input 36 5 2" xfId="7588"/>
    <cellStyle name="Input 36 5 2 2" xfId="12328"/>
    <cellStyle name="Input 36 5 2 3" xfId="14857"/>
    <cellStyle name="Input 36 5 3" xfId="10667"/>
    <cellStyle name="Input 36 5 4" xfId="9042"/>
    <cellStyle name="Input 36 6" xfId="6313"/>
    <cellStyle name="Input 36 6 2" xfId="11227"/>
    <cellStyle name="Input 36 6 3" xfId="13835"/>
    <cellStyle name="Input 37" xfId="1643"/>
    <cellStyle name="Input 37 2" xfId="2495"/>
    <cellStyle name="Input 37 2 2" xfId="4284"/>
    <cellStyle name="Input 37 2 2 2" xfId="5817"/>
    <cellStyle name="Input 37 2 2 2 2" xfId="8767"/>
    <cellStyle name="Input 37 2 2 2 2 2" xfId="13507"/>
    <cellStyle name="Input 37 2 2 2 2 3" xfId="16036"/>
    <cellStyle name="Input 37 2 2 3" xfId="7308"/>
    <cellStyle name="Input 37 2 2 3 2" xfId="12048"/>
    <cellStyle name="Input 37 2 2 3 3" xfId="14577"/>
    <cellStyle name="Input 37 2 2 4" xfId="10386"/>
    <cellStyle name="Input 37 2 2 5" xfId="9181"/>
    <cellStyle name="Input 37 2 3" xfId="5373"/>
    <cellStyle name="Input 37 2 3 2" xfId="8323"/>
    <cellStyle name="Input 37 2 3 2 2" xfId="13063"/>
    <cellStyle name="Input 37 2 3 2 3" xfId="15592"/>
    <cellStyle name="Input 37 2 4" xfId="4927"/>
    <cellStyle name="Input 37 2 4 2" xfId="7879"/>
    <cellStyle name="Input 37 2 4 2 2" xfId="12619"/>
    <cellStyle name="Input 37 2 4 2 3" xfId="15148"/>
    <cellStyle name="Input 37 2 5" xfId="6310"/>
    <cellStyle name="Input 37 2 5 2" xfId="11224"/>
    <cellStyle name="Input 37 2 5 3" xfId="13832"/>
    <cellStyle name="Input 37 2 6" xfId="6825"/>
    <cellStyle name="Input 37 2 6 2" xfId="11594"/>
    <cellStyle name="Input 37 2 6 3" xfId="14133"/>
    <cellStyle name="Input 37 2 7" xfId="9604"/>
    <cellStyle name="Input 37 2 8" xfId="9330"/>
    <cellStyle name="Input 37 3" xfId="2494"/>
    <cellStyle name="Input 37 3 2" xfId="5372"/>
    <cellStyle name="Input 37 3 2 2" xfId="8322"/>
    <cellStyle name="Input 37 3 2 2 2" xfId="13062"/>
    <cellStyle name="Input 37 3 2 2 3" xfId="15591"/>
    <cellStyle name="Input 37 3 3" xfId="4926"/>
    <cellStyle name="Input 37 3 3 2" xfId="7878"/>
    <cellStyle name="Input 37 3 3 2 2" xfId="12618"/>
    <cellStyle name="Input 37 3 3 2 3" xfId="15147"/>
    <cellStyle name="Input 37 3 4" xfId="6824"/>
    <cellStyle name="Input 37 3 4 2" xfId="11593"/>
    <cellStyle name="Input 37 3 4 3" xfId="14132"/>
    <cellStyle name="Input 37 3 5" xfId="9603"/>
    <cellStyle name="Input 37 3 6" xfId="9480"/>
    <cellStyle name="Input 37 4" xfId="4283"/>
    <cellStyle name="Input 37 4 2" xfId="5816"/>
    <cellStyle name="Input 37 4 2 2" xfId="8766"/>
    <cellStyle name="Input 37 4 2 2 2" xfId="13506"/>
    <cellStyle name="Input 37 4 2 2 3" xfId="16035"/>
    <cellStyle name="Input 37 4 3" xfId="7307"/>
    <cellStyle name="Input 37 4 3 2" xfId="12047"/>
    <cellStyle name="Input 37 4 3 3" xfId="14576"/>
    <cellStyle name="Input 37 4 4" xfId="10385"/>
    <cellStyle name="Input 37 4 5" xfId="10109"/>
    <cellStyle name="Input 37 5" xfId="4635"/>
    <cellStyle name="Input 37 5 2" xfId="7589"/>
    <cellStyle name="Input 37 5 2 2" xfId="12329"/>
    <cellStyle name="Input 37 5 2 3" xfId="14858"/>
    <cellStyle name="Input 37 5 3" xfId="10668"/>
    <cellStyle name="Input 37 5 4" xfId="9970"/>
    <cellStyle name="Input 37 6" xfId="6311"/>
    <cellStyle name="Input 37 6 2" xfId="11225"/>
    <cellStyle name="Input 37 6 3" xfId="13833"/>
    <cellStyle name="Input 38" xfId="1644"/>
    <cellStyle name="Input 38 2" xfId="2497"/>
    <cellStyle name="Input 38 2 2" xfId="4286"/>
    <cellStyle name="Input 38 2 2 2" xfId="5819"/>
    <cellStyle name="Input 38 2 2 2 2" xfId="8769"/>
    <cellStyle name="Input 38 2 2 2 2 2" xfId="13509"/>
    <cellStyle name="Input 38 2 2 2 2 3" xfId="16038"/>
    <cellStyle name="Input 38 2 2 3" xfId="7310"/>
    <cellStyle name="Input 38 2 2 3 2" xfId="12050"/>
    <cellStyle name="Input 38 2 2 3 3" xfId="14579"/>
    <cellStyle name="Input 38 2 2 4" xfId="10388"/>
    <cellStyle name="Input 38 2 2 5" xfId="9180"/>
    <cellStyle name="Input 38 2 3" xfId="5375"/>
    <cellStyle name="Input 38 2 3 2" xfId="8325"/>
    <cellStyle name="Input 38 2 3 2 2" xfId="13065"/>
    <cellStyle name="Input 38 2 3 2 3" xfId="15594"/>
    <cellStyle name="Input 38 2 4" xfId="4929"/>
    <cellStyle name="Input 38 2 4 2" xfId="7881"/>
    <cellStyle name="Input 38 2 4 2 2" xfId="12621"/>
    <cellStyle name="Input 38 2 4 2 3" xfId="15150"/>
    <cellStyle name="Input 38 2 5" xfId="6308"/>
    <cellStyle name="Input 38 2 5 2" xfId="11222"/>
    <cellStyle name="Input 38 2 5 3" xfId="13830"/>
    <cellStyle name="Input 38 2 6" xfId="6827"/>
    <cellStyle name="Input 38 2 6 2" xfId="11596"/>
    <cellStyle name="Input 38 2 6 3" xfId="14135"/>
    <cellStyle name="Input 38 2 7" xfId="9606"/>
    <cellStyle name="Input 38 2 8" xfId="9479"/>
    <cellStyle name="Input 38 3" xfId="2496"/>
    <cellStyle name="Input 38 3 2" xfId="5374"/>
    <cellStyle name="Input 38 3 2 2" xfId="8324"/>
    <cellStyle name="Input 38 3 2 2 2" xfId="13064"/>
    <cellStyle name="Input 38 3 2 2 3" xfId="15593"/>
    <cellStyle name="Input 38 3 3" xfId="4928"/>
    <cellStyle name="Input 38 3 3 2" xfId="7880"/>
    <cellStyle name="Input 38 3 3 2 2" xfId="12620"/>
    <cellStyle name="Input 38 3 3 2 3" xfId="15149"/>
    <cellStyle name="Input 38 3 4" xfId="6826"/>
    <cellStyle name="Input 38 3 4 2" xfId="11595"/>
    <cellStyle name="Input 38 3 4 3" xfId="14134"/>
    <cellStyle name="Input 38 3 5" xfId="9605"/>
    <cellStyle name="Input 38 3 6" xfId="11491"/>
    <cellStyle name="Input 38 4" xfId="4285"/>
    <cellStyle name="Input 38 4 2" xfId="5818"/>
    <cellStyle name="Input 38 4 2 2" xfId="8768"/>
    <cellStyle name="Input 38 4 2 2 2" xfId="13508"/>
    <cellStyle name="Input 38 4 2 2 3" xfId="16037"/>
    <cellStyle name="Input 38 4 3" xfId="7309"/>
    <cellStyle name="Input 38 4 3 2" xfId="12049"/>
    <cellStyle name="Input 38 4 3 3" xfId="14578"/>
    <cellStyle name="Input 38 4 4" xfId="10387"/>
    <cellStyle name="Input 38 4 5" xfId="10108"/>
    <cellStyle name="Input 38 5" xfId="4636"/>
    <cellStyle name="Input 38 5 2" xfId="7590"/>
    <cellStyle name="Input 38 5 2 2" xfId="12330"/>
    <cellStyle name="Input 38 5 2 3" xfId="14859"/>
    <cellStyle name="Input 38 5 3" xfId="10669"/>
    <cellStyle name="Input 38 5 4" xfId="9041"/>
    <cellStyle name="Input 38 6" xfId="6309"/>
    <cellStyle name="Input 38 6 2" xfId="11223"/>
    <cellStyle name="Input 38 6 3" xfId="13831"/>
    <cellStyle name="Input 39" xfId="1645"/>
    <cellStyle name="Input 39 2" xfId="2499"/>
    <cellStyle name="Input 39 2 2" xfId="4288"/>
    <cellStyle name="Input 39 2 2 2" xfId="5821"/>
    <cellStyle name="Input 39 2 2 2 2" xfId="8771"/>
    <cellStyle name="Input 39 2 2 2 2 2" xfId="13511"/>
    <cellStyle name="Input 39 2 2 2 2 3" xfId="16040"/>
    <cellStyle name="Input 39 2 2 3" xfId="7312"/>
    <cellStyle name="Input 39 2 2 3 2" xfId="12052"/>
    <cellStyle name="Input 39 2 2 3 3" xfId="14581"/>
    <cellStyle name="Input 39 2 2 4" xfId="10390"/>
    <cellStyle name="Input 39 2 2 5" xfId="9179"/>
    <cellStyle name="Input 39 2 3" xfId="5377"/>
    <cellStyle name="Input 39 2 3 2" xfId="8327"/>
    <cellStyle name="Input 39 2 3 2 2" xfId="13067"/>
    <cellStyle name="Input 39 2 3 2 3" xfId="15596"/>
    <cellStyle name="Input 39 2 4" xfId="4931"/>
    <cellStyle name="Input 39 2 4 2" xfId="7883"/>
    <cellStyle name="Input 39 2 4 2 2" xfId="12623"/>
    <cellStyle name="Input 39 2 4 2 3" xfId="15152"/>
    <cellStyle name="Input 39 2 5" xfId="6306"/>
    <cellStyle name="Input 39 2 5 2" xfId="11220"/>
    <cellStyle name="Input 39 2 5 3" xfId="13828"/>
    <cellStyle name="Input 39 2 6" xfId="6829"/>
    <cellStyle name="Input 39 2 6 2" xfId="11598"/>
    <cellStyle name="Input 39 2 6 3" xfId="14137"/>
    <cellStyle name="Input 39 2 7" xfId="9608"/>
    <cellStyle name="Input 39 2 8" xfId="11490"/>
    <cellStyle name="Input 39 3" xfId="2498"/>
    <cellStyle name="Input 39 3 2" xfId="5376"/>
    <cellStyle name="Input 39 3 2 2" xfId="8326"/>
    <cellStyle name="Input 39 3 2 2 2" xfId="13066"/>
    <cellStyle name="Input 39 3 2 2 3" xfId="15595"/>
    <cellStyle name="Input 39 3 3" xfId="4930"/>
    <cellStyle name="Input 39 3 3 2" xfId="7882"/>
    <cellStyle name="Input 39 3 3 2 2" xfId="12622"/>
    <cellStyle name="Input 39 3 3 2 3" xfId="15151"/>
    <cellStyle name="Input 39 3 4" xfId="6828"/>
    <cellStyle name="Input 39 3 4 2" xfId="11597"/>
    <cellStyle name="Input 39 3 4 3" xfId="14136"/>
    <cellStyle name="Input 39 3 5" xfId="9607"/>
    <cellStyle name="Input 39 3 6" xfId="9329"/>
    <cellStyle name="Input 39 4" xfId="4287"/>
    <cellStyle name="Input 39 4 2" xfId="5820"/>
    <cellStyle name="Input 39 4 2 2" xfId="8770"/>
    <cellStyle name="Input 39 4 2 2 2" xfId="13510"/>
    <cellStyle name="Input 39 4 2 2 3" xfId="16039"/>
    <cellStyle name="Input 39 4 3" xfId="7311"/>
    <cellStyle name="Input 39 4 3 2" xfId="12051"/>
    <cellStyle name="Input 39 4 3 3" xfId="14580"/>
    <cellStyle name="Input 39 4 4" xfId="10389"/>
    <cellStyle name="Input 39 4 5" xfId="10107"/>
    <cellStyle name="Input 39 5" xfId="4637"/>
    <cellStyle name="Input 39 5 2" xfId="7591"/>
    <cellStyle name="Input 39 5 2 2" xfId="12331"/>
    <cellStyle name="Input 39 5 2 3" xfId="14860"/>
    <cellStyle name="Input 39 5 3" xfId="10670"/>
    <cellStyle name="Input 39 5 4" xfId="9969"/>
    <cellStyle name="Input 39 6" xfId="6307"/>
    <cellStyle name="Input 39 6 2" xfId="11221"/>
    <cellStyle name="Input 39 6 3" xfId="13829"/>
    <cellStyle name="Input 4" xfId="1646"/>
    <cellStyle name="Input 4 2" xfId="2501"/>
    <cellStyle name="Input 4 2 2" xfId="4290"/>
    <cellStyle name="Input 4 2 2 2" xfId="5823"/>
    <cellStyle name="Input 4 2 2 2 2" xfId="8773"/>
    <cellStyle name="Input 4 2 2 2 2 2" xfId="13513"/>
    <cellStyle name="Input 4 2 2 2 2 3" xfId="16042"/>
    <cellStyle name="Input 4 2 2 3" xfId="7314"/>
    <cellStyle name="Input 4 2 2 3 2" xfId="12054"/>
    <cellStyle name="Input 4 2 2 3 3" xfId="14583"/>
    <cellStyle name="Input 4 2 2 4" xfId="10392"/>
    <cellStyle name="Input 4 2 2 5" xfId="9178"/>
    <cellStyle name="Input 4 2 3" xfId="5379"/>
    <cellStyle name="Input 4 2 3 2" xfId="8329"/>
    <cellStyle name="Input 4 2 3 2 2" xfId="13069"/>
    <cellStyle name="Input 4 2 3 2 3" xfId="15598"/>
    <cellStyle name="Input 4 2 4" xfId="4933"/>
    <cellStyle name="Input 4 2 4 2" xfId="7885"/>
    <cellStyle name="Input 4 2 4 2 2" xfId="12625"/>
    <cellStyle name="Input 4 2 4 2 3" xfId="15154"/>
    <cellStyle name="Input 4 2 5" xfId="6304"/>
    <cellStyle name="Input 4 2 5 2" xfId="11218"/>
    <cellStyle name="Input 4 2 5 3" xfId="13826"/>
    <cellStyle name="Input 4 2 6" xfId="6831"/>
    <cellStyle name="Input 4 2 6 2" xfId="11600"/>
    <cellStyle name="Input 4 2 6 3" xfId="14139"/>
    <cellStyle name="Input 4 2 7" xfId="9610"/>
    <cellStyle name="Input 4 2 8" xfId="9328"/>
    <cellStyle name="Input 4 3" xfId="2500"/>
    <cellStyle name="Input 4 3 2" xfId="5378"/>
    <cellStyle name="Input 4 3 2 2" xfId="8328"/>
    <cellStyle name="Input 4 3 2 2 2" xfId="13068"/>
    <cellStyle name="Input 4 3 2 2 3" xfId="15597"/>
    <cellStyle name="Input 4 3 3" xfId="4932"/>
    <cellStyle name="Input 4 3 3 2" xfId="7884"/>
    <cellStyle name="Input 4 3 3 2 2" xfId="12624"/>
    <cellStyle name="Input 4 3 3 2 3" xfId="15153"/>
    <cellStyle name="Input 4 3 4" xfId="6830"/>
    <cellStyle name="Input 4 3 4 2" xfId="11599"/>
    <cellStyle name="Input 4 3 4 3" xfId="14138"/>
    <cellStyle name="Input 4 3 5" xfId="9609"/>
    <cellStyle name="Input 4 3 6" xfId="9478"/>
    <cellStyle name="Input 4 4" xfId="4289"/>
    <cellStyle name="Input 4 4 2" xfId="5822"/>
    <cellStyle name="Input 4 4 2 2" xfId="8772"/>
    <cellStyle name="Input 4 4 2 2 2" xfId="13512"/>
    <cellStyle name="Input 4 4 2 2 3" xfId="16041"/>
    <cellStyle name="Input 4 4 3" xfId="7313"/>
    <cellStyle name="Input 4 4 3 2" xfId="12053"/>
    <cellStyle name="Input 4 4 3 3" xfId="14582"/>
    <cellStyle name="Input 4 4 4" xfId="10391"/>
    <cellStyle name="Input 4 4 5" xfId="10106"/>
    <cellStyle name="Input 4 5" xfId="4638"/>
    <cellStyle name="Input 4 5 2" xfId="7592"/>
    <cellStyle name="Input 4 5 2 2" xfId="12332"/>
    <cellStyle name="Input 4 5 2 3" xfId="14861"/>
    <cellStyle name="Input 4 5 3" xfId="10671"/>
    <cellStyle name="Input 4 5 4" xfId="9040"/>
    <cellStyle name="Input 4 6" xfId="6305"/>
    <cellStyle name="Input 4 6 2" xfId="11219"/>
    <cellStyle name="Input 4 6 3" xfId="13827"/>
    <cellStyle name="Input 40" xfId="1647"/>
    <cellStyle name="Input 40 2" xfId="2503"/>
    <cellStyle name="Input 40 2 2" xfId="4292"/>
    <cellStyle name="Input 40 2 2 2" xfId="5825"/>
    <cellStyle name="Input 40 2 2 2 2" xfId="8775"/>
    <cellStyle name="Input 40 2 2 2 2 2" xfId="13515"/>
    <cellStyle name="Input 40 2 2 2 2 3" xfId="16044"/>
    <cellStyle name="Input 40 2 2 3" xfId="7316"/>
    <cellStyle name="Input 40 2 2 3 2" xfId="12056"/>
    <cellStyle name="Input 40 2 2 3 3" xfId="14585"/>
    <cellStyle name="Input 40 2 2 4" xfId="10394"/>
    <cellStyle name="Input 40 2 2 5" xfId="9177"/>
    <cellStyle name="Input 40 2 3" xfId="5381"/>
    <cellStyle name="Input 40 2 3 2" xfId="8331"/>
    <cellStyle name="Input 40 2 3 2 2" xfId="13071"/>
    <cellStyle name="Input 40 2 3 2 3" xfId="15600"/>
    <cellStyle name="Input 40 2 4" xfId="4935"/>
    <cellStyle name="Input 40 2 4 2" xfId="7887"/>
    <cellStyle name="Input 40 2 4 2 2" xfId="12627"/>
    <cellStyle name="Input 40 2 4 2 3" xfId="15156"/>
    <cellStyle name="Input 40 2 5" xfId="6302"/>
    <cellStyle name="Input 40 2 5 2" xfId="11216"/>
    <cellStyle name="Input 40 2 5 3" xfId="13824"/>
    <cellStyle name="Input 40 2 6" xfId="6833"/>
    <cellStyle name="Input 40 2 6 2" xfId="11602"/>
    <cellStyle name="Input 40 2 6 3" xfId="14141"/>
    <cellStyle name="Input 40 2 7" xfId="9612"/>
    <cellStyle name="Input 40 2 8" xfId="9472"/>
    <cellStyle name="Input 40 3" xfId="2502"/>
    <cellStyle name="Input 40 3 2" xfId="5380"/>
    <cellStyle name="Input 40 3 2 2" xfId="8330"/>
    <cellStyle name="Input 40 3 2 2 2" xfId="13070"/>
    <cellStyle name="Input 40 3 2 2 3" xfId="15599"/>
    <cellStyle name="Input 40 3 3" xfId="4934"/>
    <cellStyle name="Input 40 3 3 2" xfId="7886"/>
    <cellStyle name="Input 40 3 3 2 2" xfId="12626"/>
    <cellStyle name="Input 40 3 3 2 3" xfId="15155"/>
    <cellStyle name="Input 40 3 4" xfId="6832"/>
    <cellStyle name="Input 40 3 4 2" xfId="11601"/>
    <cellStyle name="Input 40 3 4 3" xfId="14140"/>
    <cellStyle name="Input 40 3 5" xfId="9611"/>
    <cellStyle name="Input 40 3 6" xfId="11485"/>
    <cellStyle name="Input 40 4" xfId="4291"/>
    <cellStyle name="Input 40 4 2" xfId="5824"/>
    <cellStyle name="Input 40 4 2 2" xfId="8774"/>
    <cellStyle name="Input 40 4 2 2 2" xfId="13514"/>
    <cellStyle name="Input 40 4 2 2 3" xfId="16043"/>
    <cellStyle name="Input 40 4 3" xfId="7315"/>
    <cellStyle name="Input 40 4 3 2" xfId="12055"/>
    <cellStyle name="Input 40 4 3 3" xfId="14584"/>
    <cellStyle name="Input 40 4 4" xfId="10393"/>
    <cellStyle name="Input 40 4 5" xfId="10105"/>
    <cellStyle name="Input 40 5" xfId="4639"/>
    <cellStyle name="Input 40 5 2" xfId="7593"/>
    <cellStyle name="Input 40 5 2 2" xfId="12333"/>
    <cellStyle name="Input 40 5 2 3" xfId="14862"/>
    <cellStyle name="Input 40 5 3" xfId="10672"/>
    <cellStyle name="Input 40 5 4" xfId="9968"/>
    <cellStyle name="Input 40 6" xfId="6303"/>
    <cellStyle name="Input 40 6 2" xfId="11217"/>
    <cellStyle name="Input 40 6 3" xfId="13825"/>
    <cellStyle name="Input 41" xfId="1648"/>
    <cellStyle name="Input 41 2" xfId="2505"/>
    <cellStyle name="Input 41 2 2" xfId="4294"/>
    <cellStyle name="Input 41 2 2 2" xfId="5827"/>
    <cellStyle name="Input 41 2 2 2 2" xfId="8777"/>
    <cellStyle name="Input 41 2 2 2 2 2" xfId="13517"/>
    <cellStyle name="Input 41 2 2 2 2 3" xfId="16046"/>
    <cellStyle name="Input 41 2 2 3" xfId="7318"/>
    <cellStyle name="Input 41 2 2 3 2" xfId="12058"/>
    <cellStyle name="Input 41 2 2 3 3" xfId="14587"/>
    <cellStyle name="Input 41 2 2 4" xfId="10396"/>
    <cellStyle name="Input 41 2 2 5" xfId="9176"/>
    <cellStyle name="Input 41 2 3" xfId="5383"/>
    <cellStyle name="Input 41 2 3 2" xfId="8333"/>
    <cellStyle name="Input 41 2 3 2 2" xfId="13073"/>
    <cellStyle name="Input 41 2 3 2 3" xfId="15602"/>
    <cellStyle name="Input 41 2 4" xfId="4937"/>
    <cellStyle name="Input 41 2 4 2" xfId="7889"/>
    <cellStyle name="Input 41 2 4 2 2" xfId="12629"/>
    <cellStyle name="Input 41 2 4 2 3" xfId="15158"/>
    <cellStyle name="Input 41 2 5" xfId="6300"/>
    <cellStyle name="Input 41 2 5 2" xfId="11214"/>
    <cellStyle name="Input 41 2 5 3" xfId="13822"/>
    <cellStyle name="Input 41 2 6" xfId="6835"/>
    <cellStyle name="Input 41 2 6 2" xfId="11604"/>
    <cellStyle name="Input 41 2 6 3" xfId="14143"/>
    <cellStyle name="Input 41 2 7" xfId="9614"/>
    <cellStyle name="Input 41 2 8" xfId="11979"/>
    <cellStyle name="Input 41 3" xfId="2504"/>
    <cellStyle name="Input 41 3 2" xfId="5382"/>
    <cellStyle name="Input 41 3 2 2" xfId="8332"/>
    <cellStyle name="Input 41 3 2 2 2" xfId="13072"/>
    <cellStyle name="Input 41 3 2 2 3" xfId="15601"/>
    <cellStyle name="Input 41 3 3" xfId="4936"/>
    <cellStyle name="Input 41 3 3 2" xfId="7888"/>
    <cellStyle name="Input 41 3 3 2 2" xfId="12628"/>
    <cellStyle name="Input 41 3 3 2 3" xfId="15157"/>
    <cellStyle name="Input 41 3 4" xfId="6834"/>
    <cellStyle name="Input 41 3 4 2" xfId="11603"/>
    <cellStyle name="Input 41 3 4 3" xfId="14142"/>
    <cellStyle name="Input 41 3 5" xfId="9613"/>
    <cellStyle name="Input 41 3 6" xfId="11489"/>
    <cellStyle name="Input 41 4" xfId="4293"/>
    <cellStyle name="Input 41 4 2" xfId="5826"/>
    <cellStyle name="Input 41 4 2 2" xfId="8776"/>
    <cellStyle name="Input 41 4 2 2 2" xfId="13516"/>
    <cellStyle name="Input 41 4 2 2 3" xfId="16045"/>
    <cellStyle name="Input 41 4 3" xfId="7317"/>
    <cellStyle name="Input 41 4 3 2" xfId="12057"/>
    <cellStyle name="Input 41 4 3 3" xfId="14586"/>
    <cellStyle name="Input 41 4 4" xfId="10395"/>
    <cellStyle name="Input 41 4 5" xfId="10104"/>
    <cellStyle name="Input 41 5" xfId="4640"/>
    <cellStyle name="Input 41 5 2" xfId="7594"/>
    <cellStyle name="Input 41 5 2 2" xfId="12334"/>
    <cellStyle name="Input 41 5 2 3" xfId="14863"/>
    <cellStyle name="Input 41 5 3" xfId="10673"/>
    <cellStyle name="Input 41 5 4" xfId="9039"/>
    <cellStyle name="Input 41 6" xfId="6301"/>
    <cellStyle name="Input 41 6 2" xfId="11215"/>
    <cellStyle name="Input 41 6 3" xfId="13823"/>
    <cellStyle name="Input 42" xfId="1649"/>
    <cellStyle name="Input 42 2" xfId="2507"/>
    <cellStyle name="Input 42 2 2" xfId="4296"/>
    <cellStyle name="Input 42 2 2 2" xfId="5829"/>
    <cellStyle name="Input 42 2 2 2 2" xfId="8779"/>
    <cellStyle name="Input 42 2 2 2 2 2" xfId="13519"/>
    <cellStyle name="Input 42 2 2 2 2 3" xfId="16048"/>
    <cellStyle name="Input 42 2 2 3" xfId="7320"/>
    <cellStyle name="Input 42 2 2 3 2" xfId="12060"/>
    <cellStyle name="Input 42 2 2 3 3" xfId="14589"/>
    <cellStyle name="Input 42 2 2 4" xfId="10398"/>
    <cellStyle name="Input 42 2 2 5" xfId="9175"/>
    <cellStyle name="Input 42 2 3" xfId="5385"/>
    <cellStyle name="Input 42 2 3 2" xfId="8335"/>
    <cellStyle name="Input 42 2 3 2 2" xfId="13075"/>
    <cellStyle name="Input 42 2 3 2 3" xfId="15604"/>
    <cellStyle name="Input 42 2 4" xfId="4939"/>
    <cellStyle name="Input 42 2 4 2" xfId="7891"/>
    <cellStyle name="Input 42 2 4 2 2" xfId="12631"/>
    <cellStyle name="Input 42 2 4 2 3" xfId="15160"/>
    <cellStyle name="Input 42 2 5" xfId="6298"/>
    <cellStyle name="Input 42 2 5 2" xfId="11212"/>
    <cellStyle name="Input 42 2 5 3" xfId="13820"/>
    <cellStyle name="Input 42 2 6" xfId="6837"/>
    <cellStyle name="Input 42 2 6 2" xfId="11606"/>
    <cellStyle name="Input 42 2 6 3" xfId="14145"/>
    <cellStyle name="Input 42 2 7" xfId="9616"/>
    <cellStyle name="Input 42 2 8" xfId="11980"/>
    <cellStyle name="Input 42 3" xfId="2506"/>
    <cellStyle name="Input 42 3 2" xfId="5384"/>
    <cellStyle name="Input 42 3 2 2" xfId="8334"/>
    <cellStyle name="Input 42 3 2 2 2" xfId="13074"/>
    <cellStyle name="Input 42 3 2 2 3" xfId="15603"/>
    <cellStyle name="Input 42 3 3" xfId="4938"/>
    <cellStyle name="Input 42 3 3 2" xfId="7890"/>
    <cellStyle name="Input 42 3 3 2 2" xfId="12630"/>
    <cellStyle name="Input 42 3 3 2 3" xfId="15159"/>
    <cellStyle name="Input 42 3 4" xfId="6836"/>
    <cellStyle name="Input 42 3 4 2" xfId="11605"/>
    <cellStyle name="Input 42 3 4 3" xfId="14144"/>
    <cellStyle name="Input 42 3 5" xfId="9615"/>
    <cellStyle name="Input 42 3 6" xfId="10316"/>
    <cellStyle name="Input 42 4" xfId="4295"/>
    <cellStyle name="Input 42 4 2" xfId="5828"/>
    <cellStyle name="Input 42 4 2 2" xfId="8778"/>
    <cellStyle name="Input 42 4 2 2 2" xfId="13518"/>
    <cellStyle name="Input 42 4 2 2 3" xfId="16047"/>
    <cellStyle name="Input 42 4 3" xfId="7319"/>
    <cellStyle name="Input 42 4 3 2" xfId="12059"/>
    <cellStyle name="Input 42 4 3 3" xfId="14588"/>
    <cellStyle name="Input 42 4 4" xfId="10397"/>
    <cellStyle name="Input 42 4 5" xfId="10103"/>
    <cellStyle name="Input 42 5" xfId="4641"/>
    <cellStyle name="Input 42 5 2" xfId="7595"/>
    <cellStyle name="Input 42 5 2 2" xfId="12335"/>
    <cellStyle name="Input 42 5 2 3" xfId="14864"/>
    <cellStyle name="Input 42 5 3" xfId="10674"/>
    <cellStyle name="Input 42 5 4" xfId="9967"/>
    <cellStyle name="Input 42 6" xfId="6299"/>
    <cellStyle name="Input 42 6 2" xfId="11213"/>
    <cellStyle name="Input 42 6 3" xfId="13821"/>
    <cellStyle name="Input 43" xfId="1650"/>
    <cellStyle name="Input 43 2" xfId="2509"/>
    <cellStyle name="Input 43 2 2" xfId="4298"/>
    <cellStyle name="Input 43 2 2 2" xfId="5831"/>
    <cellStyle name="Input 43 2 2 2 2" xfId="8781"/>
    <cellStyle name="Input 43 2 2 2 2 2" xfId="13521"/>
    <cellStyle name="Input 43 2 2 2 2 3" xfId="16050"/>
    <cellStyle name="Input 43 2 2 3" xfId="7322"/>
    <cellStyle name="Input 43 2 2 3 2" xfId="12062"/>
    <cellStyle name="Input 43 2 2 3 3" xfId="14591"/>
    <cellStyle name="Input 43 2 2 4" xfId="10400"/>
    <cellStyle name="Input 43 2 2 5" xfId="9174"/>
    <cellStyle name="Input 43 2 3" xfId="5387"/>
    <cellStyle name="Input 43 2 3 2" xfId="8337"/>
    <cellStyle name="Input 43 2 3 2 2" xfId="13077"/>
    <cellStyle name="Input 43 2 3 2 3" xfId="15606"/>
    <cellStyle name="Input 43 2 4" xfId="4941"/>
    <cellStyle name="Input 43 2 4 2" xfId="7893"/>
    <cellStyle name="Input 43 2 4 2 2" xfId="12633"/>
    <cellStyle name="Input 43 2 4 2 3" xfId="15162"/>
    <cellStyle name="Input 43 2 5" xfId="6296"/>
    <cellStyle name="Input 43 2 5 2" xfId="11210"/>
    <cellStyle name="Input 43 2 5 3" xfId="13818"/>
    <cellStyle name="Input 43 2 6" xfId="6839"/>
    <cellStyle name="Input 43 2 6 2" xfId="11608"/>
    <cellStyle name="Input 43 2 6 3" xfId="14147"/>
    <cellStyle name="Input 43 2 7" xfId="9618"/>
    <cellStyle name="Input 43 2 8" xfId="9477"/>
    <cellStyle name="Input 43 3" xfId="2508"/>
    <cellStyle name="Input 43 3 2" xfId="5386"/>
    <cellStyle name="Input 43 3 2 2" xfId="8336"/>
    <cellStyle name="Input 43 3 2 2 2" xfId="13076"/>
    <cellStyle name="Input 43 3 2 2 3" xfId="15605"/>
    <cellStyle name="Input 43 3 3" xfId="4940"/>
    <cellStyle name="Input 43 3 3 2" xfId="7892"/>
    <cellStyle name="Input 43 3 3 2 2" xfId="12632"/>
    <cellStyle name="Input 43 3 3 2 3" xfId="15161"/>
    <cellStyle name="Input 43 3 4" xfId="6838"/>
    <cellStyle name="Input 43 3 4 2" xfId="11607"/>
    <cellStyle name="Input 43 3 4 3" xfId="14146"/>
    <cellStyle name="Input 43 3 5" xfId="9617"/>
    <cellStyle name="Input 43 3 6" xfId="10317"/>
    <cellStyle name="Input 43 4" xfId="4297"/>
    <cellStyle name="Input 43 4 2" xfId="5830"/>
    <cellStyle name="Input 43 4 2 2" xfId="8780"/>
    <cellStyle name="Input 43 4 2 2 2" xfId="13520"/>
    <cellStyle name="Input 43 4 2 2 3" xfId="16049"/>
    <cellStyle name="Input 43 4 3" xfId="7321"/>
    <cellStyle name="Input 43 4 3 2" xfId="12061"/>
    <cellStyle name="Input 43 4 3 3" xfId="14590"/>
    <cellStyle name="Input 43 4 4" xfId="10399"/>
    <cellStyle name="Input 43 4 5" xfId="10102"/>
    <cellStyle name="Input 43 5" xfId="4642"/>
    <cellStyle name="Input 43 5 2" xfId="7596"/>
    <cellStyle name="Input 43 5 2 2" xfId="12336"/>
    <cellStyle name="Input 43 5 2 3" xfId="14865"/>
    <cellStyle name="Input 43 5 3" xfId="10675"/>
    <cellStyle name="Input 43 5 4" xfId="9038"/>
    <cellStyle name="Input 43 6" xfId="6297"/>
    <cellStyle name="Input 43 6 2" xfId="11211"/>
    <cellStyle name="Input 43 6 3" xfId="13819"/>
    <cellStyle name="Input 44" xfId="1651"/>
    <cellStyle name="Input 44 2" xfId="2511"/>
    <cellStyle name="Input 44 2 2" xfId="4300"/>
    <cellStyle name="Input 44 2 2 2" xfId="5833"/>
    <cellStyle name="Input 44 2 2 2 2" xfId="8783"/>
    <cellStyle name="Input 44 2 2 2 2 2" xfId="13523"/>
    <cellStyle name="Input 44 2 2 2 2 3" xfId="16052"/>
    <cellStyle name="Input 44 2 2 3" xfId="7324"/>
    <cellStyle name="Input 44 2 2 3 2" xfId="12064"/>
    <cellStyle name="Input 44 2 2 3 3" xfId="14593"/>
    <cellStyle name="Input 44 2 2 4" xfId="10402"/>
    <cellStyle name="Input 44 2 2 5" xfId="9173"/>
    <cellStyle name="Input 44 2 3" xfId="5389"/>
    <cellStyle name="Input 44 2 3 2" xfId="8339"/>
    <cellStyle name="Input 44 2 3 2 2" xfId="13079"/>
    <cellStyle name="Input 44 2 3 2 3" xfId="15608"/>
    <cellStyle name="Input 44 2 4" xfId="4943"/>
    <cellStyle name="Input 44 2 4 2" xfId="7895"/>
    <cellStyle name="Input 44 2 4 2 2" xfId="12635"/>
    <cellStyle name="Input 44 2 4 2 3" xfId="15164"/>
    <cellStyle name="Input 44 2 5" xfId="6294"/>
    <cellStyle name="Input 44 2 5 2" xfId="11208"/>
    <cellStyle name="Input 44 2 5 3" xfId="13816"/>
    <cellStyle name="Input 44 2 6" xfId="6841"/>
    <cellStyle name="Input 44 2 6 2" xfId="11610"/>
    <cellStyle name="Input 44 2 6 3" xfId="14149"/>
    <cellStyle name="Input 44 2 7" xfId="9620"/>
    <cellStyle name="Input 44 2 8" xfId="11488"/>
    <cellStyle name="Input 44 3" xfId="2510"/>
    <cellStyle name="Input 44 3 2" xfId="5388"/>
    <cellStyle name="Input 44 3 2 2" xfId="8338"/>
    <cellStyle name="Input 44 3 2 2 2" xfId="13078"/>
    <cellStyle name="Input 44 3 2 2 3" xfId="15607"/>
    <cellStyle name="Input 44 3 3" xfId="4942"/>
    <cellStyle name="Input 44 3 3 2" xfId="7894"/>
    <cellStyle name="Input 44 3 3 2 2" xfId="12634"/>
    <cellStyle name="Input 44 3 3 2 3" xfId="15163"/>
    <cellStyle name="Input 44 3 4" xfId="6840"/>
    <cellStyle name="Input 44 3 4 2" xfId="11609"/>
    <cellStyle name="Input 44 3 4 3" xfId="14148"/>
    <cellStyle name="Input 44 3 5" xfId="9619"/>
    <cellStyle name="Input 44 3 6" xfId="9476"/>
    <cellStyle name="Input 44 4" xfId="4299"/>
    <cellStyle name="Input 44 4 2" xfId="5832"/>
    <cellStyle name="Input 44 4 2 2" xfId="8782"/>
    <cellStyle name="Input 44 4 2 2 2" xfId="13522"/>
    <cellStyle name="Input 44 4 2 2 3" xfId="16051"/>
    <cellStyle name="Input 44 4 3" xfId="7323"/>
    <cellStyle name="Input 44 4 3 2" xfId="12063"/>
    <cellStyle name="Input 44 4 3 3" xfId="14592"/>
    <cellStyle name="Input 44 4 4" xfId="10401"/>
    <cellStyle name="Input 44 4 5" xfId="10101"/>
    <cellStyle name="Input 44 5" xfId="4643"/>
    <cellStyle name="Input 44 5 2" xfId="7597"/>
    <cellStyle name="Input 44 5 2 2" xfId="12337"/>
    <cellStyle name="Input 44 5 2 3" xfId="14866"/>
    <cellStyle name="Input 44 5 3" xfId="10676"/>
    <cellStyle name="Input 44 5 4" xfId="9966"/>
    <cellStyle name="Input 44 6" xfId="6295"/>
    <cellStyle name="Input 44 6 2" xfId="11209"/>
    <cellStyle name="Input 44 6 3" xfId="13817"/>
    <cellStyle name="Input 5" xfId="1652"/>
    <cellStyle name="Input 5 2" xfId="2513"/>
    <cellStyle name="Input 5 2 2" xfId="4302"/>
    <cellStyle name="Input 5 2 2 2" xfId="5835"/>
    <cellStyle name="Input 5 2 2 2 2" xfId="8785"/>
    <cellStyle name="Input 5 2 2 2 2 2" xfId="13525"/>
    <cellStyle name="Input 5 2 2 2 2 3" xfId="16054"/>
    <cellStyle name="Input 5 2 2 3" xfId="7326"/>
    <cellStyle name="Input 5 2 2 3 2" xfId="12066"/>
    <cellStyle name="Input 5 2 2 3 3" xfId="14595"/>
    <cellStyle name="Input 5 2 2 4" xfId="10404"/>
    <cellStyle name="Input 5 2 2 5" xfId="9172"/>
    <cellStyle name="Input 5 2 3" xfId="5391"/>
    <cellStyle name="Input 5 2 3 2" xfId="8341"/>
    <cellStyle name="Input 5 2 3 2 2" xfId="13081"/>
    <cellStyle name="Input 5 2 3 2 3" xfId="15610"/>
    <cellStyle name="Input 5 2 4" xfId="4945"/>
    <cellStyle name="Input 5 2 4 2" xfId="7897"/>
    <cellStyle name="Input 5 2 4 2 2" xfId="12637"/>
    <cellStyle name="Input 5 2 4 2 3" xfId="15166"/>
    <cellStyle name="Input 5 2 5" xfId="6292"/>
    <cellStyle name="Input 5 2 5 2" xfId="11206"/>
    <cellStyle name="Input 5 2 5 3" xfId="13814"/>
    <cellStyle name="Input 5 2 6" xfId="6843"/>
    <cellStyle name="Input 5 2 6 2" xfId="11612"/>
    <cellStyle name="Input 5 2 6 3" xfId="14151"/>
    <cellStyle name="Input 5 2 7" xfId="9622"/>
    <cellStyle name="Input 5 2 8" xfId="10315"/>
    <cellStyle name="Input 5 3" xfId="2512"/>
    <cellStyle name="Input 5 3 2" xfId="5390"/>
    <cellStyle name="Input 5 3 2 2" xfId="8340"/>
    <cellStyle name="Input 5 3 2 2 2" xfId="13080"/>
    <cellStyle name="Input 5 3 2 2 3" xfId="15609"/>
    <cellStyle name="Input 5 3 3" xfId="4944"/>
    <cellStyle name="Input 5 3 3 2" xfId="7896"/>
    <cellStyle name="Input 5 3 3 2 2" xfId="12636"/>
    <cellStyle name="Input 5 3 3 2 3" xfId="15165"/>
    <cellStyle name="Input 5 3 4" xfId="6842"/>
    <cellStyle name="Input 5 3 4 2" xfId="11611"/>
    <cellStyle name="Input 5 3 4 3" xfId="14150"/>
    <cellStyle name="Input 5 3 5" xfId="9621"/>
    <cellStyle name="Input 5 3 6" xfId="11978"/>
    <cellStyle name="Input 5 4" xfId="4301"/>
    <cellStyle name="Input 5 4 2" xfId="5834"/>
    <cellStyle name="Input 5 4 2 2" xfId="8784"/>
    <cellStyle name="Input 5 4 2 2 2" xfId="13524"/>
    <cellStyle name="Input 5 4 2 2 3" xfId="16053"/>
    <cellStyle name="Input 5 4 3" xfId="7325"/>
    <cellStyle name="Input 5 4 3 2" xfId="12065"/>
    <cellStyle name="Input 5 4 3 3" xfId="14594"/>
    <cellStyle name="Input 5 4 4" xfId="10403"/>
    <cellStyle name="Input 5 4 5" xfId="10100"/>
    <cellStyle name="Input 5 5" xfId="4644"/>
    <cellStyle name="Input 5 5 2" xfId="7598"/>
    <cellStyle name="Input 5 5 2 2" xfId="12338"/>
    <cellStyle name="Input 5 5 2 3" xfId="14867"/>
    <cellStyle name="Input 5 5 3" xfId="10677"/>
    <cellStyle name="Input 5 5 4" xfId="9037"/>
    <cellStyle name="Input 5 6" xfId="6293"/>
    <cellStyle name="Input 5 6 2" xfId="11207"/>
    <cellStyle name="Input 5 6 3" xfId="13815"/>
    <cellStyle name="Input 6" xfId="1653"/>
    <cellStyle name="Input 6 2" xfId="2515"/>
    <cellStyle name="Input 6 2 2" xfId="4304"/>
    <cellStyle name="Input 6 2 2 2" xfId="5837"/>
    <cellStyle name="Input 6 2 2 2 2" xfId="8787"/>
    <cellStyle name="Input 6 2 2 2 2 2" xfId="13527"/>
    <cellStyle name="Input 6 2 2 2 2 3" xfId="16056"/>
    <cellStyle name="Input 6 2 2 3" xfId="7328"/>
    <cellStyle name="Input 6 2 2 3 2" xfId="12068"/>
    <cellStyle name="Input 6 2 2 3 3" xfId="14597"/>
    <cellStyle name="Input 6 2 2 4" xfId="10406"/>
    <cellStyle name="Input 6 2 2 5" xfId="9171"/>
    <cellStyle name="Input 6 2 3" xfId="5393"/>
    <cellStyle name="Input 6 2 3 2" xfId="8343"/>
    <cellStyle name="Input 6 2 3 2 2" xfId="13083"/>
    <cellStyle name="Input 6 2 3 2 3" xfId="15612"/>
    <cellStyle name="Input 6 2 4" xfId="4947"/>
    <cellStyle name="Input 6 2 4 2" xfId="7899"/>
    <cellStyle name="Input 6 2 4 2 2" xfId="12639"/>
    <cellStyle name="Input 6 2 4 2 3" xfId="15168"/>
    <cellStyle name="Input 6 2 5" xfId="6290"/>
    <cellStyle name="Input 6 2 5 2" xfId="11204"/>
    <cellStyle name="Input 6 2 5 3" xfId="13812"/>
    <cellStyle name="Input 6 2 6" xfId="6845"/>
    <cellStyle name="Input 6 2 6 2" xfId="11614"/>
    <cellStyle name="Input 6 2 6 3" xfId="14153"/>
    <cellStyle name="Input 6 2 7" xfId="9624"/>
    <cellStyle name="Input 6 2 8" xfId="11387"/>
    <cellStyle name="Input 6 3" xfId="2514"/>
    <cellStyle name="Input 6 3 2" xfId="5392"/>
    <cellStyle name="Input 6 3 2 2" xfId="8342"/>
    <cellStyle name="Input 6 3 2 2 2" xfId="13082"/>
    <cellStyle name="Input 6 3 2 2 3" xfId="15611"/>
    <cellStyle name="Input 6 3 3" xfId="4946"/>
    <cellStyle name="Input 6 3 3 2" xfId="7898"/>
    <cellStyle name="Input 6 3 3 2 2" xfId="12638"/>
    <cellStyle name="Input 6 3 3 2 3" xfId="15167"/>
    <cellStyle name="Input 6 3 4" xfId="6844"/>
    <cellStyle name="Input 6 3 4 2" xfId="11613"/>
    <cellStyle name="Input 6 3 4 3" xfId="14152"/>
    <cellStyle name="Input 6 3 5" xfId="9623"/>
    <cellStyle name="Input 6 3 6" xfId="9475"/>
    <cellStyle name="Input 6 4" xfId="4303"/>
    <cellStyle name="Input 6 4 2" xfId="5836"/>
    <cellStyle name="Input 6 4 2 2" xfId="8786"/>
    <cellStyle name="Input 6 4 2 2 2" xfId="13526"/>
    <cellStyle name="Input 6 4 2 2 3" xfId="16055"/>
    <cellStyle name="Input 6 4 3" xfId="7327"/>
    <cellStyle name="Input 6 4 3 2" xfId="12067"/>
    <cellStyle name="Input 6 4 3 3" xfId="14596"/>
    <cellStyle name="Input 6 4 4" xfId="10405"/>
    <cellStyle name="Input 6 4 5" xfId="10099"/>
    <cellStyle name="Input 6 5" xfId="4645"/>
    <cellStyle name="Input 6 5 2" xfId="7599"/>
    <cellStyle name="Input 6 5 2 2" xfId="12339"/>
    <cellStyle name="Input 6 5 2 3" xfId="14868"/>
    <cellStyle name="Input 6 5 3" xfId="10678"/>
    <cellStyle name="Input 6 5 4" xfId="9965"/>
    <cellStyle name="Input 6 6" xfId="6291"/>
    <cellStyle name="Input 6 6 2" xfId="11205"/>
    <cellStyle name="Input 6 6 3" xfId="13813"/>
    <cellStyle name="Input 7" xfId="1654"/>
    <cellStyle name="Input 7 2" xfId="2517"/>
    <cellStyle name="Input 7 2 2" xfId="4306"/>
    <cellStyle name="Input 7 2 2 2" xfId="5839"/>
    <cellStyle name="Input 7 2 2 2 2" xfId="8789"/>
    <cellStyle name="Input 7 2 2 2 2 2" xfId="13529"/>
    <cellStyle name="Input 7 2 2 2 2 3" xfId="16058"/>
    <cellStyle name="Input 7 2 2 3" xfId="7330"/>
    <cellStyle name="Input 7 2 2 3 2" xfId="12070"/>
    <cellStyle name="Input 7 2 2 3 3" xfId="14599"/>
    <cellStyle name="Input 7 2 2 4" xfId="10408"/>
    <cellStyle name="Input 7 2 2 5" xfId="9170"/>
    <cellStyle name="Input 7 2 3" xfId="5395"/>
    <cellStyle name="Input 7 2 3 2" xfId="8345"/>
    <cellStyle name="Input 7 2 3 2 2" xfId="13085"/>
    <cellStyle name="Input 7 2 3 2 3" xfId="15614"/>
    <cellStyle name="Input 7 2 4" xfId="4949"/>
    <cellStyle name="Input 7 2 4 2" xfId="7901"/>
    <cellStyle name="Input 7 2 4 2 2" xfId="12641"/>
    <cellStyle name="Input 7 2 4 2 3" xfId="15170"/>
    <cellStyle name="Input 7 2 5" xfId="6288"/>
    <cellStyle name="Input 7 2 5 2" xfId="11202"/>
    <cellStyle name="Input 7 2 5 3" xfId="13810"/>
    <cellStyle name="Input 7 2 6" xfId="6847"/>
    <cellStyle name="Input 7 2 6 2" xfId="11616"/>
    <cellStyle name="Input 7 2 6 3" xfId="14155"/>
    <cellStyle name="Input 7 2 7" xfId="9626"/>
    <cellStyle name="Input 7 2 8" xfId="9473"/>
    <cellStyle name="Input 7 3" xfId="2516"/>
    <cellStyle name="Input 7 3 2" xfId="5394"/>
    <cellStyle name="Input 7 3 2 2" xfId="8344"/>
    <cellStyle name="Input 7 3 2 2 2" xfId="13084"/>
    <cellStyle name="Input 7 3 2 2 3" xfId="15613"/>
    <cellStyle name="Input 7 3 3" xfId="4948"/>
    <cellStyle name="Input 7 3 3 2" xfId="7900"/>
    <cellStyle name="Input 7 3 3 2 2" xfId="12640"/>
    <cellStyle name="Input 7 3 3 2 3" xfId="15169"/>
    <cellStyle name="Input 7 3 4" xfId="6846"/>
    <cellStyle name="Input 7 3 4 2" xfId="11615"/>
    <cellStyle name="Input 7 3 4 3" xfId="14154"/>
    <cellStyle name="Input 7 3 5" xfId="9625"/>
    <cellStyle name="Input 7 3 6" xfId="11486"/>
    <cellStyle name="Input 7 4" xfId="4305"/>
    <cellStyle name="Input 7 4 2" xfId="5838"/>
    <cellStyle name="Input 7 4 2 2" xfId="8788"/>
    <cellStyle name="Input 7 4 2 2 2" xfId="13528"/>
    <cellStyle name="Input 7 4 2 2 3" xfId="16057"/>
    <cellStyle name="Input 7 4 3" xfId="7329"/>
    <cellStyle name="Input 7 4 3 2" xfId="12069"/>
    <cellStyle name="Input 7 4 3 3" xfId="14598"/>
    <cellStyle name="Input 7 4 4" xfId="10407"/>
    <cellStyle name="Input 7 4 5" xfId="10098"/>
    <cellStyle name="Input 7 5" xfId="4646"/>
    <cellStyle name="Input 7 5 2" xfId="7600"/>
    <cellStyle name="Input 7 5 2 2" xfId="12340"/>
    <cellStyle name="Input 7 5 2 3" xfId="14869"/>
    <cellStyle name="Input 7 5 3" xfId="10679"/>
    <cellStyle name="Input 7 5 4" xfId="9036"/>
    <cellStyle name="Input 7 6" xfId="6289"/>
    <cellStyle name="Input 7 6 2" xfId="11203"/>
    <cellStyle name="Input 7 6 3" xfId="13811"/>
    <cellStyle name="Input 8" xfId="1655"/>
    <cellStyle name="Input 8 2" xfId="2519"/>
    <cellStyle name="Input 8 2 2" xfId="4308"/>
    <cellStyle name="Input 8 2 2 2" xfId="5841"/>
    <cellStyle name="Input 8 2 2 2 2" xfId="8791"/>
    <cellStyle name="Input 8 2 2 2 2 2" xfId="13531"/>
    <cellStyle name="Input 8 2 2 2 2 3" xfId="16060"/>
    <cellStyle name="Input 8 2 2 3" xfId="7332"/>
    <cellStyle name="Input 8 2 2 3 2" xfId="12072"/>
    <cellStyle name="Input 8 2 2 3 3" xfId="14601"/>
    <cellStyle name="Input 8 2 2 4" xfId="10410"/>
    <cellStyle name="Input 8 2 2 5" xfId="9169"/>
    <cellStyle name="Input 8 2 3" xfId="5397"/>
    <cellStyle name="Input 8 2 3 2" xfId="8347"/>
    <cellStyle name="Input 8 2 3 2 2" xfId="13087"/>
    <cellStyle name="Input 8 2 3 2 3" xfId="15616"/>
    <cellStyle name="Input 8 2 4" xfId="4951"/>
    <cellStyle name="Input 8 2 4 2" xfId="7903"/>
    <cellStyle name="Input 8 2 4 2 2" xfId="12643"/>
    <cellStyle name="Input 8 2 4 2 3" xfId="15172"/>
    <cellStyle name="Input 8 2 5" xfId="6286"/>
    <cellStyle name="Input 8 2 5 2" xfId="11200"/>
    <cellStyle name="Input 8 2 5 3" xfId="13808"/>
    <cellStyle name="Input 8 2 6" xfId="6849"/>
    <cellStyle name="Input 8 2 6 2" xfId="11618"/>
    <cellStyle name="Input 8 2 6 3" xfId="14157"/>
    <cellStyle name="Input 8 2 7" xfId="9628"/>
    <cellStyle name="Input 8 2 8" xfId="11487"/>
    <cellStyle name="Input 8 3" xfId="2518"/>
    <cellStyle name="Input 8 3 2" xfId="5396"/>
    <cellStyle name="Input 8 3 2 2" xfId="8346"/>
    <cellStyle name="Input 8 3 2 2 2" xfId="13086"/>
    <cellStyle name="Input 8 3 2 2 3" xfId="15615"/>
    <cellStyle name="Input 8 3 3" xfId="4950"/>
    <cellStyle name="Input 8 3 3 2" xfId="7902"/>
    <cellStyle name="Input 8 3 3 2 2" xfId="12642"/>
    <cellStyle name="Input 8 3 3 2 3" xfId="15171"/>
    <cellStyle name="Input 8 3 4" xfId="6848"/>
    <cellStyle name="Input 8 3 4 2" xfId="11617"/>
    <cellStyle name="Input 8 3 4 3" xfId="14156"/>
    <cellStyle name="Input 8 3 5" xfId="9627"/>
    <cellStyle name="Input 8 3 6" xfId="9474"/>
    <cellStyle name="Input 8 4" xfId="4307"/>
    <cellStyle name="Input 8 4 2" xfId="5840"/>
    <cellStyle name="Input 8 4 2 2" xfId="8790"/>
    <cellStyle name="Input 8 4 2 2 2" xfId="13530"/>
    <cellStyle name="Input 8 4 2 2 3" xfId="16059"/>
    <cellStyle name="Input 8 4 3" xfId="7331"/>
    <cellStyle name="Input 8 4 3 2" xfId="12071"/>
    <cellStyle name="Input 8 4 3 3" xfId="14600"/>
    <cellStyle name="Input 8 4 4" xfId="10409"/>
    <cellStyle name="Input 8 4 5" xfId="10097"/>
    <cellStyle name="Input 8 5" xfId="4647"/>
    <cellStyle name="Input 8 5 2" xfId="7601"/>
    <cellStyle name="Input 8 5 2 2" xfId="12341"/>
    <cellStyle name="Input 8 5 2 3" xfId="14870"/>
    <cellStyle name="Input 8 5 3" xfId="10680"/>
    <cellStyle name="Input 8 5 4" xfId="9964"/>
    <cellStyle name="Input 8 6" xfId="6287"/>
    <cellStyle name="Input 8 6 2" xfId="11201"/>
    <cellStyle name="Input 8 6 3" xfId="13809"/>
    <cellStyle name="Input 9" xfId="1656"/>
    <cellStyle name="Input 9 2" xfId="2521"/>
    <cellStyle name="Input 9 2 2" xfId="4310"/>
    <cellStyle name="Input 9 2 2 2" xfId="5843"/>
    <cellStyle name="Input 9 2 2 2 2" xfId="8793"/>
    <cellStyle name="Input 9 2 2 2 2 2" xfId="13533"/>
    <cellStyle name="Input 9 2 2 2 2 3" xfId="16062"/>
    <cellStyle name="Input 9 2 2 3" xfId="7334"/>
    <cellStyle name="Input 9 2 2 3 2" xfId="12074"/>
    <cellStyle name="Input 9 2 2 3 3" xfId="14603"/>
    <cellStyle name="Input 9 2 2 4" xfId="10412"/>
    <cellStyle name="Input 9 2 2 5" xfId="9168"/>
    <cellStyle name="Input 9 2 3" xfId="5399"/>
    <cellStyle name="Input 9 2 3 2" xfId="8349"/>
    <cellStyle name="Input 9 2 3 2 2" xfId="13089"/>
    <cellStyle name="Input 9 2 3 2 3" xfId="15618"/>
    <cellStyle name="Input 9 2 4" xfId="4953"/>
    <cellStyle name="Input 9 2 4 2" xfId="7905"/>
    <cellStyle name="Input 9 2 4 2 2" xfId="12645"/>
    <cellStyle name="Input 9 2 4 2 3" xfId="15174"/>
    <cellStyle name="Input 9 2 5" xfId="6284"/>
    <cellStyle name="Input 9 2 5 2" xfId="11198"/>
    <cellStyle name="Input 9 2 5 3" xfId="13806"/>
    <cellStyle name="Input 9 2 6" xfId="6851"/>
    <cellStyle name="Input 9 2 6 2" xfId="11620"/>
    <cellStyle name="Input 9 2 6 3" xfId="14159"/>
    <cellStyle name="Input 9 2 7" xfId="9630"/>
    <cellStyle name="Input 9 2 8" xfId="10314"/>
    <cellStyle name="Input 9 3" xfId="2520"/>
    <cellStyle name="Input 9 3 2" xfId="5398"/>
    <cellStyle name="Input 9 3 2 2" xfId="8348"/>
    <cellStyle name="Input 9 3 2 2 2" xfId="13088"/>
    <cellStyle name="Input 9 3 2 2 3" xfId="15617"/>
    <cellStyle name="Input 9 3 3" xfId="4952"/>
    <cellStyle name="Input 9 3 3 2" xfId="7904"/>
    <cellStyle name="Input 9 3 3 2 2" xfId="12644"/>
    <cellStyle name="Input 9 3 3 2 3" xfId="15173"/>
    <cellStyle name="Input 9 3 4" xfId="6850"/>
    <cellStyle name="Input 9 3 4 2" xfId="11619"/>
    <cellStyle name="Input 9 3 4 3" xfId="14158"/>
    <cellStyle name="Input 9 3 5" xfId="9629"/>
    <cellStyle name="Input 9 3 6" xfId="11977"/>
    <cellStyle name="Input 9 4" xfId="4309"/>
    <cellStyle name="Input 9 4 2" xfId="5842"/>
    <cellStyle name="Input 9 4 2 2" xfId="8792"/>
    <cellStyle name="Input 9 4 2 2 2" xfId="13532"/>
    <cellStyle name="Input 9 4 2 2 3" xfId="16061"/>
    <cellStyle name="Input 9 4 3" xfId="7333"/>
    <cellStyle name="Input 9 4 3 2" xfId="12073"/>
    <cellStyle name="Input 9 4 3 3" xfId="14602"/>
    <cellStyle name="Input 9 4 4" xfId="10411"/>
    <cellStyle name="Input 9 4 5" xfId="10096"/>
    <cellStyle name="Input 9 5" xfId="4648"/>
    <cellStyle name="Input 9 5 2" xfId="7602"/>
    <cellStyle name="Input 9 5 2 2" xfId="12342"/>
    <cellStyle name="Input 9 5 2 3" xfId="14871"/>
    <cellStyle name="Input 9 5 3" xfId="10681"/>
    <cellStyle name="Input 9 5 4" xfId="9035"/>
    <cellStyle name="Input 9 6" xfId="6285"/>
    <cellStyle name="Input 9 6 2" xfId="11199"/>
    <cellStyle name="Input 9 6 3" xfId="13807"/>
    <cellStyle name="INR" xfId="2522"/>
    <cellStyle name="inr (thousand)" xfId="2523"/>
    <cellStyle name="inr (thousands)" xfId="2524"/>
    <cellStyle name="inr(thousand)" xfId="2525"/>
    <cellStyle name="INR_Book1" xfId="2526"/>
    <cellStyle name="INR-PS" xfId="2527"/>
    <cellStyle name="Linked Cell" xfId="28" builtinId="24" customBuiltin="1"/>
    <cellStyle name="Linked Cell 10" xfId="1657"/>
    <cellStyle name="Linked Cell 11" xfId="1658"/>
    <cellStyle name="Linked Cell 12" xfId="1659"/>
    <cellStyle name="Linked Cell 13" xfId="1660"/>
    <cellStyle name="Linked Cell 14" xfId="1661"/>
    <cellStyle name="Linked Cell 15" xfId="1662"/>
    <cellStyle name="Linked Cell 16" xfId="1663"/>
    <cellStyle name="Linked Cell 17" xfId="1664"/>
    <cellStyle name="Linked Cell 18" xfId="1665"/>
    <cellStyle name="Linked Cell 19" xfId="1666"/>
    <cellStyle name="Linked Cell 2" xfId="1667"/>
    <cellStyle name="Linked Cell 20" xfId="1668"/>
    <cellStyle name="Linked Cell 21" xfId="1669"/>
    <cellStyle name="Linked Cell 22" xfId="1670"/>
    <cellStyle name="Linked Cell 23" xfId="1671"/>
    <cellStyle name="Linked Cell 24" xfId="1672"/>
    <cellStyle name="Linked Cell 25" xfId="1673"/>
    <cellStyle name="Linked Cell 26" xfId="1674"/>
    <cellStyle name="Linked Cell 27" xfId="1675"/>
    <cellStyle name="Linked Cell 28" xfId="1676"/>
    <cellStyle name="Linked Cell 29" xfId="1677"/>
    <cellStyle name="Linked Cell 3" xfId="1678"/>
    <cellStyle name="Linked Cell 30" xfId="1679"/>
    <cellStyle name="Linked Cell 31" xfId="1680"/>
    <cellStyle name="Linked Cell 32" xfId="1681"/>
    <cellStyle name="Linked Cell 33" xfId="1682"/>
    <cellStyle name="Linked Cell 34" xfId="1683"/>
    <cellStyle name="Linked Cell 35" xfId="1684"/>
    <cellStyle name="Linked Cell 36" xfId="1685"/>
    <cellStyle name="Linked Cell 37" xfId="1686"/>
    <cellStyle name="Linked Cell 38" xfId="1687"/>
    <cellStyle name="Linked Cell 39" xfId="1688"/>
    <cellStyle name="Linked Cell 4" xfId="1689"/>
    <cellStyle name="Linked Cell 40" xfId="1690"/>
    <cellStyle name="Linked Cell 41" xfId="1691"/>
    <cellStyle name="Linked Cell 42" xfId="1692"/>
    <cellStyle name="Linked Cell 43" xfId="1693"/>
    <cellStyle name="Linked Cell 44" xfId="1694"/>
    <cellStyle name="Linked Cell 5" xfId="1695"/>
    <cellStyle name="Linked Cell 6" xfId="1696"/>
    <cellStyle name="Linked Cell 7" xfId="1697"/>
    <cellStyle name="Linked Cell 8" xfId="1698"/>
    <cellStyle name="Linked Cell 9" xfId="1699"/>
    <cellStyle name="Model" xfId="2528"/>
    <cellStyle name="Model 2" xfId="4311"/>
    <cellStyle name="Neutral" xfId="24" builtinId="28" customBuiltin="1"/>
    <cellStyle name="Neutral 10" xfId="1700"/>
    <cellStyle name="Neutral 10 2" xfId="4312"/>
    <cellStyle name="Neutral 11" xfId="1701"/>
    <cellStyle name="Neutral 11 2" xfId="4313"/>
    <cellStyle name="Neutral 12" xfId="1702"/>
    <cellStyle name="Neutral 12 2" xfId="4314"/>
    <cellStyle name="Neutral 13" xfId="1703"/>
    <cellStyle name="Neutral 13 2" xfId="4315"/>
    <cellStyle name="Neutral 14" xfId="1704"/>
    <cellStyle name="Neutral 14 2" xfId="4316"/>
    <cellStyle name="Neutral 15" xfId="1705"/>
    <cellStyle name="Neutral 15 2" xfId="4317"/>
    <cellStyle name="Neutral 16" xfId="1706"/>
    <cellStyle name="Neutral 16 2" xfId="4318"/>
    <cellStyle name="Neutral 17" xfId="1707"/>
    <cellStyle name="Neutral 17 2" xfId="4319"/>
    <cellStyle name="Neutral 18" xfId="1708"/>
    <cellStyle name="Neutral 18 2" xfId="4320"/>
    <cellStyle name="Neutral 19" xfId="1709"/>
    <cellStyle name="Neutral 19 2" xfId="4321"/>
    <cellStyle name="Neutral 2" xfId="1710"/>
    <cellStyle name="Neutral 2 2" xfId="4322"/>
    <cellStyle name="Neutral 20" xfId="1711"/>
    <cellStyle name="Neutral 20 2" xfId="4323"/>
    <cellStyle name="Neutral 21" xfId="1712"/>
    <cellStyle name="Neutral 21 2" xfId="4324"/>
    <cellStyle name="Neutral 22" xfId="1713"/>
    <cellStyle name="Neutral 22 2" xfId="4325"/>
    <cellStyle name="Neutral 23" xfId="1714"/>
    <cellStyle name="Neutral 23 2" xfId="4326"/>
    <cellStyle name="Neutral 24" xfId="1715"/>
    <cellStyle name="Neutral 24 2" xfId="4327"/>
    <cellStyle name="Neutral 25" xfId="1716"/>
    <cellStyle name="Neutral 25 2" xfId="4328"/>
    <cellStyle name="Neutral 26" xfId="1717"/>
    <cellStyle name="Neutral 26 2" xfId="4329"/>
    <cellStyle name="Neutral 27" xfId="1718"/>
    <cellStyle name="Neutral 27 2" xfId="4330"/>
    <cellStyle name="Neutral 28" xfId="1719"/>
    <cellStyle name="Neutral 28 2" xfId="4331"/>
    <cellStyle name="Neutral 29" xfId="1720"/>
    <cellStyle name="Neutral 29 2" xfId="4332"/>
    <cellStyle name="Neutral 3" xfId="1721"/>
    <cellStyle name="Neutral 3 2" xfId="4333"/>
    <cellStyle name="Neutral 30" xfId="1722"/>
    <cellStyle name="Neutral 30 2" xfId="4334"/>
    <cellStyle name="Neutral 31" xfId="1723"/>
    <cellStyle name="Neutral 31 2" xfId="4335"/>
    <cellStyle name="Neutral 32" xfId="1724"/>
    <cellStyle name="Neutral 32 2" xfId="4336"/>
    <cellStyle name="Neutral 33" xfId="1725"/>
    <cellStyle name="Neutral 33 2" xfId="4337"/>
    <cellStyle name="Neutral 34" xfId="1726"/>
    <cellStyle name="Neutral 34 2" xfId="4338"/>
    <cellStyle name="Neutral 35" xfId="1727"/>
    <cellStyle name="Neutral 35 2" xfId="4339"/>
    <cellStyle name="Neutral 36" xfId="1728"/>
    <cellStyle name="Neutral 36 2" xfId="4340"/>
    <cellStyle name="Neutral 37" xfId="1729"/>
    <cellStyle name="Neutral 37 2" xfId="4341"/>
    <cellStyle name="Neutral 38" xfId="1730"/>
    <cellStyle name="Neutral 38 2" xfId="4342"/>
    <cellStyle name="Neutral 39" xfId="1731"/>
    <cellStyle name="Neutral 39 2" xfId="4343"/>
    <cellStyle name="Neutral 4" xfId="1732"/>
    <cellStyle name="Neutral 4 2" xfId="4344"/>
    <cellStyle name="Neutral 40" xfId="1733"/>
    <cellStyle name="Neutral 40 2" xfId="4345"/>
    <cellStyle name="Neutral 41" xfId="1734"/>
    <cellStyle name="Neutral 41 2" xfId="4346"/>
    <cellStyle name="Neutral 42" xfId="1735"/>
    <cellStyle name="Neutral 42 2" xfId="4347"/>
    <cellStyle name="Neutral 43" xfId="1736"/>
    <cellStyle name="Neutral 43 2" xfId="4348"/>
    <cellStyle name="Neutral 44" xfId="1737"/>
    <cellStyle name="Neutral 44 2" xfId="4349"/>
    <cellStyle name="Neutral 5" xfId="1738"/>
    <cellStyle name="Neutral 5 2" xfId="4350"/>
    <cellStyle name="Neutral 6" xfId="1739"/>
    <cellStyle name="Neutral 6 2" xfId="4351"/>
    <cellStyle name="Neutral 7" xfId="1740"/>
    <cellStyle name="Neutral 7 2" xfId="4352"/>
    <cellStyle name="Neutral 8" xfId="1741"/>
    <cellStyle name="Neutral 8 2" xfId="4353"/>
    <cellStyle name="Neutral 9" xfId="1742"/>
    <cellStyle name="Neutral 9 2" xfId="4354"/>
    <cellStyle name="Normal" xfId="0" builtinId="0"/>
    <cellStyle name="Normal - Style1" xfId="2049"/>
    <cellStyle name="Normal - Style1 2" xfId="2529"/>
    <cellStyle name="Normal - Style1 3" xfId="4355"/>
    <cellStyle name="Normal 10" xfId="1743"/>
    <cellStyle name="Normal 10 2" xfId="2050"/>
    <cellStyle name="Normal 10 2 2" xfId="6476"/>
    <cellStyle name="Normal 10 2 3" xfId="16290"/>
    <cellStyle name="Normal 10 3" xfId="2530"/>
    <cellStyle name="Normal 10 4" xfId="16289"/>
    <cellStyle name="Normal 11" xfId="1744"/>
    <cellStyle name="Normal 11 2" xfId="1745"/>
    <cellStyle name="Normal 11 2 2" xfId="16248"/>
    <cellStyle name="Normal 11 2 3" xfId="16249"/>
    <cellStyle name="Normal 11 3" xfId="16291"/>
    <cellStyle name="Normal 12" xfId="1746"/>
    <cellStyle name="Normal 12 2" xfId="16292"/>
    <cellStyle name="Normal 13" xfId="1747"/>
    <cellStyle name="Normal 13 2" xfId="2531"/>
    <cellStyle name="Normal 14" xfId="1748"/>
    <cellStyle name="Normal 14 2" xfId="16294"/>
    <cellStyle name="Normal 14 2 2" xfId="16295"/>
    <cellStyle name="Normal 14 3" xfId="16293"/>
    <cellStyle name="Normal 15" xfId="1749"/>
    <cellStyle name="Normal 15 2" xfId="70"/>
    <cellStyle name="Normal 16" xfId="1750"/>
    <cellStyle name="Normal 16 2" xfId="2532"/>
    <cellStyle name="Normal 16 3" xfId="16296"/>
    <cellStyle name="Normal 17" xfId="1751"/>
    <cellStyle name="Normal 17 2" xfId="16297"/>
    <cellStyle name="Normal 18" xfId="1752"/>
    <cellStyle name="Normal 18 2" xfId="16298"/>
    <cellStyle name="Normal 19" xfId="1753"/>
    <cellStyle name="Normal 19 2" xfId="16299"/>
    <cellStyle name="Normal 2" xfId="3"/>
    <cellStyle name="Normal 2 1" xfId="16300"/>
    <cellStyle name="Normal 2 10" xfId="16301"/>
    <cellStyle name="Normal 2 2" xfId="1754"/>
    <cellStyle name="Normal 2 2 2" xfId="69"/>
    <cellStyle name="Normal 2 2 2 2" xfId="2533"/>
    <cellStyle name="Normal 2 2 3" xfId="2534"/>
    <cellStyle name="Normal 2 2 4" xfId="2535"/>
    <cellStyle name="Normal 2 2 4 2" xfId="6477"/>
    <cellStyle name="Normal 2 2 4 3" xfId="6478"/>
    <cellStyle name="Normal 2 2_Capex Curo Mall 21 st july" xfId="2536"/>
    <cellStyle name="Normal 2 3" xfId="1755"/>
    <cellStyle name="Normal 2 3 2" xfId="16303"/>
    <cellStyle name="Normal 2 3 3" xfId="16302"/>
    <cellStyle name="Normal 2 4" xfId="2066"/>
    <cellStyle name="Normal 2 4 2" xfId="2537"/>
    <cellStyle name="Normal 2 5" xfId="2538"/>
    <cellStyle name="Normal 2_BE Sensitivity 9 stores" xfId="2539"/>
    <cellStyle name="Normal 20" xfId="1756"/>
    <cellStyle name="Normal 20 2" xfId="16304"/>
    <cellStyle name="Normal 21" xfId="1757"/>
    <cellStyle name="Normal 21 2" xfId="2541"/>
    <cellStyle name="Normal 21 3" xfId="2540"/>
    <cellStyle name="Normal 22" xfId="1758"/>
    <cellStyle name="Normal 22 2" xfId="2542"/>
    <cellStyle name="Normal 22 3" xfId="16305"/>
    <cellStyle name="Normal 23" xfId="1759"/>
    <cellStyle name="Normal 23 2" xfId="16306"/>
    <cellStyle name="Normal 24" xfId="1760"/>
    <cellStyle name="Normal 24 2" xfId="16307"/>
    <cellStyle name="Normal 25" xfId="1761"/>
    <cellStyle name="Normal 25 2" xfId="16308"/>
    <cellStyle name="Normal 26" xfId="1762"/>
    <cellStyle name="Normal 26 2" xfId="16309"/>
    <cellStyle name="Normal 27" xfId="1763"/>
    <cellStyle name="Normal 27 2" xfId="16310"/>
    <cellStyle name="Normal 28" xfId="1764"/>
    <cellStyle name="Normal 28 2" xfId="16311"/>
    <cellStyle name="Normal 29" xfId="1765"/>
    <cellStyle name="Normal 29 2" xfId="16312"/>
    <cellStyle name="Normal 3" xfId="1766"/>
    <cellStyle name="Normal 3 2" xfId="12"/>
    <cellStyle name="Normal 3 2 2" xfId="2543"/>
    <cellStyle name="Normal 3 2 2 2" xfId="2544"/>
    <cellStyle name="Normal 3 2 2 2 2" xfId="6479"/>
    <cellStyle name="Normal 3 2 2 2 3" xfId="6480"/>
    <cellStyle name="Normal 3 2 2 3" xfId="16314"/>
    <cellStyle name="Normal 3 2 3" xfId="2545"/>
    <cellStyle name="Normal 3 2_Capex Curo Mall 21 st july" xfId="2546"/>
    <cellStyle name="Normal 3 3" xfId="2056"/>
    <cellStyle name="Normal 3 3 2" xfId="2548"/>
    <cellStyle name="Normal 3 3 3" xfId="2549"/>
    <cellStyle name="Normal 3 3 3 2" xfId="6481"/>
    <cellStyle name="Normal 3 3 3 3" xfId="6482"/>
    <cellStyle name="Normal 3 3 4" xfId="2547"/>
    <cellStyle name="Normal 3 4" xfId="2550"/>
    <cellStyle name="Normal 3 5" xfId="2551"/>
    <cellStyle name="Normal 3 5 2" xfId="2552"/>
    <cellStyle name="Normal 3 6" xfId="16313"/>
    <cellStyle name="Normal 3_IT Budget" xfId="2553"/>
    <cellStyle name="Normal 30" xfId="1767"/>
    <cellStyle name="Normal 30 2" xfId="16315"/>
    <cellStyle name="Normal 31" xfId="1768"/>
    <cellStyle name="Normal 32" xfId="1769"/>
    <cellStyle name="Normal 33" xfId="1770"/>
    <cellStyle name="Normal 34" xfId="1771"/>
    <cellStyle name="Normal 35" xfId="1772"/>
    <cellStyle name="Normal 36" xfId="1773"/>
    <cellStyle name="Normal 37" xfId="1774"/>
    <cellStyle name="Normal 38" xfId="1775"/>
    <cellStyle name="Normal 39" xfId="1776"/>
    <cellStyle name="Normal 4" xfId="13"/>
    <cellStyle name="Normal 4 2" xfId="2060"/>
    <cellStyle name="Normal 4 2 2" xfId="2554"/>
    <cellStyle name="Normal 4 2 3" xfId="16316"/>
    <cellStyle name="Normal 4 3" xfId="2555"/>
    <cellStyle name="Normal 4 3 2" xfId="16317"/>
    <cellStyle name="Normal 4 4" xfId="1777"/>
    <cellStyle name="Normal 40" xfId="1778"/>
    <cellStyle name="Normal 41" xfId="1779"/>
    <cellStyle name="Normal 42" xfId="1780"/>
    <cellStyle name="Normal 43" xfId="1781"/>
    <cellStyle name="Normal 44" xfId="1782"/>
    <cellStyle name="Normal 45" xfId="1783"/>
    <cellStyle name="Normal 46" xfId="1784"/>
    <cellStyle name="Normal 47" xfId="2055"/>
    <cellStyle name="Normal 47 2" xfId="2556"/>
    <cellStyle name="Normal 48" xfId="2067"/>
    <cellStyle name="Normal 48 2" xfId="2557"/>
    <cellStyle name="Normal 48 3" xfId="5222"/>
    <cellStyle name="Normal 48 4" xfId="4778"/>
    <cellStyle name="Normal 49" xfId="2070"/>
    <cellStyle name="Normal 49 2" xfId="2558"/>
    <cellStyle name="Normal 5" xfId="1785"/>
    <cellStyle name="Normal 5 2" xfId="2560"/>
    <cellStyle name="Normal 5 2 2" xfId="4356"/>
    <cellStyle name="Normal 5 2 3" xfId="16319"/>
    <cellStyle name="Normal 5 3" xfId="2559"/>
    <cellStyle name="Normal 5 4" xfId="16318"/>
    <cellStyle name="Normal 50" xfId="2071"/>
    <cellStyle name="Normal 50 2" xfId="2072"/>
    <cellStyle name="Normal 50 2 2" xfId="5223"/>
    <cellStyle name="Normal 50 2 3" xfId="4779"/>
    <cellStyle name="Normal 50 3" xfId="2561"/>
    <cellStyle name="Normal 51" xfId="2562"/>
    <cellStyle name="Normal 52" xfId="2563"/>
    <cellStyle name="Normal 53" xfId="2564"/>
    <cellStyle name="Normal 53 2" xfId="6483"/>
    <cellStyle name="Normal 53 3" xfId="6484"/>
    <cellStyle name="Normal 54" xfId="2565"/>
    <cellStyle name="Normal 54 2" xfId="6485"/>
    <cellStyle name="Normal 54 3" xfId="6486"/>
    <cellStyle name="Normal 55" xfId="9"/>
    <cellStyle name="Normal 56" xfId="2566"/>
    <cellStyle name="Normal 57" xfId="2567"/>
    <cellStyle name="Normal 58" xfId="2568"/>
    <cellStyle name="Normal 58 2" xfId="6487"/>
    <cellStyle name="Normal 58 3" xfId="6488"/>
    <cellStyle name="Normal 59" xfId="2569"/>
    <cellStyle name="Normal 59 2" xfId="6489"/>
    <cellStyle name="Normal 59 3" xfId="6490"/>
    <cellStyle name="Normal 6" xfId="1786"/>
    <cellStyle name="Normal 6 2" xfId="2571"/>
    <cellStyle name="Normal 6 2 2" xfId="16321"/>
    <cellStyle name="Normal 6 3" xfId="2570"/>
    <cellStyle name="Normal 6 4" xfId="16320"/>
    <cellStyle name="Normal 60" xfId="10"/>
    <cellStyle name="Normal 61" xfId="16246"/>
    <cellStyle name="Normal 62" xfId="16251"/>
    <cellStyle name="Normal 7" xfId="1787"/>
    <cellStyle name="Normal 7 2" xfId="2573"/>
    <cellStyle name="Normal 7 2 2" xfId="16323"/>
    <cellStyle name="Normal 7 3" xfId="2572"/>
    <cellStyle name="Normal 7 4" xfId="4357"/>
    <cellStyle name="Normal 7 5" xfId="16322"/>
    <cellStyle name="Normal 8" xfId="1788"/>
    <cellStyle name="Normal 8 2" xfId="2574"/>
    <cellStyle name="Normal 8 2 2" xfId="2575"/>
    <cellStyle name="Normal 8 2 3" xfId="16325"/>
    <cellStyle name="Normal 8 3" xfId="16324"/>
    <cellStyle name="Normal 9" xfId="1789"/>
    <cellStyle name="Normal 9 2" xfId="1790"/>
    <cellStyle name="Normal 9 2 2" xfId="2577"/>
    <cellStyle name="Normal 9 3" xfId="2578"/>
    <cellStyle name="Normal 9 4" xfId="2576"/>
    <cellStyle name="Normal 9 5" xfId="16326"/>
    <cellStyle name="Normal_costing sheet" xfId="16253"/>
    <cellStyle name="Normal_KFC MYSORE -FIRE SPRINKLER BOQ-22-06-08-R1" xfId="16330"/>
    <cellStyle name="Normal_KFC-TOTAL MALL-BANGLORE-BOQ-060309" xfId="5"/>
    <cellStyle name="Normal_Sheet1" xfId="16329"/>
    <cellStyle name="Note" xfId="31" builtinId="10" customBuiltin="1"/>
    <cellStyle name="Note 10" xfId="1791"/>
    <cellStyle name="Note 10 2" xfId="2580"/>
    <cellStyle name="Note 10 2 2" xfId="4359"/>
    <cellStyle name="Note 10 2 2 2" xfId="5845"/>
    <cellStyle name="Note 10 2 2 2 2" xfId="8795"/>
    <cellStyle name="Note 10 2 2 2 2 2" xfId="13535"/>
    <cellStyle name="Note 10 2 2 2 2 3" xfId="16064"/>
    <cellStyle name="Note 10 2 2 3" xfId="7336"/>
    <cellStyle name="Note 10 2 2 3 2" xfId="12076"/>
    <cellStyle name="Note 10 2 2 3 3" xfId="14605"/>
    <cellStyle name="Note 10 2 2 4" xfId="10414"/>
    <cellStyle name="Note 10 2 2 5" xfId="9167"/>
    <cellStyle name="Note 10 2 3" xfId="5401"/>
    <cellStyle name="Note 10 2 3 2" xfId="8351"/>
    <cellStyle name="Note 10 2 3 2 2" xfId="13091"/>
    <cellStyle name="Note 10 2 3 2 3" xfId="15620"/>
    <cellStyle name="Note 10 2 4" xfId="4955"/>
    <cellStyle name="Note 10 2 4 2" xfId="7907"/>
    <cellStyle name="Note 10 2 4 2 2" xfId="12647"/>
    <cellStyle name="Note 10 2 4 2 3" xfId="15176"/>
    <cellStyle name="Note 10 2 5" xfId="6282"/>
    <cellStyle name="Note 10 2 5 2" xfId="11196"/>
    <cellStyle name="Note 10 2 5 3" xfId="13804"/>
    <cellStyle name="Note 10 2 6" xfId="6853"/>
    <cellStyle name="Note 10 2 6 2" xfId="11622"/>
    <cellStyle name="Note 10 2 6 3" xfId="14161"/>
    <cellStyle name="Note 10 2 7" xfId="9632"/>
    <cellStyle name="Note 10 2 8" xfId="11484"/>
    <cellStyle name="Note 10 3" xfId="2579"/>
    <cellStyle name="Note 10 3 2" xfId="5400"/>
    <cellStyle name="Note 10 3 2 2" xfId="8350"/>
    <cellStyle name="Note 10 3 2 2 2" xfId="13090"/>
    <cellStyle name="Note 10 3 2 2 3" xfId="15619"/>
    <cellStyle name="Note 10 3 3" xfId="4954"/>
    <cellStyle name="Note 10 3 3 2" xfId="7906"/>
    <cellStyle name="Note 10 3 3 2 2" xfId="12646"/>
    <cellStyle name="Note 10 3 3 2 3" xfId="15175"/>
    <cellStyle name="Note 10 3 4" xfId="6852"/>
    <cellStyle name="Note 10 3 4 2" xfId="11621"/>
    <cellStyle name="Note 10 3 4 3" xfId="14160"/>
    <cellStyle name="Note 10 3 5" xfId="9631"/>
    <cellStyle name="Note 10 3 6" xfId="9327"/>
    <cellStyle name="Note 10 4" xfId="4358"/>
    <cellStyle name="Note 10 4 2" xfId="5844"/>
    <cellStyle name="Note 10 4 2 2" xfId="8794"/>
    <cellStyle name="Note 10 4 2 2 2" xfId="13534"/>
    <cellStyle name="Note 10 4 2 2 3" xfId="16063"/>
    <cellStyle name="Note 10 4 3" xfId="7335"/>
    <cellStyle name="Note 10 4 3 2" xfId="12075"/>
    <cellStyle name="Note 10 4 3 3" xfId="14604"/>
    <cellStyle name="Note 10 4 4" xfId="10413"/>
    <cellStyle name="Note 10 4 5" xfId="10095"/>
    <cellStyle name="Note 10 5" xfId="4649"/>
    <cellStyle name="Note 10 5 2" xfId="7603"/>
    <cellStyle name="Note 10 5 2 2" xfId="12343"/>
    <cellStyle name="Note 10 5 2 3" xfId="14872"/>
    <cellStyle name="Note 10 5 3" xfId="10682"/>
    <cellStyle name="Note 10 5 4" xfId="9963"/>
    <cellStyle name="Note 10 6" xfId="6283"/>
    <cellStyle name="Note 10 6 2" xfId="11197"/>
    <cellStyle name="Note 10 6 3" xfId="13805"/>
    <cellStyle name="Note 11" xfId="1792"/>
    <cellStyle name="Note 11 2" xfId="2582"/>
    <cellStyle name="Note 11 2 2" xfId="4361"/>
    <cellStyle name="Note 11 2 2 2" xfId="5847"/>
    <cellStyle name="Note 11 2 2 2 2" xfId="8797"/>
    <cellStyle name="Note 11 2 2 2 2 2" xfId="13537"/>
    <cellStyle name="Note 11 2 2 2 2 3" xfId="16066"/>
    <cellStyle name="Note 11 2 2 3" xfId="7338"/>
    <cellStyle name="Note 11 2 2 3 2" xfId="12078"/>
    <cellStyle name="Note 11 2 2 3 3" xfId="14607"/>
    <cellStyle name="Note 11 2 2 4" xfId="10416"/>
    <cellStyle name="Note 11 2 2 5" xfId="9166"/>
    <cellStyle name="Note 11 2 3" xfId="5403"/>
    <cellStyle name="Note 11 2 3 2" xfId="8353"/>
    <cellStyle name="Note 11 2 3 2 2" xfId="13093"/>
    <cellStyle name="Note 11 2 3 2 3" xfId="15622"/>
    <cellStyle name="Note 11 2 4" xfId="4957"/>
    <cellStyle name="Note 11 2 4 2" xfId="7909"/>
    <cellStyle name="Note 11 2 4 2 2" xfId="12649"/>
    <cellStyle name="Note 11 2 4 2 3" xfId="15178"/>
    <cellStyle name="Note 11 2 5" xfId="6280"/>
    <cellStyle name="Note 11 2 5 2" xfId="11194"/>
    <cellStyle name="Note 11 2 5 3" xfId="13802"/>
    <cellStyle name="Note 11 2 6" xfId="6855"/>
    <cellStyle name="Note 11 2 6 2" xfId="11624"/>
    <cellStyle name="Note 11 2 6 3" xfId="14163"/>
    <cellStyle name="Note 11 2 7" xfId="9634"/>
    <cellStyle name="Note 11 2 8" xfId="9326"/>
    <cellStyle name="Note 11 3" xfId="2581"/>
    <cellStyle name="Note 11 3 2" xfId="5402"/>
    <cellStyle name="Note 11 3 2 2" xfId="8352"/>
    <cellStyle name="Note 11 3 2 2 2" xfId="13092"/>
    <cellStyle name="Note 11 3 2 2 3" xfId="15621"/>
    <cellStyle name="Note 11 3 3" xfId="4956"/>
    <cellStyle name="Note 11 3 3 2" xfId="7908"/>
    <cellStyle name="Note 11 3 3 2 2" xfId="12648"/>
    <cellStyle name="Note 11 3 3 2 3" xfId="15177"/>
    <cellStyle name="Note 11 3 4" xfId="6854"/>
    <cellStyle name="Note 11 3 4 2" xfId="11623"/>
    <cellStyle name="Note 11 3 4 3" xfId="14162"/>
    <cellStyle name="Note 11 3 5" xfId="9633"/>
    <cellStyle name="Note 11 3 6" xfId="9471"/>
    <cellStyle name="Note 11 4" xfId="4360"/>
    <cellStyle name="Note 11 4 2" xfId="5846"/>
    <cellStyle name="Note 11 4 2 2" xfId="8796"/>
    <cellStyle name="Note 11 4 2 2 2" xfId="13536"/>
    <cellStyle name="Note 11 4 2 2 3" xfId="16065"/>
    <cellStyle name="Note 11 4 3" xfId="7337"/>
    <cellStyle name="Note 11 4 3 2" xfId="12077"/>
    <cellStyle name="Note 11 4 3 3" xfId="14606"/>
    <cellStyle name="Note 11 4 4" xfId="10415"/>
    <cellStyle name="Note 11 4 5" xfId="10094"/>
    <cellStyle name="Note 11 5" xfId="4650"/>
    <cellStyle name="Note 11 5 2" xfId="7604"/>
    <cellStyle name="Note 11 5 2 2" xfId="12344"/>
    <cellStyle name="Note 11 5 2 3" xfId="14873"/>
    <cellStyle name="Note 11 5 3" xfId="10683"/>
    <cellStyle name="Note 11 5 4" xfId="9034"/>
    <cellStyle name="Note 11 6" xfId="6281"/>
    <cellStyle name="Note 11 6 2" xfId="11195"/>
    <cellStyle name="Note 11 6 3" xfId="13803"/>
    <cellStyle name="Note 12" xfId="1793"/>
    <cellStyle name="Note 12 2" xfId="2584"/>
    <cellStyle name="Note 12 2 2" xfId="4363"/>
    <cellStyle name="Note 12 2 2 2" xfId="5849"/>
    <cellStyle name="Note 12 2 2 2 2" xfId="8799"/>
    <cellStyle name="Note 12 2 2 2 2 2" xfId="13539"/>
    <cellStyle name="Note 12 2 2 2 2 3" xfId="16068"/>
    <cellStyle name="Note 12 2 2 3" xfId="7340"/>
    <cellStyle name="Note 12 2 2 3 2" xfId="12080"/>
    <cellStyle name="Note 12 2 2 3 3" xfId="14609"/>
    <cellStyle name="Note 12 2 2 4" xfId="10418"/>
    <cellStyle name="Note 12 2 2 5" xfId="9165"/>
    <cellStyle name="Note 12 2 3" xfId="5405"/>
    <cellStyle name="Note 12 2 3 2" xfId="8355"/>
    <cellStyle name="Note 12 2 3 2 2" xfId="13095"/>
    <cellStyle name="Note 12 2 3 2 3" xfId="15624"/>
    <cellStyle name="Note 12 2 4" xfId="4959"/>
    <cellStyle name="Note 12 2 4 2" xfId="7911"/>
    <cellStyle name="Note 12 2 4 2 2" xfId="12651"/>
    <cellStyle name="Note 12 2 4 2 3" xfId="15180"/>
    <cellStyle name="Note 12 2 5" xfId="6278"/>
    <cellStyle name="Note 12 2 5 2" xfId="11192"/>
    <cellStyle name="Note 12 2 5 3" xfId="13800"/>
    <cellStyle name="Note 12 2 6" xfId="6857"/>
    <cellStyle name="Note 12 2 6 2" xfId="11626"/>
    <cellStyle name="Note 12 2 6 3" xfId="14165"/>
    <cellStyle name="Note 12 2 7" xfId="9636"/>
    <cellStyle name="Note 12 2 8" xfId="9470"/>
    <cellStyle name="Note 12 3" xfId="2583"/>
    <cellStyle name="Note 12 3 2" xfId="5404"/>
    <cellStyle name="Note 12 3 2 2" xfId="8354"/>
    <cellStyle name="Note 12 3 2 2 2" xfId="13094"/>
    <cellStyle name="Note 12 3 2 2 3" xfId="15623"/>
    <cellStyle name="Note 12 3 3" xfId="4958"/>
    <cellStyle name="Note 12 3 3 2" xfId="7910"/>
    <cellStyle name="Note 12 3 3 2 2" xfId="12650"/>
    <cellStyle name="Note 12 3 3 2 3" xfId="15179"/>
    <cellStyle name="Note 12 3 4" xfId="6856"/>
    <cellStyle name="Note 12 3 4 2" xfId="11625"/>
    <cellStyle name="Note 12 3 4 3" xfId="14164"/>
    <cellStyle name="Note 12 3 5" xfId="9635"/>
    <cellStyle name="Note 12 3 6" xfId="11483"/>
    <cellStyle name="Note 12 4" xfId="4362"/>
    <cellStyle name="Note 12 4 2" xfId="5848"/>
    <cellStyle name="Note 12 4 2 2" xfId="8798"/>
    <cellStyle name="Note 12 4 2 2 2" xfId="13538"/>
    <cellStyle name="Note 12 4 2 2 3" xfId="16067"/>
    <cellStyle name="Note 12 4 3" xfId="7339"/>
    <cellStyle name="Note 12 4 3 2" xfId="12079"/>
    <cellStyle name="Note 12 4 3 3" xfId="14608"/>
    <cellStyle name="Note 12 4 4" xfId="10417"/>
    <cellStyle name="Note 12 4 5" xfId="10093"/>
    <cellStyle name="Note 12 5" xfId="4651"/>
    <cellStyle name="Note 12 5 2" xfId="7605"/>
    <cellStyle name="Note 12 5 2 2" xfId="12345"/>
    <cellStyle name="Note 12 5 2 3" xfId="14874"/>
    <cellStyle name="Note 12 5 3" xfId="10684"/>
    <cellStyle name="Note 12 5 4" xfId="9962"/>
    <cellStyle name="Note 12 6" xfId="6279"/>
    <cellStyle name="Note 12 6 2" xfId="11193"/>
    <cellStyle name="Note 12 6 3" xfId="13801"/>
    <cellStyle name="Note 13" xfId="1794"/>
    <cellStyle name="Note 13 2" xfId="2586"/>
    <cellStyle name="Note 13 2 2" xfId="4365"/>
    <cellStyle name="Note 13 2 2 2" xfId="5851"/>
    <cellStyle name="Note 13 2 2 2 2" xfId="8801"/>
    <cellStyle name="Note 13 2 2 2 2 2" xfId="13541"/>
    <cellStyle name="Note 13 2 2 2 2 3" xfId="16070"/>
    <cellStyle name="Note 13 2 2 3" xfId="7342"/>
    <cellStyle name="Note 13 2 2 3 2" xfId="12082"/>
    <cellStyle name="Note 13 2 2 3 3" xfId="14611"/>
    <cellStyle name="Note 13 2 2 4" xfId="10420"/>
    <cellStyle name="Note 13 2 2 5" xfId="9164"/>
    <cellStyle name="Note 13 2 3" xfId="5407"/>
    <cellStyle name="Note 13 2 3 2" xfId="8357"/>
    <cellStyle name="Note 13 2 3 2 2" xfId="13097"/>
    <cellStyle name="Note 13 2 3 2 3" xfId="15626"/>
    <cellStyle name="Note 13 2 4" xfId="4961"/>
    <cellStyle name="Note 13 2 4 2" xfId="7913"/>
    <cellStyle name="Note 13 2 4 2 2" xfId="12653"/>
    <cellStyle name="Note 13 2 4 2 3" xfId="15182"/>
    <cellStyle name="Note 13 2 5" xfId="6276"/>
    <cellStyle name="Note 13 2 5 2" xfId="11190"/>
    <cellStyle name="Note 13 2 5 3" xfId="13798"/>
    <cellStyle name="Note 13 2 6" xfId="6859"/>
    <cellStyle name="Note 13 2 6 2" xfId="11628"/>
    <cellStyle name="Note 13 2 6 3" xfId="14167"/>
    <cellStyle name="Note 13 2 7" xfId="9638"/>
    <cellStyle name="Note 13 2 8" xfId="11482"/>
    <cellStyle name="Note 13 3" xfId="2585"/>
    <cellStyle name="Note 13 3 2" xfId="5406"/>
    <cellStyle name="Note 13 3 2 2" xfId="8356"/>
    <cellStyle name="Note 13 3 2 2 2" xfId="13096"/>
    <cellStyle name="Note 13 3 2 2 3" xfId="15625"/>
    <cellStyle name="Note 13 3 3" xfId="4960"/>
    <cellStyle name="Note 13 3 3 2" xfId="7912"/>
    <cellStyle name="Note 13 3 3 2 2" xfId="12652"/>
    <cellStyle name="Note 13 3 3 2 3" xfId="15181"/>
    <cellStyle name="Note 13 3 4" xfId="6858"/>
    <cellStyle name="Note 13 3 4 2" xfId="11627"/>
    <cellStyle name="Note 13 3 4 3" xfId="14166"/>
    <cellStyle name="Note 13 3 5" xfId="9637"/>
    <cellStyle name="Note 13 3 6" xfId="9325"/>
    <cellStyle name="Note 13 4" xfId="4364"/>
    <cellStyle name="Note 13 4 2" xfId="5850"/>
    <cellStyle name="Note 13 4 2 2" xfId="8800"/>
    <cellStyle name="Note 13 4 2 2 2" xfId="13540"/>
    <cellStyle name="Note 13 4 2 2 3" xfId="16069"/>
    <cellStyle name="Note 13 4 3" xfId="7341"/>
    <cellStyle name="Note 13 4 3 2" xfId="12081"/>
    <cellStyle name="Note 13 4 3 3" xfId="14610"/>
    <cellStyle name="Note 13 4 4" xfId="10419"/>
    <cellStyle name="Note 13 4 5" xfId="10092"/>
    <cellStyle name="Note 13 5" xfId="4652"/>
    <cellStyle name="Note 13 5 2" xfId="7606"/>
    <cellStyle name="Note 13 5 2 2" xfId="12346"/>
    <cellStyle name="Note 13 5 2 3" xfId="14875"/>
    <cellStyle name="Note 13 5 3" xfId="10685"/>
    <cellStyle name="Note 13 5 4" xfId="9033"/>
    <cellStyle name="Note 13 6" xfId="6277"/>
    <cellStyle name="Note 13 6 2" xfId="11191"/>
    <cellStyle name="Note 13 6 3" xfId="13799"/>
    <cellStyle name="Note 14" xfId="1795"/>
    <cellStyle name="Note 14 2" xfId="2588"/>
    <cellStyle name="Note 14 2 2" xfId="4367"/>
    <cellStyle name="Note 14 2 2 2" xfId="5853"/>
    <cellStyle name="Note 14 2 2 2 2" xfId="8803"/>
    <cellStyle name="Note 14 2 2 2 2 2" xfId="13543"/>
    <cellStyle name="Note 14 2 2 2 2 3" xfId="16072"/>
    <cellStyle name="Note 14 2 2 3" xfId="7344"/>
    <cellStyle name="Note 14 2 2 3 2" xfId="12084"/>
    <cellStyle name="Note 14 2 2 3 3" xfId="14613"/>
    <cellStyle name="Note 14 2 2 4" xfId="10422"/>
    <cellStyle name="Note 14 2 2 5" xfId="9163"/>
    <cellStyle name="Note 14 2 3" xfId="5409"/>
    <cellStyle name="Note 14 2 3 2" xfId="8359"/>
    <cellStyle name="Note 14 2 3 2 2" xfId="13099"/>
    <cellStyle name="Note 14 2 3 2 3" xfId="15628"/>
    <cellStyle name="Note 14 2 4" xfId="4963"/>
    <cellStyle name="Note 14 2 4 2" xfId="7915"/>
    <cellStyle name="Note 14 2 4 2 2" xfId="12655"/>
    <cellStyle name="Note 14 2 4 2 3" xfId="15184"/>
    <cellStyle name="Note 14 2 5" xfId="6274"/>
    <cellStyle name="Note 14 2 5 2" xfId="11188"/>
    <cellStyle name="Note 14 2 5 3" xfId="13796"/>
    <cellStyle name="Note 14 2 6" xfId="6861"/>
    <cellStyle name="Note 14 2 6 2" xfId="11630"/>
    <cellStyle name="Note 14 2 6 3" xfId="14169"/>
    <cellStyle name="Note 14 2 7" xfId="9640"/>
    <cellStyle name="Note 14 2 8" xfId="10313"/>
    <cellStyle name="Note 14 3" xfId="2587"/>
    <cellStyle name="Note 14 3 2" xfId="5408"/>
    <cellStyle name="Note 14 3 2 2" xfId="8358"/>
    <cellStyle name="Note 14 3 2 2 2" xfId="13098"/>
    <cellStyle name="Note 14 3 2 2 3" xfId="15627"/>
    <cellStyle name="Note 14 3 3" xfId="4962"/>
    <cellStyle name="Note 14 3 3 2" xfId="7914"/>
    <cellStyle name="Note 14 3 3 2 2" xfId="12654"/>
    <cellStyle name="Note 14 3 3 2 3" xfId="15183"/>
    <cellStyle name="Note 14 3 4" xfId="6860"/>
    <cellStyle name="Note 14 3 4 2" xfId="11629"/>
    <cellStyle name="Note 14 3 4 3" xfId="14168"/>
    <cellStyle name="Note 14 3 5" xfId="9639"/>
    <cellStyle name="Note 14 3 6" xfId="11976"/>
    <cellStyle name="Note 14 4" xfId="4366"/>
    <cellStyle name="Note 14 4 2" xfId="5852"/>
    <cellStyle name="Note 14 4 2 2" xfId="8802"/>
    <cellStyle name="Note 14 4 2 2 2" xfId="13542"/>
    <cellStyle name="Note 14 4 2 2 3" xfId="16071"/>
    <cellStyle name="Note 14 4 3" xfId="7343"/>
    <cellStyle name="Note 14 4 3 2" xfId="12083"/>
    <cellStyle name="Note 14 4 3 3" xfId="14612"/>
    <cellStyle name="Note 14 4 4" xfId="10421"/>
    <cellStyle name="Note 14 4 5" xfId="10091"/>
    <cellStyle name="Note 14 5" xfId="4653"/>
    <cellStyle name="Note 14 5 2" xfId="7607"/>
    <cellStyle name="Note 14 5 2 2" xfId="12347"/>
    <cellStyle name="Note 14 5 2 3" xfId="14876"/>
    <cellStyle name="Note 14 5 3" xfId="10686"/>
    <cellStyle name="Note 14 5 4" xfId="9961"/>
    <cellStyle name="Note 14 6" xfId="6275"/>
    <cellStyle name="Note 14 6 2" xfId="11189"/>
    <cellStyle name="Note 14 6 3" xfId="13797"/>
    <cellStyle name="Note 15" xfId="1796"/>
    <cellStyle name="Note 15 2" xfId="2590"/>
    <cellStyle name="Note 15 2 2" xfId="4369"/>
    <cellStyle name="Note 15 2 2 2" xfId="5855"/>
    <cellStyle name="Note 15 2 2 2 2" xfId="8805"/>
    <cellStyle name="Note 15 2 2 2 2 2" xfId="13545"/>
    <cellStyle name="Note 15 2 2 2 2 3" xfId="16074"/>
    <cellStyle name="Note 15 2 2 3" xfId="7346"/>
    <cellStyle name="Note 15 2 2 3 2" xfId="12086"/>
    <cellStyle name="Note 15 2 2 3 3" xfId="14615"/>
    <cellStyle name="Note 15 2 2 4" xfId="10424"/>
    <cellStyle name="Note 15 2 2 5" xfId="9162"/>
    <cellStyle name="Note 15 2 3" xfId="5411"/>
    <cellStyle name="Note 15 2 3 2" xfId="8361"/>
    <cellStyle name="Note 15 2 3 2 2" xfId="13101"/>
    <cellStyle name="Note 15 2 3 2 3" xfId="15630"/>
    <cellStyle name="Note 15 2 4" xfId="4965"/>
    <cellStyle name="Note 15 2 4 2" xfId="7917"/>
    <cellStyle name="Note 15 2 4 2 2" xfId="12657"/>
    <cellStyle name="Note 15 2 4 2 3" xfId="15186"/>
    <cellStyle name="Note 15 2 5" xfId="6272"/>
    <cellStyle name="Note 15 2 5 2" xfId="11186"/>
    <cellStyle name="Note 15 2 5 3" xfId="13794"/>
    <cellStyle name="Note 15 2 6" xfId="6863"/>
    <cellStyle name="Note 15 2 6 2" xfId="11632"/>
    <cellStyle name="Note 15 2 6 3" xfId="14171"/>
    <cellStyle name="Note 15 2 7" xfId="9642"/>
    <cellStyle name="Note 15 2 8" xfId="11481"/>
    <cellStyle name="Note 15 3" xfId="2589"/>
    <cellStyle name="Note 15 3 2" xfId="5410"/>
    <cellStyle name="Note 15 3 2 2" xfId="8360"/>
    <cellStyle name="Note 15 3 2 2 2" xfId="13100"/>
    <cellStyle name="Note 15 3 2 2 3" xfId="15629"/>
    <cellStyle name="Note 15 3 3" xfId="4964"/>
    <cellStyle name="Note 15 3 3 2" xfId="7916"/>
    <cellStyle name="Note 15 3 3 2 2" xfId="12656"/>
    <cellStyle name="Note 15 3 3 2 3" xfId="15185"/>
    <cellStyle name="Note 15 3 4" xfId="6862"/>
    <cellStyle name="Note 15 3 4 2" xfId="11631"/>
    <cellStyle name="Note 15 3 4 3" xfId="14170"/>
    <cellStyle name="Note 15 3 5" xfId="9641"/>
    <cellStyle name="Note 15 3 6" xfId="9469"/>
    <cellStyle name="Note 15 4" xfId="4368"/>
    <cellStyle name="Note 15 4 2" xfId="5854"/>
    <cellStyle name="Note 15 4 2 2" xfId="8804"/>
    <cellStyle name="Note 15 4 2 2 2" xfId="13544"/>
    <cellStyle name="Note 15 4 2 2 3" xfId="16073"/>
    <cellStyle name="Note 15 4 3" xfId="7345"/>
    <cellStyle name="Note 15 4 3 2" xfId="12085"/>
    <cellStyle name="Note 15 4 3 3" xfId="14614"/>
    <cellStyle name="Note 15 4 4" xfId="10423"/>
    <cellStyle name="Note 15 4 5" xfId="10090"/>
    <cellStyle name="Note 15 5" xfId="4654"/>
    <cellStyle name="Note 15 5 2" xfId="7608"/>
    <cellStyle name="Note 15 5 2 2" xfId="12348"/>
    <cellStyle name="Note 15 5 2 3" xfId="14877"/>
    <cellStyle name="Note 15 5 3" xfId="10687"/>
    <cellStyle name="Note 15 5 4" xfId="9032"/>
    <cellStyle name="Note 15 6" xfId="6273"/>
    <cellStyle name="Note 15 6 2" xfId="11187"/>
    <cellStyle name="Note 15 6 3" xfId="13795"/>
    <cellStyle name="Note 16" xfId="1797"/>
    <cellStyle name="Note 16 2" xfId="2592"/>
    <cellStyle name="Note 16 2 2" xfId="4371"/>
    <cellStyle name="Note 16 2 2 2" xfId="5857"/>
    <cellStyle name="Note 16 2 2 2 2" xfId="8807"/>
    <cellStyle name="Note 16 2 2 2 2 2" xfId="13547"/>
    <cellStyle name="Note 16 2 2 2 2 3" xfId="16076"/>
    <cellStyle name="Note 16 2 2 3" xfId="7348"/>
    <cellStyle name="Note 16 2 2 3 2" xfId="12088"/>
    <cellStyle name="Note 16 2 2 3 3" xfId="14617"/>
    <cellStyle name="Note 16 2 2 4" xfId="10426"/>
    <cellStyle name="Note 16 2 2 5" xfId="9161"/>
    <cellStyle name="Note 16 2 3" xfId="5413"/>
    <cellStyle name="Note 16 2 3 2" xfId="8363"/>
    <cellStyle name="Note 16 2 3 2 2" xfId="13103"/>
    <cellStyle name="Note 16 2 3 2 3" xfId="15632"/>
    <cellStyle name="Note 16 2 4" xfId="4967"/>
    <cellStyle name="Note 16 2 4 2" xfId="7919"/>
    <cellStyle name="Note 16 2 4 2 2" xfId="12659"/>
    <cellStyle name="Note 16 2 4 2 3" xfId="15188"/>
    <cellStyle name="Note 16 2 5" xfId="6270"/>
    <cellStyle name="Note 16 2 5 2" xfId="11184"/>
    <cellStyle name="Note 16 2 5 3" xfId="13792"/>
    <cellStyle name="Note 16 2 6" xfId="6865"/>
    <cellStyle name="Note 16 2 6 2" xfId="11634"/>
    <cellStyle name="Note 16 2 6 3" xfId="14173"/>
    <cellStyle name="Note 16 2 7" xfId="9644"/>
    <cellStyle name="Note 16 2 8" xfId="9324"/>
    <cellStyle name="Note 16 3" xfId="2591"/>
    <cellStyle name="Note 16 3 2" xfId="5412"/>
    <cellStyle name="Note 16 3 2 2" xfId="8362"/>
    <cellStyle name="Note 16 3 2 2 2" xfId="13102"/>
    <cellStyle name="Note 16 3 2 2 3" xfId="15631"/>
    <cellStyle name="Note 16 3 3" xfId="4966"/>
    <cellStyle name="Note 16 3 3 2" xfId="7918"/>
    <cellStyle name="Note 16 3 3 2 2" xfId="12658"/>
    <cellStyle name="Note 16 3 3 2 3" xfId="15187"/>
    <cellStyle name="Note 16 3 4" xfId="6864"/>
    <cellStyle name="Note 16 3 4 2" xfId="11633"/>
    <cellStyle name="Note 16 3 4 3" xfId="14172"/>
    <cellStyle name="Note 16 3 5" xfId="9643"/>
    <cellStyle name="Note 16 3 6" xfId="9468"/>
    <cellStyle name="Note 16 4" xfId="4370"/>
    <cellStyle name="Note 16 4 2" xfId="5856"/>
    <cellStyle name="Note 16 4 2 2" xfId="8806"/>
    <cellStyle name="Note 16 4 2 2 2" xfId="13546"/>
    <cellStyle name="Note 16 4 2 2 3" xfId="16075"/>
    <cellStyle name="Note 16 4 3" xfId="7347"/>
    <cellStyle name="Note 16 4 3 2" xfId="12087"/>
    <cellStyle name="Note 16 4 3 3" xfId="14616"/>
    <cellStyle name="Note 16 4 4" xfId="10425"/>
    <cellStyle name="Note 16 4 5" xfId="10089"/>
    <cellStyle name="Note 16 5" xfId="4655"/>
    <cellStyle name="Note 16 5 2" xfId="7609"/>
    <cellStyle name="Note 16 5 2 2" xfId="12349"/>
    <cellStyle name="Note 16 5 2 3" xfId="14878"/>
    <cellStyle name="Note 16 5 3" xfId="10688"/>
    <cellStyle name="Note 16 5 4" xfId="9960"/>
    <cellStyle name="Note 16 6" xfId="6271"/>
    <cellStyle name="Note 16 6 2" xfId="11185"/>
    <cellStyle name="Note 16 6 3" xfId="13793"/>
    <cellStyle name="Note 17" xfId="1798"/>
    <cellStyle name="Note 17 2" xfId="2594"/>
    <cellStyle name="Note 17 2 2" xfId="4373"/>
    <cellStyle name="Note 17 2 2 2" xfId="5859"/>
    <cellStyle name="Note 17 2 2 2 2" xfId="8809"/>
    <cellStyle name="Note 17 2 2 2 2 2" xfId="13549"/>
    <cellStyle name="Note 17 2 2 2 2 3" xfId="16078"/>
    <cellStyle name="Note 17 2 2 3" xfId="7350"/>
    <cellStyle name="Note 17 2 2 3 2" xfId="12090"/>
    <cellStyle name="Note 17 2 2 3 3" xfId="14619"/>
    <cellStyle name="Note 17 2 2 4" xfId="10428"/>
    <cellStyle name="Note 17 2 2 5" xfId="9160"/>
    <cellStyle name="Note 17 2 3" xfId="5415"/>
    <cellStyle name="Note 17 2 3 2" xfId="8365"/>
    <cellStyle name="Note 17 2 3 2 2" xfId="13105"/>
    <cellStyle name="Note 17 2 3 2 3" xfId="15634"/>
    <cellStyle name="Note 17 2 4" xfId="4969"/>
    <cellStyle name="Note 17 2 4 2" xfId="7921"/>
    <cellStyle name="Note 17 2 4 2 2" xfId="12661"/>
    <cellStyle name="Note 17 2 4 2 3" xfId="15190"/>
    <cellStyle name="Note 17 2 5" xfId="6268"/>
    <cellStyle name="Note 17 2 5 2" xfId="11182"/>
    <cellStyle name="Note 17 2 5 3" xfId="13790"/>
    <cellStyle name="Note 17 2 6" xfId="6867"/>
    <cellStyle name="Note 17 2 6 2" xfId="11636"/>
    <cellStyle name="Note 17 2 6 3" xfId="14175"/>
    <cellStyle name="Note 17 2 7" xfId="9646"/>
    <cellStyle name="Note 17 2 8" xfId="9467"/>
    <cellStyle name="Note 17 3" xfId="2593"/>
    <cellStyle name="Note 17 3 2" xfId="5414"/>
    <cellStyle name="Note 17 3 2 2" xfId="8364"/>
    <cellStyle name="Note 17 3 2 2 2" xfId="13104"/>
    <cellStyle name="Note 17 3 2 2 3" xfId="15633"/>
    <cellStyle name="Note 17 3 3" xfId="4968"/>
    <cellStyle name="Note 17 3 3 2" xfId="7920"/>
    <cellStyle name="Note 17 3 3 2 2" xfId="12660"/>
    <cellStyle name="Note 17 3 3 2 3" xfId="15189"/>
    <cellStyle name="Note 17 3 4" xfId="6866"/>
    <cellStyle name="Note 17 3 4 2" xfId="11635"/>
    <cellStyle name="Note 17 3 4 3" xfId="14174"/>
    <cellStyle name="Note 17 3 5" xfId="9645"/>
    <cellStyle name="Note 17 3 6" xfId="11480"/>
    <cellStyle name="Note 17 4" xfId="4372"/>
    <cellStyle name="Note 17 4 2" xfId="5858"/>
    <cellStyle name="Note 17 4 2 2" xfId="8808"/>
    <cellStyle name="Note 17 4 2 2 2" xfId="13548"/>
    <cellStyle name="Note 17 4 2 2 3" xfId="16077"/>
    <cellStyle name="Note 17 4 3" xfId="7349"/>
    <cellStyle name="Note 17 4 3 2" xfId="12089"/>
    <cellStyle name="Note 17 4 3 3" xfId="14618"/>
    <cellStyle name="Note 17 4 4" xfId="10427"/>
    <cellStyle name="Note 17 4 5" xfId="10088"/>
    <cellStyle name="Note 17 5" xfId="4656"/>
    <cellStyle name="Note 17 5 2" xfId="7610"/>
    <cellStyle name="Note 17 5 2 2" xfId="12350"/>
    <cellStyle name="Note 17 5 2 3" xfId="14879"/>
    <cellStyle name="Note 17 5 3" xfId="10689"/>
    <cellStyle name="Note 17 5 4" xfId="9031"/>
    <cellStyle name="Note 17 6" xfId="6269"/>
    <cellStyle name="Note 17 6 2" xfId="11183"/>
    <cellStyle name="Note 17 6 3" xfId="13791"/>
    <cellStyle name="Note 18" xfId="1799"/>
    <cellStyle name="Note 18 2" xfId="2596"/>
    <cellStyle name="Note 18 2 2" xfId="4375"/>
    <cellStyle name="Note 18 2 2 2" xfId="5861"/>
    <cellStyle name="Note 18 2 2 2 2" xfId="8811"/>
    <cellStyle name="Note 18 2 2 2 2 2" xfId="13551"/>
    <cellStyle name="Note 18 2 2 2 2 3" xfId="16080"/>
    <cellStyle name="Note 18 2 2 3" xfId="7352"/>
    <cellStyle name="Note 18 2 2 3 2" xfId="12092"/>
    <cellStyle name="Note 18 2 2 3 3" xfId="14621"/>
    <cellStyle name="Note 18 2 2 4" xfId="10430"/>
    <cellStyle name="Note 18 2 2 5" xfId="9159"/>
    <cellStyle name="Note 18 2 3" xfId="5417"/>
    <cellStyle name="Note 18 2 3 2" xfId="8367"/>
    <cellStyle name="Note 18 2 3 2 2" xfId="13107"/>
    <cellStyle name="Note 18 2 3 2 3" xfId="15636"/>
    <cellStyle name="Note 18 2 4" xfId="4971"/>
    <cellStyle name="Note 18 2 4 2" xfId="7923"/>
    <cellStyle name="Note 18 2 4 2 2" xfId="12663"/>
    <cellStyle name="Note 18 2 4 2 3" xfId="15192"/>
    <cellStyle name="Note 18 2 5" xfId="6266"/>
    <cellStyle name="Note 18 2 5 2" xfId="11180"/>
    <cellStyle name="Note 18 2 5 3" xfId="13788"/>
    <cellStyle name="Note 18 2 6" xfId="6869"/>
    <cellStyle name="Note 18 2 6 2" xfId="11638"/>
    <cellStyle name="Note 18 2 6 3" xfId="14177"/>
    <cellStyle name="Note 18 2 7" xfId="9648"/>
    <cellStyle name="Note 18 2 8" xfId="11479"/>
    <cellStyle name="Note 18 3" xfId="2595"/>
    <cellStyle name="Note 18 3 2" xfId="5416"/>
    <cellStyle name="Note 18 3 2 2" xfId="8366"/>
    <cellStyle name="Note 18 3 2 2 2" xfId="13106"/>
    <cellStyle name="Note 18 3 2 2 3" xfId="15635"/>
    <cellStyle name="Note 18 3 3" xfId="4970"/>
    <cellStyle name="Note 18 3 3 2" xfId="7922"/>
    <cellStyle name="Note 18 3 3 2 2" xfId="12662"/>
    <cellStyle name="Note 18 3 3 2 3" xfId="15191"/>
    <cellStyle name="Note 18 3 4" xfId="6868"/>
    <cellStyle name="Note 18 3 4 2" xfId="11637"/>
    <cellStyle name="Note 18 3 4 3" xfId="14176"/>
    <cellStyle name="Note 18 3 5" xfId="9647"/>
    <cellStyle name="Note 18 3 6" xfId="9323"/>
    <cellStyle name="Note 18 4" xfId="4374"/>
    <cellStyle name="Note 18 4 2" xfId="5860"/>
    <cellStyle name="Note 18 4 2 2" xfId="8810"/>
    <cellStyle name="Note 18 4 2 2 2" xfId="13550"/>
    <cellStyle name="Note 18 4 2 2 3" xfId="16079"/>
    <cellStyle name="Note 18 4 3" xfId="7351"/>
    <cellStyle name="Note 18 4 3 2" xfId="12091"/>
    <cellStyle name="Note 18 4 3 3" xfId="14620"/>
    <cellStyle name="Note 18 4 4" xfId="10429"/>
    <cellStyle name="Note 18 4 5" xfId="10087"/>
    <cellStyle name="Note 18 5" xfId="4657"/>
    <cellStyle name="Note 18 5 2" xfId="7611"/>
    <cellStyle name="Note 18 5 2 2" xfId="12351"/>
    <cellStyle name="Note 18 5 2 3" xfId="14880"/>
    <cellStyle name="Note 18 5 3" xfId="10690"/>
    <cellStyle name="Note 18 5 4" xfId="9959"/>
    <cellStyle name="Note 18 6" xfId="6267"/>
    <cellStyle name="Note 18 6 2" xfId="11181"/>
    <cellStyle name="Note 18 6 3" xfId="13789"/>
    <cellStyle name="Note 19" xfId="1800"/>
    <cellStyle name="Note 19 2" xfId="2598"/>
    <cellStyle name="Note 19 2 2" xfId="4377"/>
    <cellStyle name="Note 19 2 2 2" xfId="5863"/>
    <cellStyle name="Note 19 2 2 2 2" xfId="8813"/>
    <cellStyle name="Note 19 2 2 2 2 2" xfId="13553"/>
    <cellStyle name="Note 19 2 2 2 2 3" xfId="16082"/>
    <cellStyle name="Note 19 2 2 3" xfId="7354"/>
    <cellStyle name="Note 19 2 2 3 2" xfId="12094"/>
    <cellStyle name="Note 19 2 2 3 3" xfId="14623"/>
    <cellStyle name="Note 19 2 2 4" xfId="10432"/>
    <cellStyle name="Note 19 2 2 5" xfId="9158"/>
    <cellStyle name="Note 19 2 3" xfId="5419"/>
    <cellStyle name="Note 19 2 3 2" xfId="8369"/>
    <cellStyle name="Note 19 2 3 2 2" xfId="13109"/>
    <cellStyle name="Note 19 2 3 2 3" xfId="15638"/>
    <cellStyle name="Note 19 2 4" xfId="4973"/>
    <cellStyle name="Note 19 2 4 2" xfId="7925"/>
    <cellStyle name="Note 19 2 4 2 2" xfId="12665"/>
    <cellStyle name="Note 19 2 4 2 3" xfId="15194"/>
    <cellStyle name="Note 19 2 5" xfId="6264"/>
    <cellStyle name="Note 19 2 5 2" xfId="11178"/>
    <cellStyle name="Note 19 2 5 3" xfId="13786"/>
    <cellStyle name="Note 19 2 6" xfId="6871"/>
    <cellStyle name="Note 19 2 6 2" xfId="11640"/>
    <cellStyle name="Note 19 2 6 3" xfId="14179"/>
    <cellStyle name="Note 19 2 7" xfId="9650"/>
    <cellStyle name="Note 19 2 8" xfId="9322"/>
    <cellStyle name="Note 19 3" xfId="2597"/>
    <cellStyle name="Note 19 3 2" xfId="5418"/>
    <cellStyle name="Note 19 3 2 2" xfId="8368"/>
    <cellStyle name="Note 19 3 2 2 2" xfId="13108"/>
    <cellStyle name="Note 19 3 2 2 3" xfId="15637"/>
    <cellStyle name="Note 19 3 3" xfId="4972"/>
    <cellStyle name="Note 19 3 3 2" xfId="7924"/>
    <cellStyle name="Note 19 3 3 2 2" xfId="12664"/>
    <cellStyle name="Note 19 3 3 2 3" xfId="15193"/>
    <cellStyle name="Note 19 3 4" xfId="6870"/>
    <cellStyle name="Note 19 3 4 2" xfId="11639"/>
    <cellStyle name="Note 19 3 4 3" xfId="14178"/>
    <cellStyle name="Note 19 3 5" xfId="9649"/>
    <cellStyle name="Note 19 3 6" xfId="9466"/>
    <cellStyle name="Note 19 4" xfId="4376"/>
    <cellStyle name="Note 19 4 2" xfId="5862"/>
    <cellStyle name="Note 19 4 2 2" xfId="8812"/>
    <cellStyle name="Note 19 4 2 2 2" xfId="13552"/>
    <cellStyle name="Note 19 4 2 2 3" xfId="16081"/>
    <cellStyle name="Note 19 4 3" xfId="7353"/>
    <cellStyle name="Note 19 4 3 2" xfId="12093"/>
    <cellStyle name="Note 19 4 3 3" xfId="14622"/>
    <cellStyle name="Note 19 4 4" xfId="10431"/>
    <cellStyle name="Note 19 4 5" xfId="10086"/>
    <cellStyle name="Note 19 5" xfId="4658"/>
    <cellStyle name="Note 19 5 2" xfId="7612"/>
    <cellStyle name="Note 19 5 2 2" xfId="12352"/>
    <cellStyle name="Note 19 5 2 3" xfId="14881"/>
    <cellStyle name="Note 19 5 3" xfId="10691"/>
    <cellStyle name="Note 19 5 4" xfId="9030"/>
    <cellStyle name="Note 19 6" xfId="6265"/>
    <cellStyle name="Note 19 6 2" xfId="11179"/>
    <cellStyle name="Note 19 6 3" xfId="13787"/>
    <cellStyle name="Note 2" xfId="1801"/>
    <cellStyle name="Note 2 2" xfId="2600"/>
    <cellStyle name="Note 2 2 2" xfId="4379"/>
    <cellStyle name="Note 2 2 2 2" xfId="5865"/>
    <cellStyle name="Note 2 2 2 2 2" xfId="8815"/>
    <cellStyle name="Note 2 2 2 2 2 2" xfId="13555"/>
    <cellStyle name="Note 2 2 2 2 2 3" xfId="16084"/>
    <cellStyle name="Note 2 2 2 3" xfId="7356"/>
    <cellStyle name="Note 2 2 2 3 2" xfId="12096"/>
    <cellStyle name="Note 2 2 2 3 3" xfId="14625"/>
    <cellStyle name="Note 2 2 2 4" xfId="10434"/>
    <cellStyle name="Note 2 2 2 5" xfId="9157"/>
    <cellStyle name="Note 2 2 3" xfId="5421"/>
    <cellStyle name="Note 2 2 3 2" xfId="8371"/>
    <cellStyle name="Note 2 2 3 2 2" xfId="13111"/>
    <cellStyle name="Note 2 2 3 2 3" xfId="15640"/>
    <cellStyle name="Note 2 2 4" xfId="4975"/>
    <cellStyle name="Note 2 2 4 2" xfId="7927"/>
    <cellStyle name="Note 2 2 4 2 2" xfId="12667"/>
    <cellStyle name="Note 2 2 4 2 3" xfId="15196"/>
    <cellStyle name="Note 2 2 5" xfId="6262"/>
    <cellStyle name="Note 2 2 5 2" xfId="11176"/>
    <cellStyle name="Note 2 2 5 3" xfId="13784"/>
    <cellStyle name="Note 2 2 6" xfId="6873"/>
    <cellStyle name="Note 2 2 6 2" xfId="11642"/>
    <cellStyle name="Note 2 2 6 3" xfId="14181"/>
    <cellStyle name="Note 2 2 7" xfId="9652"/>
    <cellStyle name="Note 2 2 8" xfId="9465"/>
    <cellStyle name="Note 2 3" xfId="2599"/>
    <cellStyle name="Note 2 3 2" xfId="5420"/>
    <cellStyle name="Note 2 3 2 2" xfId="8370"/>
    <cellStyle name="Note 2 3 2 2 2" xfId="13110"/>
    <cellStyle name="Note 2 3 2 2 3" xfId="15639"/>
    <cellStyle name="Note 2 3 3" xfId="4974"/>
    <cellStyle name="Note 2 3 3 2" xfId="7926"/>
    <cellStyle name="Note 2 3 3 2 2" xfId="12666"/>
    <cellStyle name="Note 2 3 3 2 3" xfId="15195"/>
    <cellStyle name="Note 2 3 4" xfId="6872"/>
    <cellStyle name="Note 2 3 4 2" xfId="11641"/>
    <cellStyle name="Note 2 3 4 3" xfId="14180"/>
    <cellStyle name="Note 2 3 5" xfId="9651"/>
    <cellStyle name="Note 2 3 6" xfId="11478"/>
    <cellStyle name="Note 2 4" xfId="4378"/>
    <cellStyle name="Note 2 4 2" xfId="5864"/>
    <cellStyle name="Note 2 4 2 2" xfId="8814"/>
    <cellStyle name="Note 2 4 2 2 2" xfId="13554"/>
    <cellStyle name="Note 2 4 2 2 3" xfId="16083"/>
    <cellStyle name="Note 2 4 3" xfId="7355"/>
    <cellStyle name="Note 2 4 3 2" xfId="12095"/>
    <cellStyle name="Note 2 4 3 3" xfId="14624"/>
    <cellStyle name="Note 2 4 4" xfId="10433"/>
    <cellStyle name="Note 2 4 5" xfId="10085"/>
    <cellStyle name="Note 2 5" xfId="4659"/>
    <cellStyle name="Note 2 5 2" xfId="7613"/>
    <cellStyle name="Note 2 5 2 2" xfId="12353"/>
    <cellStyle name="Note 2 5 2 3" xfId="14882"/>
    <cellStyle name="Note 2 5 3" xfId="10692"/>
    <cellStyle name="Note 2 5 4" xfId="9958"/>
    <cellStyle name="Note 2 6" xfId="6263"/>
    <cellStyle name="Note 2 6 2" xfId="11177"/>
    <cellStyle name="Note 2 6 3" xfId="13785"/>
    <cellStyle name="Note 20" xfId="1802"/>
    <cellStyle name="Note 20 2" xfId="2602"/>
    <cellStyle name="Note 20 2 2" xfId="4381"/>
    <cellStyle name="Note 20 2 2 2" xfId="5867"/>
    <cellStyle name="Note 20 2 2 2 2" xfId="8817"/>
    <cellStyle name="Note 20 2 2 2 2 2" xfId="13557"/>
    <cellStyle name="Note 20 2 2 2 2 3" xfId="16086"/>
    <cellStyle name="Note 20 2 2 3" xfId="7358"/>
    <cellStyle name="Note 20 2 2 3 2" xfId="12098"/>
    <cellStyle name="Note 20 2 2 3 3" xfId="14627"/>
    <cellStyle name="Note 20 2 2 4" xfId="10436"/>
    <cellStyle name="Note 20 2 2 5" xfId="9156"/>
    <cellStyle name="Note 20 2 3" xfId="5423"/>
    <cellStyle name="Note 20 2 3 2" xfId="8373"/>
    <cellStyle name="Note 20 2 3 2 2" xfId="13113"/>
    <cellStyle name="Note 20 2 3 2 3" xfId="15642"/>
    <cellStyle name="Note 20 2 4" xfId="4977"/>
    <cellStyle name="Note 20 2 4 2" xfId="7929"/>
    <cellStyle name="Note 20 2 4 2 2" xfId="12669"/>
    <cellStyle name="Note 20 2 4 2 3" xfId="15198"/>
    <cellStyle name="Note 20 2 5" xfId="6260"/>
    <cellStyle name="Note 20 2 5 2" xfId="11174"/>
    <cellStyle name="Note 20 2 5 3" xfId="13782"/>
    <cellStyle name="Note 20 2 6" xfId="6875"/>
    <cellStyle name="Note 20 2 6 2" xfId="11644"/>
    <cellStyle name="Note 20 2 6 3" xfId="14183"/>
    <cellStyle name="Note 20 2 7" xfId="9654"/>
    <cellStyle name="Note 20 2 8" xfId="11477"/>
    <cellStyle name="Note 20 3" xfId="2601"/>
    <cellStyle name="Note 20 3 2" xfId="5422"/>
    <cellStyle name="Note 20 3 2 2" xfId="8372"/>
    <cellStyle name="Note 20 3 2 2 2" xfId="13112"/>
    <cellStyle name="Note 20 3 2 2 3" xfId="15641"/>
    <cellStyle name="Note 20 3 3" xfId="4976"/>
    <cellStyle name="Note 20 3 3 2" xfId="7928"/>
    <cellStyle name="Note 20 3 3 2 2" xfId="12668"/>
    <cellStyle name="Note 20 3 3 2 3" xfId="15197"/>
    <cellStyle name="Note 20 3 4" xfId="6874"/>
    <cellStyle name="Note 20 3 4 2" xfId="11643"/>
    <cellStyle name="Note 20 3 4 3" xfId="14182"/>
    <cellStyle name="Note 20 3 5" xfId="9653"/>
    <cellStyle name="Note 20 3 6" xfId="9321"/>
    <cellStyle name="Note 20 4" xfId="4380"/>
    <cellStyle name="Note 20 4 2" xfId="5866"/>
    <cellStyle name="Note 20 4 2 2" xfId="8816"/>
    <cellStyle name="Note 20 4 2 2 2" xfId="13556"/>
    <cellStyle name="Note 20 4 2 2 3" xfId="16085"/>
    <cellStyle name="Note 20 4 3" xfId="7357"/>
    <cellStyle name="Note 20 4 3 2" xfId="12097"/>
    <cellStyle name="Note 20 4 3 3" xfId="14626"/>
    <cellStyle name="Note 20 4 4" xfId="10435"/>
    <cellStyle name="Note 20 4 5" xfId="10084"/>
    <cellStyle name="Note 20 5" xfId="4660"/>
    <cellStyle name="Note 20 5 2" xfId="7614"/>
    <cellStyle name="Note 20 5 2 2" xfId="12354"/>
    <cellStyle name="Note 20 5 2 3" xfId="14883"/>
    <cellStyle name="Note 20 5 3" xfId="10693"/>
    <cellStyle name="Note 20 5 4" xfId="9029"/>
    <cellStyle name="Note 20 6" xfId="6261"/>
    <cellStyle name="Note 20 6 2" xfId="11175"/>
    <cellStyle name="Note 20 6 3" xfId="13783"/>
    <cellStyle name="Note 21" xfId="1803"/>
    <cellStyle name="Note 21 2" xfId="2604"/>
    <cellStyle name="Note 21 2 2" xfId="4383"/>
    <cellStyle name="Note 21 2 2 2" xfId="5869"/>
    <cellStyle name="Note 21 2 2 2 2" xfId="8819"/>
    <cellStyle name="Note 21 2 2 2 2 2" xfId="13559"/>
    <cellStyle name="Note 21 2 2 2 2 3" xfId="16088"/>
    <cellStyle name="Note 21 2 2 3" xfId="7360"/>
    <cellStyle name="Note 21 2 2 3 2" xfId="12100"/>
    <cellStyle name="Note 21 2 2 3 3" xfId="14629"/>
    <cellStyle name="Note 21 2 2 4" xfId="10438"/>
    <cellStyle name="Note 21 2 2 5" xfId="9155"/>
    <cellStyle name="Note 21 2 3" xfId="5425"/>
    <cellStyle name="Note 21 2 3 2" xfId="8375"/>
    <cellStyle name="Note 21 2 3 2 2" xfId="13115"/>
    <cellStyle name="Note 21 2 3 2 3" xfId="15644"/>
    <cellStyle name="Note 21 2 4" xfId="4979"/>
    <cellStyle name="Note 21 2 4 2" xfId="7931"/>
    <cellStyle name="Note 21 2 4 2 2" xfId="12671"/>
    <cellStyle name="Note 21 2 4 2 3" xfId="15200"/>
    <cellStyle name="Note 21 2 5" xfId="6258"/>
    <cellStyle name="Note 21 2 5 2" xfId="11172"/>
    <cellStyle name="Note 21 2 5 3" xfId="13780"/>
    <cellStyle name="Note 21 2 6" xfId="6877"/>
    <cellStyle name="Note 21 2 6 2" xfId="11646"/>
    <cellStyle name="Note 21 2 6 3" xfId="14185"/>
    <cellStyle name="Note 21 2 7" xfId="9656"/>
    <cellStyle name="Note 21 2 8" xfId="9320"/>
    <cellStyle name="Note 21 3" xfId="2603"/>
    <cellStyle name="Note 21 3 2" xfId="5424"/>
    <cellStyle name="Note 21 3 2 2" xfId="8374"/>
    <cellStyle name="Note 21 3 2 2 2" xfId="13114"/>
    <cellStyle name="Note 21 3 2 2 3" xfId="15643"/>
    <cellStyle name="Note 21 3 3" xfId="4978"/>
    <cellStyle name="Note 21 3 3 2" xfId="7930"/>
    <cellStyle name="Note 21 3 3 2 2" xfId="12670"/>
    <cellStyle name="Note 21 3 3 2 3" xfId="15199"/>
    <cellStyle name="Note 21 3 4" xfId="6876"/>
    <cellStyle name="Note 21 3 4 2" xfId="11645"/>
    <cellStyle name="Note 21 3 4 3" xfId="14184"/>
    <cellStyle name="Note 21 3 5" xfId="9655"/>
    <cellStyle name="Note 21 3 6" xfId="9464"/>
    <cellStyle name="Note 21 4" xfId="4382"/>
    <cellStyle name="Note 21 4 2" xfId="5868"/>
    <cellStyle name="Note 21 4 2 2" xfId="8818"/>
    <cellStyle name="Note 21 4 2 2 2" xfId="13558"/>
    <cellStyle name="Note 21 4 2 2 3" xfId="16087"/>
    <cellStyle name="Note 21 4 3" xfId="7359"/>
    <cellStyle name="Note 21 4 3 2" xfId="12099"/>
    <cellStyle name="Note 21 4 3 3" xfId="14628"/>
    <cellStyle name="Note 21 4 4" xfId="10437"/>
    <cellStyle name="Note 21 4 5" xfId="10083"/>
    <cellStyle name="Note 21 5" xfId="4661"/>
    <cellStyle name="Note 21 5 2" xfId="7615"/>
    <cellStyle name="Note 21 5 2 2" xfId="12355"/>
    <cellStyle name="Note 21 5 2 3" xfId="14884"/>
    <cellStyle name="Note 21 5 3" xfId="10694"/>
    <cellStyle name="Note 21 5 4" xfId="9957"/>
    <cellStyle name="Note 21 6" xfId="6259"/>
    <cellStyle name="Note 21 6 2" xfId="11173"/>
    <cellStyle name="Note 21 6 3" xfId="13781"/>
    <cellStyle name="Note 22" xfId="1804"/>
    <cellStyle name="Note 22 2" xfId="2606"/>
    <cellStyle name="Note 22 2 2" xfId="4385"/>
    <cellStyle name="Note 22 2 2 2" xfId="5871"/>
    <cellStyle name="Note 22 2 2 2 2" xfId="8821"/>
    <cellStyle name="Note 22 2 2 2 2 2" xfId="13561"/>
    <cellStyle name="Note 22 2 2 2 2 3" xfId="16090"/>
    <cellStyle name="Note 22 2 2 3" xfId="7362"/>
    <cellStyle name="Note 22 2 2 3 2" xfId="12102"/>
    <cellStyle name="Note 22 2 2 3 3" xfId="14631"/>
    <cellStyle name="Note 22 2 2 4" xfId="10440"/>
    <cellStyle name="Note 22 2 2 5" xfId="9154"/>
    <cellStyle name="Note 22 2 3" xfId="5427"/>
    <cellStyle name="Note 22 2 3 2" xfId="8377"/>
    <cellStyle name="Note 22 2 3 2 2" xfId="13117"/>
    <cellStyle name="Note 22 2 3 2 3" xfId="15646"/>
    <cellStyle name="Note 22 2 4" xfId="4981"/>
    <cellStyle name="Note 22 2 4 2" xfId="7933"/>
    <cellStyle name="Note 22 2 4 2 2" xfId="12673"/>
    <cellStyle name="Note 22 2 4 2 3" xfId="15202"/>
    <cellStyle name="Note 22 2 5" xfId="6256"/>
    <cellStyle name="Note 22 2 5 2" xfId="11170"/>
    <cellStyle name="Note 22 2 5 3" xfId="13778"/>
    <cellStyle name="Note 22 2 6" xfId="6879"/>
    <cellStyle name="Note 22 2 6 2" xfId="11648"/>
    <cellStyle name="Note 22 2 6 3" xfId="14187"/>
    <cellStyle name="Note 22 2 7" xfId="9658"/>
    <cellStyle name="Note 22 2 8" xfId="11975"/>
    <cellStyle name="Note 22 3" xfId="2605"/>
    <cellStyle name="Note 22 3 2" xfId="5426"/>
    <cellStyle name="Note 22 3 2 2" xfId="8376"/>
    <cellStyle name="Note 22 3 2 2 2" xfId="13116"/>
    <cellStyle name="Note 22 3 2 2 3" xfId="15645"/>
    <cellStyle name="Note 22 3 3" xfId="4980"/>
    <cellStyle name="Note 22 3 3 2" xfId="7932"/>
    <cellStyle name="Note 22 3 3 2 2" xfId="12672"/>
    <cellStyle name="Note 22 3 3 2 3" xfId="15201"/>
    <cellStyle name="Note 22 3 4" xfId="6878"/>
    <cellStyle name="Note 22 3 4 2" xfId="11647"/>
    <cellStyle name="Note 22 3 4 3" xfId="14186"/>
    <cellStyle name="Note 22 3 5" xfId="9657"/>
    <cellStyle name="Note 22 3 6" xfId="11476"/>
    <cellStyle name="Note 22 4" xfId="4384"/>
    <cellStyle name="Note 22 4 2" xfId="5870"/>
    <cellStyle name="Note 22 4 2 2" xfId="8820"/>
    <cellStyle name="Note 22 4 2 2 2" xfId="13560"/>
    <cellStyle name="Note 22 4 2 2 3" xfId="16089"/>
    <cellStyle name="Note 22 4 3" xfId="7361"/>
    <cellStyle name="Note 22 4 3 2" xfId="12101"/>
    <cellStyle name="Note 22 4 3 3" xfId="14630"/>
    <cellStyle name="Note 22 4 4" xfId="10439"/>
    <cellStyle name="Note 22 4 5" xfId="10082"/>
    <cellStyle name="Note 22 5" xfId="4662"/>
    <cellStyle name="Note 22 5 2" xfId="7616"/>
    <cellStyle name="Note 22 5 2 2" xfId="12356"/>
    <cellStyle name="Note 22 5 2 3" xfId="14885"/>
    <cellStyle name="Note 22 5 3" xfId="10695"/>
    <cellStyle name="Note 22 5 4" xfId="9028"/>
    <cellStyle name="Note 22 6" xfId="6257"/>
    <cellStyle name="Note 22 6 2" xfId="11171"/>
    <cellStyle name="Note 22 6 3" xfId="13779"/>
    <cellStyle name="Note 23" xfId="1805"/>
    <cellStyle name="Note 23 2" xfId="2608"/>
    <cellStyle name="Note 23 2 2" xfId="4387"/>
    <cellStyle name="Note 23 2 2 2" xfId="5873"/>
    <cellStyle name="Note 23 2 2 2 2" xfId="8823"/>
    <cellStyle name="Note 23 2 2 2 2 2" xfId="13563"/>
    <cellStyle name="Note 23 2 2 2 2 3" xfId="16092"/>
    <cellStyle name="Note 23 2 2 3" xfId="7364"/>
    <cellStyle name="Note 23 2 2 3 2" xfId="12104"/>
    <cellStyle name="Note 23 2 2 3 3" xfId="14633"/>
    <cellStyle name="Note 23 2 2 4" xfId="10442"/>
    <cellStyle name="Note 23 2 2 5" xfId="9153"/>
    <cellStyle name="Note 23 2 3" xfId="5429"/>
    <cellStyle name="Note 23 2 3 2" xfId="8379"/>
    <cellStyle name="Note 23 2 3 2 2" xfId="13119"/>
    <cellStyle name="Note 23 2 3 2 3" xfId="15648"/>
    <cellStyle name="Note 23 2 4" xfId="4983"/>
    <cellStyle name="Note 23 2 4 2" xfId="7935"/>
    <cellStyle name="Note 23 2 4 2 2" xfId="12675"/>
    <cellStyle name="Note 23 2 4 2 3" xfId="15204"/>
    <cellStyle name="Note 23 2 5" xfId="6254"/>
    <cellStyle name="Note 23 2 5 2" xfId="11168"/>
    <cellStyle name="Note 23 2 5 3" xfId="13776"/>
    <cellStyle name="Note 23 2 6" xfId="6881"/>
    <cellStyle name="Note 23 2 6 2" xfId="11650"/>
    <cellStyle name="Note 23 2 6 3" xfId="14189"/>
    <cellStyle name="Note 23 2 7" xfId="9660"/>
    <cellStyle name="Note 23 2 8" xfId="9463"/>
    <cellStyle name="Note 23 3" xfId="2607"/>
    <cellStyle name="Note 23 3 2" xfId="5428"/>
    <cellStyle name="Note 23 3 2 2" xfId="8378"/>
    <cellStyle name="Note 23 3 2 2 2" xfId="13118"/>
    <cellStyle name="Note 23 3 2 2 3" xfId="15647"/>
    <cellStyle name="Note 23 3 3" xfId="4982"/>
    <cellStyle name="Note 23 3 3 2" xfId="7934"/>
    <cellStyle name="Note 23 3 3 2 2" xfId="12674"/>
    <cellStyle name="Note 23 3 3 2 3" xfId="15203"/>
    <cellStyle name="Note 23 3 4" xfId="6880"/>
    <cellStyle name="Note 23 3 4 2" xfId="11649"/>
    <cellStyle name="Note 23 3 4 3" xfId="14188"/>
    <cellStyle name="Note 23 3 5" xfId="9659"/>
    <cellStyle name="Note 23 3 6" xfId="10312"/>
    <cellStyle name="Note 23 4" xfId="4386"/>
    <cellStyle name="Note 23 4 2" xfId="5872"/>
    <cellStyle name="Note 23 4 2 2" xfId="8822"/>
    <cellStyle name="Note 23 4 2 2 2" xfId="13562"/>
    <cellStyle name="Note 23 4 2 2 3" xfId="16091"/>
    <cellStyle name="Note 23 4 3" xfId="7363"/>
    <cellStyle name="Note 23 4 3 2" xfId="12103"/>
    <cellStyle name="Note 23 4 3 3" xfId="14632"/>
    <cellStyle name="Note 23 4 4" xfId="10441"/>
    <cellStyle name="Note 23 4 5" xfId="10081"/>
    <cellStyle name="Note 23 5" xfId="4663"/>
    <cellStyle name="Note 23 5 2" xfId="7617"/>
    <cellStyle name="Note 23 5 2 2" xfId="12357"/>
    <cellStyle name="Note 23 5 2 3" xfId="14886"/>
    <cellStyle name="Note 23 5 3" xfId="10696"/>
    <cellStyle name="Note 23 5 4" xfId="9956"/>
    <cellStyle name="Note 23 6" xfId="6255"/>
    <cellStyle name="Note 23 6 2" xfId="11169"/>
    <cellStyle name="Note 23 6 3" xfId="13777"/>
    <cellStyle name="Note 24" xfId="1806"/>
    <cellStyle name="Note 24 2" xfId="2610"/>
    <cellStyle name="Note 24 2 2" xfId="4389"/>
    <cellStyle name="Note 24 2 2 2" xfId="5875"/>
    <cellStyle name="Note 24 2 2 2 2" xfId="8825"/>
    <cellStyle name="Note 24 2 2 2 2 2" xfId="13565"/>
    <cellStyle name="Note 24 2 2 2 2 3" xfId="16094"/>
    <cellStyle name="Note 24 2 2 3" xfId="7366"/>
    <cellStyle name="Note 24 2 2 3 2" xfId="12106"/>
    <cellStyle name="Note 24 2 2 3 3" xfId="14635"/>
    <cellStyle name="Note 24 2 2 4" xfId="10444"/>
    <cellStyle name="Note 24 2 2 5" xfId="9152"/>
    <cellStyle name="Note 24 2 3" xfId="5431"/>
    <cellStyle name="Note 24 2 3 2" xfId="8381"/>
    <cellStyle name="Note 24 2 3 2 2" xfId="13121"/>
    <cellStyle name="Note 24 2 3 2 3" xfId="15650"/>
    <cellStyle name="Note 24 2 4" xfId="4985"/>
    <cellStyle name="Note 24 2 4 2" xfId="7937"/>
    <cellStyle name="Note 24 2 4 2 2" xfId="12677"/>
    <cellStyle name="Note 24 2 4 2 3" xfId="15206"/>
    <cellStyle name="Note 24 2 5" xfId="6252"/>
    <cellStyle name="Note 24 2 5 2" xfId="11166"/>
    <cellStyle name="Note 24 2 5 3" xfId="13774"/>
    <cellStyle name="Note 24 2 6" xfId="6883"/>
    <cellStyle name="Note 24 2 6 2" xfId="11652"/>
    <cellStyle name="Note 24 2 6 3" xfId="14191"/>
    <cellStyle name="Note 24 2 7" xfId="9662"/>
    <cellStyle name="Note 24 2 8" xfId="11384"/>
    <cellStyle name="Note 24 3" xfId="2609"/>
    <cellStyle name="Note 24 3 2" xfId="5430"/>
    <cellStyle name="Note 24 3 2 2" xfId="8380"/>
    <cellStyle name="Note 24 3 2 2 2" xfId="13120"/>
    <cellStyle name="Note 24 3 2 2 3" xfId="15649"/>
    <cellStyle name="Note 24 3 3" xfId="4984"/>
    <cellStyle name="Note 24 3 3 2" xfId="7936"/>
    <cellStyle name="Note 24 3 3 2 2" xfId="12676"/>
    <cellStyle name="Note 24 3 3 2 3" xfId="15205"/>
    <cellStyle name="Note 24 3 4" xfId="6882"/>
    <cellStyle name="Note 24 3 4 2" xfId="11651"/>
    <cellStyle name="Note 24 3 4 3" xfId="14190"/>
    <cellStyle name="Note 24 3 5" xfId="9661"/>
    <cellStyle name="Note 24 3 6" xfId="11475"/>
    <cellStyle name="Note 24 4" xfId="4388"/>
    <cellStyle name="Note 24 4 2" xfId="5874"/>
    <cellStyle name="Note 24 4 2 2" xfId="8824"/>
    <cellStyle name="Note 24 4 2 2 2" xfId="13564"/>
    <cellStyle name="Note 24 4 2 2 3" xfId="16093"/>
    <cellStyle name="Note 24 4 3" xfId="7365"/>
    <cellStyle name="Note 24 4 3 2" xfId="12105"/>
    <cellStyle name="Note 24 4 3 3" xfId="14634"/>
    <cellStyle name="Note 24 4 4" xfId="10443"/>
    <cellStyle name="Note 24 4 5" xfId="10080"/>
    <cellStyle name="Note 24 5" xfId="4664"/>
    <cellStyle name="Note 24 5 2" xfId="7618"/>
    <cellStyle name="Note 24 5 2 2" xfId="12358"/>
    <cellStyle name="Note 24 5 2 3" xfId="14887"/>
    <cellStyle name="Note 24 5 3" xfId="10697"/>
    <cellStyle name="Note 24 5 4" xfId="9027"/>
    <cellStyle name="Note 24 6" xfId="6253"/>
    <cellStyle name="Note 24 6 2" xfId="11167"/>
    <cellStyle name="Note 24 6 3" xfId="13775"/>
    <cellStyle name="Note 25" xfId="1807"/>
    <cellStyle name="Note 25 2" xfId="2612"/>
    <cellStyle name="Note 25 2 2" xfId="4391"/>
    <cellStyle name="Note 25 2 2 2" xfId="5877"/>
    <cellStyle name="Note 25 2 2 2 2" xfId="8827"/>
    <cellStyle name="Note 25 2 2 2 2 2" xfId="13567"/>
    <cellStyle name="Note 25 2 2 2 2 3" xfId="16096"/>
    <cellStyle name="Note 25 2 2 3" xfId="7368"/>
    <cellStyle name="Note 25 2 2 3 2" xfId="12108"/>
    <cellStyle name="Note 25 2 2 3 3" xfId="14637"/>
    <cellStyle name="Note 25 2 2 4" xfId="10446"/>
    <cellStyle name="Note 25 2 2 5" xfId="9151"/>
    <cellStyle name="Note 25 2 3" xfId="5433"/>
    <cellStyle name="Note 25 2 3 2" xfId="8383"/>
    <cellStyle name="Note 25 2 3 2 2" xfId="13123"/>
    <cellStyle name="Note 25 2 3 2 3" xfId="15652"/>
    <cellStyle name="Note 25 2 4" xfId="4987"/>
    <cellStyle name="Note 25 2 4 2" xfId="7939"/>
    <cellStyle name="Note 25 2 4 2 2" xfId="12679"/>
    <cellStyle name="Note 25 2 4 2 3" xfId="15208"/>
    <cellStyle name="Note 25 2 5" xfId="6250"/>
    <cellStyle name="Note 25 2 5 2" xfId="11164"/>
    <cellStyle name="Note 25 2 5 3" xfId="13772"/>
    <cellStyle name="Note 25 2 6" xfId="6885"/>
    <cellStyle name="Note 25 2 6 2" xfId="11654"/>
    <cellStyle name="Note 25 2 6 3" xfId="14193"/>
    <cellStyle name="Note 25 2 7" xfId="9664"/>
    <cellStyle name="Note 25 2 8" xfId="9462"/>
    <cellStyle name="Note 25 3" xfId="2611"/>
    <cellStyle name="Note 25 3 2" xfId="5432"/>
    <cellStyle name="Note 25 3 2 2" xfId="8382"/>
    <cellStyle name="Note 25 3 2 2 2" xfId="13122"/>
    <cellStyle name="Note 25 3 2 2 3" xfId="15651"/>
    <cellStyle name="Note 25 3 3" xfId="4986"/>
    <cellStyle name="Note 25 3 3 2" xfId="7938"/>
    <cellStyle name="Note 25 3 3 2 2" xfId="12678"/>
    <cellStyle name="Note 25 3 3 2 3" xfId="15207"/>
    <cellStyle name="Note 25 3 4" xfId="6884"/>
    <cellStyle name="Note 25 3 4 2" xfId="11653"/>
    <cellStyle name="Note 25 3 4 3" xfId="14192"/>
    <cellStyle name="Note 25 3 5" xfId="9663"/>
    <cellStyle name="Note 25 3 6" xfId="63"/>
    <cellStyle name="Note 25 4" xfId="4390"/>
    <cellStyle name="Note 25 4 2" xfId="5876"/>
    <cellStyle name="Note 25 4 2 2" xfId="8826"/>
    <cellStyle name="Note 25 4 2 2 2" xfId="13566"/>
    <cellStyle name="Note 25 4 2 2 3" xfId="16095"/>
    <cellStyle name="Note 25 4 3" xfId="7367"/>
    <cellStyle name="Note 25 4 3 2" xfId="12107"/>
    <cellStyle name="Note 25 4 3 3" xfId="14636"/>
    <cellStyle name="Note 25 4 4" xfId="10445"/>
    <cellStyle name="Note 25 4 5" xfId="10079"/>
    <cellStyle name="Note 25 5" xfId="4665"/>
    <cellStyle name="Note 25 5 2" xfId="7619"/>
    <cellStyle name="Note 25 5 2 2" xfId="12359"/>
    <cellStyle name="Note 25 5 2 3" xfId="14888"/>
    <cellStyle name="Note 25 5 3" xfId="10698"/>
    <cellStyle name="Note 25 5 4" xfId="9955"/>
    <cellStyle name="Note 25 6" xfId="6251"/>
    <cellStyle name="Note 25 6 2" xfId="11165"/>
    <cellStyle name="Note 25 6 3" xfId="13773"/>
    <cellStyle name="Note 26" xfId="1808"/>
    <cellStyle name="Note 26 2" xfId="2614"/>
    <cellStyle name="Note 26 2 2" xfId="4393"/>
    <cellStyle name="Note 26 2 2 2" xfId="5879"/>
    <cellStyle name="Note 26 2 2 2 2" xfId="8829"/>
    <cellStyle name="Note 26 2 2 2 2 2" xfId="13569"/>
    <cellStyle name="Note 26 2 2 2 2 3" xfId="16098"/>
    <cellStyle name="Note 26 2 2 3" xfId="7370"/>
    <cellStyle name="Note 26 2 2 3 2" xfId="12110"/>
    <cellStyle name="Note 26 2 2 3 3" xfId="14639"/>
    <cellStyle name="Note 26 2 2 4" xfId="10448"/>
    <cellStyle name="Note 26 2 2 5" xfId="9150"/>
    <cellStyle name="Note 26 2 3" xfId="5435"/>
    <cellStyle name="Note 26 2 3 2" xfId="8385"/>
    <cellStyle name="Note 26 2 3 2 2" xfId="13125"/>
    <cellStyle name="Note 26 2 3 2 3" xfId="15654"/>
    <cellStyle name="Note 26 2 4" xfId="4989"/>
    <cellStyle name="Note 26 2 4 2" xfId="7941"/>
    <cellStyle name="Note 26 2 4 2 2" xfId="12681"/>
    <cellStyle name="Note 26 2 4 2 3" xfId="15210"/>
    <cellStyle name="Note 26 2 5" xfId="6248"/>
    <cellStyle name="Note 26 2 5 2" xfId="11162"/>
    <cellStyle name="Note 26 2 5 3" xfId="13770"/>
    <cellStyle name="Note 26 2 6" xfId="6887"/>
    <cellStyle name="Note 26 2 6 2" xfId="11656"/>
    <cellStyle name="Note 26 2 6 3" xfId="14195"/>
    <cellStyle name="Note 26 2 7" xfId="9666"/>
    <cellStyle name="Note 26 2 8" xfId="9461"/>
    <cellStyle name="Note 26 3" xfId="2613"/>
    <cellStyle name="Note 26 3 2" xfId="5434"/>
    <cellStyle name="Note 26 3 2 2" xfId="8384"/>
    <cellStyle name="Note 26 3 2 2 2" xfId="13124"/>
    <cellStyle name="Note 26 3 2 2 3" xfId="15653"/>
    <cellStyle name="Note 26 3 3" xfId="4988"/>
    <cellStyle name="Note 26 3 3 2" xfId="7940"/>
    <cellStyle name="Note 26 3 3 2 2" xfId="12680"/>
    <cellStyle name="Note 26 3 3 2 3" xfId="15209"/>
    <cellStyle name="Note 26 3 4" xfId="6886"/>
    <cellStyle name="Note 26 3 4 2" xfId="11655"/>
    <cellStyle name="Note 26 3 4 3" xfId="14194"/>
    <cellStyle name="Note 26 3 5" xfId="9665"/>
    <cellStyle name="Note 26 3 6" xfId="9319"/>
    <cellStyle name="Note 26 4" xfId="4392"/>
    <cellStyle name="Note 26 4 2" xfId="5878"/>
    <cellStyle name="Note 26 4 2 2" xfId="8828"/>
    <cellStyle name="Note 26 4 2 2 2" xfId="13568"/>
    <cellStyle name="Note 26 4 2 2 3" xfId="16097"/>
    <cellStyle name="Note 26 4 3" xfId="7369"/>
    <cellStyle name="Note 26 4 3 2" xfId="12109"/>
    <cellStyle name="Note 26 4 3 3" xfId="14638"/>
    <cellStyle name="Note 26 4 4" xfId="10447"/>
    <cellStyle name="Note 26 4 5" xfId="10078"/>
    <cellStyle name="Note 26 5" xfId="4666"/>
    <cellStyle name="Note 26 5 2" xfId="7620"/>
    <cellStyle name="Note 26 5 2 2" xfId="12360"/>
    <cellStyle name="Note 26 5 2 3" xfId="14889"/>
    <cellStyle name="Note 26 5 3" xfId="10699"/>
    <cellStyle name="Note 26 5 4" xfId="9026"/>
    <cellStyle name="Note 26 6" xfId="6249"/>
    <cellStyle name="Note 26 6 2" xfId="11163"/>
    <cellStyle name="Note 26 6 3" xfId="13771"/>
    <cellStyle name="Note 27" xfId="1809"/>
    <cellStyle name="Note 27 2" xfId="2616"/>
    <cellStyle name="Note 27 2 2" xfId="4395"/>
    <cellStyle name="Note 27 2 2 2" xfId="5881"/>
    <cellStyle name="Note 27 2 2 2 2" xfId="8831"/>
    <cellStyle name="Note 27 2 2 2 2 2" xfId="13571"/>
    <cellStyle name="Note 27 2 2 2 2 3" xfId="16100"/>
    <cellStyle name="Note 27 2 2 3" xfId="7372"/>
    <cellStyle name="Note 27 2 2 3 2" xfId="12112"/>
    <cellStyle name="Note 27 2 2 3 3" xfId="14641"/>
    <cellStyle name="Note 27 2 2 4" xfId="10450"/>
    <cellStyle name="Note 27 2 2 5" xfId="9149"/>
    <cellStyle name="Note 27 2 3" xfId="5437"/>
    <cellStyle name="Note 27 2 3 2" xfId="8387"/>
    <cellStyle name="Note 27 2 3 2 2" xfId="13127"/>
    <cellStyle name="Note 27 2 3 2 3" xfId="15656"/>
    <cellStyle name="Note 27 2 4" xfId="4991"/>
    <cellStyle name="Note 27 2 4 2" xfId="7943"/>
    <cellStyle name="Note 27 2 4 2 2" xfId="12683"/>
    <cellStyle name="Note 27 2 4 2 3" xfId="15212"/>
    <cellStyle name="Note 27 2 5" xfId="6246"/>
    <cellStyle name="Note 27 2 5 2" xfId="11160"/>
    <cellStyle name="Note 27 2 5 3" xfId="13768"/>
    <cellStyle name="Note 27 2 6" xfId="6889"/>
    <cellStyle name="Note 27 2 6 2" xfId="11658"/>
    <cellStyle name="Note 27 2 6 3" xfId="14197"/>
    <cellStyle name="Note 27 2 7" xfId="9668"/>
    <cellStyle name="Note 27 2 8" xfId="9318"/>
    <cellStyle name="Note 27 3" xfId="2615"/>
    <cellStyle name="Note 27 3 2" xfId="5436"/>
    <cellStyle name="Note 27 3 2 2" xfId="8386"/>
    <cellStyle name="Note 27 3 2 2 2" xfId="13126"/>
    <cellStyle name="Note 27 3 2 2 3" xfId="15655"/>
    <cellStyle name="Note 27 3 3" xfId="4990"/>
    <cellStyle name="Note 27 3 3 2" xfId="7942"/>
    <cellStyle name="Note 27 3 3 2 2" xfId="12682"/>
    <cellStyle name="Note 27 3 3 2 3" xfId="15211"/>
    <cellStyle name="Note 27 3 4" xfId="6888"/>
    <cellStyle name="Note 27 3 4 2" xfId="11657"/>
    <cellStyle name="Note 27 3 4 3" xfId="14196"/>
    <cellStyle name="Note 27 3 5" xfId="9667"/>
    <cellStyle name="Note 27 3 6" xfId="10311"/>
    <cellStyle name="Note 27 4" xfId="4394"/>
    <cellStyle name="Note 27 4 2" xfId="5880"/>
    <cellStyle name="Note 27 4 2 2" xfId="8830"/>
    <cellStyle name="Note 27 4 2 2 2" xfId="13570"/>
    <cellStyle name="Note 27 4 2 2 3" xfId="16099"/>
    <cellStyle name="Note 27 4 3" xfId="7371"/>
    <cellStyle name="Note 27 4 3 2" xfId="12111"/>
    <cellStyle name="Note 27 4 3 3" xfId="14640"/>
    <cellStyle name="Note 27 4 4" xfId="10449"/>
    <cellStyle name="Note 27 4 5" xfId="10077"/>
    <cellStyle name="Note 27 5" xfId="4667"/>
    <cellStyle name="Note 27 5 2" xfId="7621"/>
    <cellStyle name="Note 27 5 2 2" xfId="12361"/>
    <cellStyle name="Note 27 5 2 3" xfId="14890"/>
    <cellStyle name="Note 27 5 3" xfId="10700"/>
    <cellStyle name="Note 27 5 4" xfId="9954"/>
    <cellStyle name="Note 27 6" xfId="6247"/>
    <cellStyle name="Note 27 6 2" xfId="11161"/>
    <cellStyle name="Note 27 6 3" xfId="13769"/>
    <cellStyle name="Note 28" xfId="1810"/>
    <cellStyle name="Note 28 2" xfId="2618"/>
    <cellStyle name="Note 28 2 2" xfId="4397"/>
    <cellStyle name="Note 28 2 2 2" xfId="5883"/>
    <cellStyle name="Note 28 2 2 2 2" xfId="8833"/>
    <cellStyle name="Note 28 2 2 2 2 2" xfId="13573"/>
    <cellStyle name="Note 28 2 2 2 2 3" xfId="16102"/>
    <cellStyle name="Note 28 2 2 3" xfId="7374"/>
    <cellStyle name="Note 28 2 2 3 2" xfId="12114"/>
    <cellStyle name="Note 28 2 2 3 3" xfId="14643"/>
    <cellStyle name="Note 28 2 2 4" xfId="10452"/>
    <cellStyle name="Note 28 2 2 5" xfId="9148"/>
    <cellStyle name="Note 28 2 3" xfId="5439"/>
    <cellStyle name="Note 28 2 3 2" xfId="8389"/>
    <cellStyle name="Note 28 2 3 2 2" xfId="13129"/>
    <cellStyle name="Note 28 2 3 2 3" xfId="15658"/>
    <cellStyle name="Note 28 2 4" xfId="4993"/>
    <cellStyle name="Note 28 2 4 2" xfId="7945"/>
    <cellStyle name="Note 28 2 4 2 2" xfId="12685"/>
    <cellStyle name="Note 28 2 4 2 3" xfId="15214"/>
    <cellStyle name="Note 28 2 5" xfId="6244"/>
    <cellStyle name="Note 28 2 5 2" xfId="11158"/>
    <cellStyle name="Note 28 2 5 3" xfId="13766"/>
    <cellStyle name="Note 28 2 6" xfId="6891"/>
    <cellStyle name="Note 28 2 6 2" xfId="11660"/>
    <cellStyle name="Note 28 2 6 3" xfId="14199"/>
    <cellStyle name="Note 28 2 7" xfId="9670"/>
    <cellStyle name="Note 28 2 8" xfId="9317"/>
    <cellStyle name="Note 28 3" xfId="2617"/>
    <cellStyle name="Note 28 3 2" xfId="5438"/>
    <cellStyle name="Note 28 3 2 2" xfId="8388"/>
    <cellStyle name="Note 28 3 2 2 2" xfId="13128"/>
    <cellStyle name="Note 28 3 2 2 3" xfId="15657"/>
    <cellStyle name="Note 28 3 3" xfId="4992"/>
    <cellStyle name="Note 28 3 3 2" xfId="7944"/>
    <cellStyle name="Note 28 3 3 2 2" xfId="12684"/>
    <cellStyle name="Note 28 3 3 2 3" xfId="15213"/>
    <cellStyle name="Note 28 3 4" xfId="6890"/>
    <cellStyle name="Note 28 3 4 2" xfId="11659"/>
    <cellStyle name="Note 28 3 4 3" xfId="14198"/>
    <cellStyle name="Note 28 3 5" xfId="9669"/>
    <cellStyle name="Note 28 3 6" xfId="10310"/>
    <cellStyle name="Note 28 4" xfId="4396"/>
    <cellStyle name="Note 28 4 2" xfId="5882"/>
    <cellStyle name="Note 28 4 2 2" xfId="8832"/>
    <cellStyle name="Note 28 4 2 2 2" xfId="13572"/>
    <cellStyle name="Note 28 4 2 2 3" xfId="16101"/>
    <cellStyle name="Note 28 4 3" xfId="7373"/>
    <cellStyle name="Note 28 4 3 2" xfId="12113"/>
    <cellStyle name="Note 28 4 3 3" xfId="14642"/>
    <cellStyle name="Note 28 4 4" xfId="10451"/>
    <cellStyle name="Note 28 4 5" xfId="10076"/>
    <cellStyle name="Note 28 5" xfId="4668"/>
    <cellStyle name="Note 28 5 2" xfId="7622"/>
    <cellStyle name="Note 28 5 2 2" xfId="12362"/>
    <cellStyle name="Note 28 5 2 3" xfId="14891"/>
    <cellStyle name="Note 28 5 3" xfId="10701"/>
    <cellStyle name="Note 28 5 4" xfId="9025"/>
    <cellStyle name="Note 28 6" xfId="6245"/>
    <cellStyle name="Note 28 6 2" xfId="11159"/>
    <cellStyle name="Note 28 6 3" xfId="13767"/>
    <cellStyle name="Note 29" xfId="1811"/>
    <cellStyle name="Note 29 2" xfId="2620"/>
    <cellStyle name="Note 29 2 2" xfId="4399"/>
    <cellStyle name="Note 29 2 2 2" xfId="5885"/>
    <cellStyle name="Note 29 2 2 2 2" xfId="8835"/>
    <cellStyle name="Note 29 2 2 2 2 2" xfId="13575"/>
    <cellStyle name="Note 29 2 2 2 2 3" xfId="16104"/>
    <cellStyle name="Note 29 2 2 3" xfId="7376"/>
    <cellStyle name="Note 29 2 2 3 2" xfId="12116"/>
    <cellStyle name="Note 29 2 2 3 3" xfId="14645"/>
    <cellStyle name="Note 29 2 2 4" xfId="10454"/>
    <cellStyle name="Note 29 2 2 5" xfId="9147"/>
    <cellStyle name="Note 29 2 3" xfId="5441"/>
    <cellStyle name="Note 29 2 3 2" xfId="8391"/>
    <cellStyle name="Note 29 2 3 2 2" xfId="13131"/>
    <cellStyle name="Note 29 2 3 2 3" xfId="15660"/>
    <cellStyle name="Note 29 2 4" xfId="4995"/>
    <cellStyle name="Note 29 2 4 2" xfId="7947"/>
    <cellStyle name="Note 29 2 4 2 2" xfId="12687"/>
    <cellStyle name="Note 29 2 4 2 3" xfId="15216"/>
    <cellStyle name="Note 29 2 5" xfId="6242"/>
    <cellStyle name="Note 29 2 5 2" xfId="11156"/>
    <cellStyle name="Note 29 2 5 3" xfId="13764"/>
    <cellStyle name="Note 29 2 6" xfId="6893"/>
    <cellStyle name="Note 29 2 6 2" xfId="11662"/>
    <cellStyle name="Note 29 2 6 3" xfId="14201"/>
    <cellStyle name="Note 29 2 7" xfId="9672"/>
    <cellStyle name="Note 29 2 8" xfId="9316"/>
    <cellStyle name="Note 29 3" xfId="2619"/>
    <cellStyle name="Note 29 3 2" xfId="5440"/>
    <cellStyle name="Note 29 3 2 2" xfId="8390"/>
    <cellStyle name="Note 29 3 2 2 2" xfId="13130"/>
    <cellStyle name="Note 29 3 2 2 3" xfId="15659"/>
    <cellStyle name="Note 29 3 3" xfId="4994"/>
    <cellStyle name="Note 29 3 3 2" xfId="7946"/>
    <cellStyle name="Note 29 3 3 2 2" xfId="12686"/>
    <cellStyle name="Note 29 3 3 2 3" xfId="15215"/>
    <cellStyle name="Note 29 3 4" xfId="6892"/>
    <cellStyle name="Note 29 3 4 2" xfId="11661"/>
    <cellStyle name="Note 29 3 4 3" xfId="14200"/>
    <cellStyle name="Note 29 3 5" xfId="9671"/>
    <cellStyle name="Note 29 3 6" xfId="10309"/>
    <cellStyle name="Note 29 4" xfId="4398"/>
    <cellStyle name="Note 29 4 2" xfId="5884"/>
    <cellStyle name="Note 29 4 2 2" xfId="8834"/>
    <cellStyle name="Note 29 4 2 2 2" xfId="13574"/>
    <cellStyle name="Note 29 4 2 2 3" xfId="16103"/>
    <cellStyle name="Note 29 4 3" xfId="7375"/>
    <cellStyle name="Note 29 4 3 2" xfId="12115"/>
    <cellStyle name="Note 29 4 3 3" xfId="14644"/>
    <cellStyle name="Note 29 4 4" xfId="10453"/>
    <cellStyle name="Note 29 4 5" xfId="10075"/>
    <cellStyle name="Note 29 5" xfId="4669"/>
    <cellStyle name="Note 29 5 2" xfId="7623"/>
    <cellStyle name="Note 29 5 2 2" xfId="12363"/>
    <cellStyle name="Note 29 5 2 3" xfId="14892"/>
    <cellStyle name="Note 29 5 3" xfId="10702"/>
    <cellStyle name="Note 29 5 4" xfId="9953"/>
    <cellStyle name="Note 29 6" xfId="6243"/>
    <cellStyle name="Note 29 6 2" xfId="11157"/>
    <cellStyle name="Note 29 6 3" xfId="13765"/>
    <cellStyle name="Note 3" xfId="1812"/>
    <cellStyle name="Note 3 2" xfId="2622"/>
    <cellStyle name="Note 3 2 2" xfId="4401"/>
    <cellStyle name="Note 3 2 2 2" xfId="5887"/>
    <cellStyle name="Note 3 2 2 2 2" xfId="8837"/>
    <cellStyle name="Note 3 2 2 2 2 2" xfId="13577"/>
    <cellStyle name="Note 3 2 2 2 2 3" xfId="16106"/>
    <cellStyle name="Note 3 2 2 3" xfId="7378"/>
    <cellStyle name="Note 3 2 2 3 2" xfId="12118"/>
    <cellStyle name="Note 3 2 2 3 3" xfId="14647"/>
    <cellStyle name="Note 3 2 2 4" xfId="10456"/>
    <cellStyle name="Note 3 2 2 5" xfId="9146"/>
    <cellStyle name="Note 3 2 3" xfId="5443"/>
    <cellStyle name="Note 3 2 3 2" xfId="8393"/>
    <cellStyle name="Note 3 2 3 2 2" xfId="13133"/>
    <cellStyle name="Note 3 2 3 2 3" xfId="15662"/>
    <cellStyle name="Note 3 2 4" xfId="4997"/>
    <cellStyle name="Note 3 2 4 2" xfId="7949"/>
    <cellStyle name="Note 3 2 4 2 2" xfId="12689"/>
    <cellStyle name="Note 3 2 4 2 3" xfId="15218"/>
    <cellStyle name="Note 3 2 5" xfId="6240"/>
    <cellStyle name="Note 3 2 5 2" xfId="11154"/>
    <cellStyle name="Note 3 2 5 3" xfId="13762"/>
    <cellStyle name="Note 3 2 6" xfId="6895"/>
    <cellStyle name="Note 3 2 6 2" xfId="11664"/>
    <cellStyle name="Note 3 2 6 3" xfId="14203"/>
    <cellStyle name="Note 3 2 7" xfId="9674"/>
    <cellStyle name="Note 3 2 8" xfId="9315"/>
    <cellStyle name="Note 3 3" xfId="2621"/>
    <cellStyle name="Note 3 3 2" xfId="5442"/>
    <cellStyle name="Note 3 3 2 2" xfId="8392"/>
    <cellStyle name="Note 3 3 2 2 2" xfId="13132"/>
    <cellStyle name="Note 3 3 2 2 3" xfId="15661"/>
    <cellStyle name="Note 3 3 3" xfId="4996"/>
    <cellStyle name="Note 3 3 3 2" xfId="7948"/>
    <cellStyle name="Note 3 3 3 2 2" xfId="12688"/>
    <cellStyle name="Note 3 3 3 2 3" xfId="15217"/>
    <cellStyle name="Note 3 3 4" xfId="6894"/>
    <cellStyle name="Note 3 3 4 2" xfId="11663"/>
    <cellStyle name="Note 3 3 4 3" xfId="14202"/>
    <cellStyle name="Note 3 3 5" xfId="9673"/>
    <cellStyle name="Note 3 3 6" xfId="10308"/>
    <cellStyle name="Note 3 4" xfId="4400"/>
    <cellStyle name="Note 3 4 2" xfId="5886"/>
    <cellStyle name="Note 3 4 2 2" xfId="8836"/>
    <cellStyle name="Note 3 4 2 2 2" xfId="13576"/>
    <cellStyle name="Note 3 4 2 2 3" xfId="16105"/>
    <cellStyle name="Note 3 4 3" xfId="7377"/>
    <cellStyle name="Note 3 4 3 2" xfId="12117"/>
    <cellStyle name="Note 3 4 3 3" xfId="14646"/>
    <cellStyle name="Note 3 4 4" xfId="10455"/>
    <cellStyle name="Note 3 4 5" xfId="10074"/>
    <cellStyle name="Note 3 5" xfId="4670"/>
    <cellStyle name="Note 3 5 2" xfId="7624"/>
    <cellStyle name="Note 3 5 2 2" xfId="12364"/>
    <cellStyle name="Note 3 5 2 3" xfId="14893"/>
    <cellStyle name="Note 3 5 3" xfId="10703"/>
    <cellStyle name="Note 3 5 4" xfId="9024"/>
    <cellStyle name="Note 3 6" xfId="6241"/>
    <cellStyle name="Note 3 6 2" xfId="11155"/>
    <cellStyle name="Note 3 6 3" xfId="13763"/>
    <cellStyle name="Note 30" xfId="1813"/>
    <cellStyle name="Note 30 2" xfId="2624"/>
    <cellStyle name="Note 30 2 2" xfId="4403"/>
    <cellStyle name="Note 30 2 2 2" xfId="5889"/>
    <cellStyle name="Note 30 2 2 2 2" xfId="8839"/>
    <cellStyle name="Note 30 2 2 2 2 2" xfId="13579"/>
    <cellStyle name="Note 30 2 2 2 2 3" xfId="16108"/>
    <cellStyle name="Note 30 2 2 3" xfId="7380"/>
    <cellStyle name="Note 30 2 2 3 2" xfId="12120"/>
    <cellStyle name="Note 30 2 2 3 3" xfId="14649"/>
    <cellStyle name="Note 30 2 2 4" xfId="10458"/>
    <cellStyle name="Note 30 2 2 5" xfId="9145"/>
    <cellStyle name="Note 30 2 3" xfId="5445"/>
    <cellStyle name="Note 30 2 3 2" xfId="8395"/>
    <cellStyle name="Note 30 2 3 2 2" xfId="13135"/>
    <cellStyle name="Note 30 2 3 2 3" xfId="15664"/>
    <cellStyle name="Note 30 2 4" xfId="4999"/>
    <cellStyle name="Note 30 2 4 2" xfId="7951"/>
    <cellStyle name="Note 30 2 4 2 2" xfId="12691"/>
    <cellStyle name="Note 30 2 4 2 3" xfId="15220"/>
    <cellStyle name="Note 30 2 5" xfId="6238"/>
    <cellStyle name="Note 30 2 5 2" xfId="11152"/>
    <cellStyle name="Note 30 2 5 3" xfId="13760"/>
    <cellStyle name="Note 30 2 6" xfId="6897"/>
    <cellStyle name="Note 30 2 6 2" xfId="11666"/>
    <cellStyle name="Note 30 2 6 3" xfId="14205"/>
    <cellStyle name="Note 30 2 7" xfId="9676"/>
    <cellStyle name="Note 30 2 8" xfId="9314"/>
    <cellStyle name="Note 30 3" xfId="2623"/>
    <cellStyle name="Note 30 3 2" xfId="5444"/>
    <cellStyle name="Note 30 3 2 2" xfId="8394"/>
    <cellStyle name="Note 30 3 2 2 2" xfId="13134"/>
    <cellStyle name="Note 30 3 2 2 3" xfId="15663"/>
    <cellStyle name="Note 30 3 3" xfId="4998"/>
    <cellStyle name="Note 30 3 3 2" xfId="7950"/>
    <cellStyle name="Note 30 3 3 2 2" xfId="12690"/>
    <cellStyle name="Note 30 3 3 2 3" xfId="15219"/>
    <cellStyle name="Note 30 3 4" xfId="6896"/>
    <cellStyle name="Note 30 3 4 2" xfId="11665"/>
    <cellStyle name="Note 30 3 4 3" xfId="14204"/>
    <cellStyle name="Note 30 3 5" xfId="9675"/>
    <cellStyle name="Note 30 3 6" xfId="10307"/>
    <cellStyle name="Note 30 4" xfId="4402"/>
    <cellStyle name="Note 30 4 2" xfId="5888"/>
    <cellStyle name="Note 30 4 2 2" xfId="8838"/>
    <cellStyle name="Note 30 4 2 2 2" xfId="13578"/>
    <cellStyle name="Note 30 4 2 2 3" xfId="16107"/>
    <cellStyle name="Note 30 4 3" xfId="7379"/>
    <cellStyle name="Note 30 4 3 2" xfId="12119"/>
    <cellStyle name="Note 30 4 3 3" xfId="14648"/>
    <cellStyle name="Note 30 4 4" xfId="10457"/>
    <cellStyle name="Note 30 4 5" xfId="10073"/>
    <cellStyle name="Note 30 5" xfId="4671"/>
    <cellStyle name="Note 30 5 2" xfId="7625"/>
    <cellStyle name="Note 30 5 2 2" xfId="12365"/>
    <cellStyle name="Note 30 5 2 3" xfId="14894"/>
    <cellStyle name="Note 30 5 3" xfId="10704"/>
    <cellStyle name="Note 30 5 4" xfId="9952"/>
    <cellStyle name="Note 30 6" xfId="6239"/>
    <cellStyle name="Note 30 6 2" xfId="11153"/>
    <cellStyle name="Note 30 6 3" xfId="13761"/>
    <cellStyle name="Note 31" xfId="1814"/>
    <cellStyle name="Note 31 2" xfId="2626"/>
    <cellStyle name="Note 31 2 2" xfId="4405"/>
    <cellStyle name="Note 31 2 2 2" xfId="5891"/>
    <cellStyle name="Note 31 2 2 2 2" xfId="8841"/>
    <cellStyle name="Note 31 2 2 2 2 2" xfId="13581"/>
    <cellStyle name="Note 31 2 2 2 2 3" xfId="16110"/>
    <cellStyle name="Note 31 2 2 3" xfId="7382"/>
    <cellStyle name="Note 31 2 2 3 2" xfId="12122"/>
    <cellStyle name="Note 31 2 2 3 3" xfId="14651"/>
    <cellStyle name="Note 31 2 2 4" xfId="10460"/>
    <cellStyle name="Note 31 2 2 5" xfId="9144"/>
    <cellStyle name="Note 31 2 3" xfId="5447"/>
    <cellStyle name="Note 31 2 3 2" xfId="8397"/>
    <cellStyle name="Note 31 2 3 2 2" xfId="13137"/>
    <cellStyle name="Note 31 2 3 2 3" xfId="15666"/>
    <cellStyle name="Note 31 2 4" xfId="5001"/>
    <cellStyle name="Note 31 2 4 2" xfId="7953"/>
    <cellStyle name="Note 31 2 4 2 2" xfId="12693"/>
    <cellStyle name="Note 31 2 4 2 3" xfId="15222"/>
    <cellStyle name="Note 31 2 5" xfId="6236"/>
    <cellStyle name="Note 31 2 5 2" xfId="11150"/>
    <cellStyle name="Note 31 2 5 3" xfId="13758"/>
    <cellStyle name="Note 31 2 6" xfId="6899"/>
    <cellStyle name="Note 31 2 6 2" xfId="11668"/>
    <cellStyle name="Note 31 2 6 3" xfId="14207"/>
    <cellStyle name="Note 31 2 7" xfId="9678"/>
    <cellStyle name="Note 31 2 8" xfId="9313"/>
    <cellStyle name="Note 31 3" xfId="2625"/>
    <cellStyle name="Note 31 3 2" xfId="5446"/>
    <cellStyle name="Note 31 3 2 2" xfId="8396"/>
    <cellStyle name="Note 31 3 2 2 2" xfId="13136"/>
    <cellStyle name="Note 31 3 2 2 3" xfId="15665"/>
    <cellStyle name="Note 31 3 3" xfId="5000"/>
    <cellStyle name="Note 31 3 3 2" xfId="7952"/>
    <cellStyle name="Note 31 3 3 2 2" xfId="12692"/>
    <cellStyle name="Note 31 3 3 2 3" xfId="15221"/>
    <cellStyle name="Note 31 3 4" xfId="6898"/>
    <cellStyle name="Note 31 3 4 2" xfId="11667"/>
    <cellStyle name="Note 31 3 4 3" xfId="14206"/>
    <cellStyle name="Note 31 3 5" xfId="9677"/>
    <cellStyle name="Note 31 3 6" xfId="10306"/>
    <cellStyle name="Note 31 4" xfId="4404"/>
    <cellStyle name="Note 31 4 2" xfId="5890"/>
    <cellStyle name="Note 31 4 2 2" xfId="8840"/>
    <cellStyle name="Note 31 4 2 2 2" xfId="13580"/>
    <cellStyle name="Note 31 4 2 2 3" xfId="16109"/>
    <cellStyle name="Note 31 4 3" xfId="7381"/>
    <cellStyle name="Note 31 4 3 2" xfId="12121"/>
    <cellStyle name="Note 31 4 3 3" xfId="14650"/>
    <cellStyle name="Note 31 4 4" xfId="10459"/>
    <cellStyle name="Note 31 4 5" xfId="10072"/>
    <cellStyle name="Note 31 5" xfId="4672"/>
    <cellStyle name="Note 31 5 2" xfId="7626"/>
    <cellStyle name="Note 31 5 2 2" xfId="12366"/>
    <cellStyle name="Note 31 5 2 3" xfId="14895"/>
    <cellStyle name="Note 31 5 3" xfId="10705"/>
    <cellStyle name="Note 31 5 4" xfId="9023"/>
    <cellStyle name="Note 31 6" xfId="6237"/>
    <cellStyle name="Note 31 6 2" xfId="11151"/>
    <cellStyle name="Note 31 6 3" xfId="13759"/>
    <cellStyle name="Note 32" xfId="1815"/>
    <cellStyle name="Note 32 2" xfId="2628"/>
    <cellStyle name="Note 32 2 2" xfId="4407"/>
    <cellStyle name="Note 32 2 2 2" xfId="5893"/>
    <cellStyle name="Note 32 2 2 2 2" xfId="8843"/>
    <cellStyle name="Note 32 2 2 2 2 2" xfId="13583"/>
    <cellStyle name="Note 32 2 2 2 2 3" xfId="16112"/>
    <cellStyle name="Note 32 2 2 3" xfId="7384"/>
    <cellStyle name="Note 32 2 2 3 2" xfId="12124"/>
    <cellStyle name="Note 32 2 2 3 3" xfId="14653"/>
    <cellStyle name="Note 32 2 2 4" xfId="10462"/>
    <cellStyle name="Note 32 2 2 5" xfId="9143"/>
    <cellStyle name="Note 32 2 3" xfId="5449"/>
    <cellStyle name="Note 32 2 3 2" xfId="8399"/>
    <cellStyle name="Note 32 2 3 2 2" xfId="13139"/>
    <cellStyle name="Note 32 2 3 2 3" xfId="15668"/>
    <cellStyle name="Note 32 2 4" xfId="5003"/>
    <cellStyle name="Note 32 2 4 2" xfId="7955"/>
    <cellStyle name="Note 32 2 4 2 2" xfId="12695"/>
    <cellStyle name="Note 32 2 4 2 3" xfId="15224"/>
    <cellStyle name="Note 32 2 5" xfId="6234"/>
    <cellStyle name="Note 32 2 5 2" xfId="11148"/>
    <cellStyle name="Note 32 2 5 3" xfId="13756"/>
    <cellStyle name="Note 32 2 6" xfId="6901"/>
    <cellStyle name="Note 32 2 6 2" xfId="11670"/>
    <cellStyle name="Note 32 2 6 3" xfId="14209"/>
    <cellStyle name="Note 32 2 7" xfId="9680"/>
    <cellStyle name="Note 32 2 8" xfId="9312"/>
    <cellStyle name="Note 32 3" xfId="2627"/>
    <cellStyle name="Note 32 3 2" xfId="5448"/>
    <cellStyle name="Note 32 3 2 2" xfId="8398"/>
    <cellStyle name="Note 32 3 2 2 2" xfId="13138"/>
    <cellStyle name="Note 32 3 2 2 3" xfId="15667"/>
    <cellStyle name="Note 32 3 3" xfId="5002"/>
    <cellStyle name="Note 32 3 3 2" xfId="7954"/>
    <cellStyle name="Note 32 3 3 2 2" xfId="12694"/>
    <cellStyle name="Note 32 3 3 2 3" xfId="15223"/>
    <cellStyle name="Note 32 3 4" xfId="6900"/>
    <cellStyle name="Note 32 3 4 2" xfId="11669"/>
    <cellStyle name="Note 32 3 4 3" xfId="14208"/>
    <cellStyle name="Note 32 3 5" xfId="9679"/>
    <cellStyle name="Note 32 3 6" xfId="10305"/>
    <cellStyle name="Note 32 4" xfId="4406"/>
    <cellStyle name="Note 32 4 2" xfId="5892"/>
    <cellStyle name="Note 32 4 2 2" xfId="8842"/>
    <cellStyle name="Note 32 4 2 2 2" xfId="13582"/>
    <cellStyle name="Note 32 4 2 2 3" xfId="16111"/>
    <cellStyle name="Note 32 4 3" xfId="7383"/>
    <cellStyle name="Note 32 4 3 2" xfId="12123"/>
    <cellStyle name="Note 32 4 3 3" xfId="14652"/>
    <cellStyle name="Note 32 4 4" xfId="10461"/>
    <cellStyle name="Note 32 4 5" xfId="10071"/>
    <cellStyle name="Note 32 5" xfId="4673"/>
    <cellStyle name="Note 32 5 2" xfId="7627"/>
    <cellStyle name="Note 32 5 2 2" xfId="12367"/>
    <cellStyle name="Note 32 5 2 3" xfId="14896"/>
    <cellStyle name="Note 32 5 3" xfId="10706"/>
    <cellStyle name="Note 32 5 4" xfId="9951"/>
    <cellStyle name="Note 32 6" xfId="6235"/>
    <cellStyle name="Note 32 6 2" xfId="11149"/>
    <cellStyle name="Note 32 6 3" xfId="13757"/>
    <cellStyle name="Note 33" xfId="1816"/>
    <cellStyle name="Note 33 2" xfId="2630"/>
    <cellStyle name="Note 33 2 2" xfId="4409"/>
    <cellStyle name="Note 33 2 2 2" xfId="5895"/>
    <cellStyle name="Note 33 2 2 2 2" xfId="8845"/>
    <cellStyle name="Note 33 2 2 2 2 2" xfId="13585"/>
    <cellStyle name="Note 33 2 2 2 2 3" xfId="16114"/>
    <cellStyle name="Note 33 2 2 3" xfId="7386"/>
    <cellStyle name="Note 33 2 2 3 2" xfId="12126"/>
    <cellStyle name="Note 33 2 2 3 3" xfId="14655"/>
    <cellStyle name="Note 33 2 2 4" xfId="10464"/>
    <cellStyle name="Note 33 2 2 5" xfId="9142"/>
    <cellStyle name="Note 33 2 3" xfId="5451"/>
    <cellStyle name="Note 33 2 3 2" xfId="8401"/>
    <cellStyle name="Note 33 2 3 2 2" xfId="13141"/>
    <cellStyle name="Note 33 2 3 2 3" xfId="15670"/>
    <cellStyle name="Note 33 2 4" xfId="5005"/>
    <cellStyle name="Note 33 2 4 2" xfId="7957"/>
    <cellStyle name="Note 33 2 4 2 2" xfId="12697"/>
    <cellStyle name="Note 33 2 4 2 3" xfId="15226"/>
    <cellStyle name="Note 33 2 5" xfId="6232"/>
    <cellStyle name="Note 33 2 5 2" xfId="11146"/>
    <cellStyle name="Note 33 2 5 3" xfId="13754"/>
    <cellStyle name="Note 33 2 6" xfId="6903"/>
    <cellStyle name="Note 33 2 6 2" xfId="11672"/>
    <cellStyle name="Note 33 2 6 3" xfId="14211"/>
    <cellStyle name="Note 33 2 7" xfId="9682"/>
    <cellStyle name="Note 33 2 8" xfId="9311"/>
    <cellStyle name="Note 33 3" xfId="2629"/>
    <cellStyle name="Note 33 3 2" xfId="5450"/>
    <cellStyle name="Note 33 3 2 2" xfId="8400"/>
    <cellStyle name="Note 33 3 2 2 2" xfId="13140"/>
    <cellStyle name="Note 33 3 2 2 3" xfId="15669"/>
    <cellStyle name="Note 33 3 3" xfId="5004"/>
    <cellStyle name="Note 33 3 3 2" xfId="7956"/>
    <cellStyle name="Note 33 3 3 2 2" xfId="12696"/>
    <cellStyle name="Note 33 3 3 2 3" xfId="15225"/>
    <cellStyle name="Note 33 3 4" xfId="6902"/>
    <cellStyle name="Note 33 3 4 2" xfId="11671"/>
    <cellStyle name="Note 33 3 4 3" xfId="14210"/>
    <cellStyle name="Note 33 3 5" xfId="9681"/>
    <cellStyle name="Note 33 3 6" xfId="10304"/>
    <cellStyle name="Note 33 4" xfId="4408"/>
    <cellStyle name="Note 33 4 2" xfId="5894"/>
    <cellStyle name="Note 33 4 2 2" xfId="8844"/>
    <cellStyle name="Note 33 4 2 2 2" xfId="13584"/>
    <cellStyle name="Note 33 4 2 2 3" xfId="16113"/>
    <cellStyle name="Note 33 4 3" xfId="7385"/>
    <cellStyle name="Note 33 4 3 2" xfId="12125"/>
    <cellStyle name="Note 33 4 3 3" xfId="14654"/>
    <cellStyle name="Note 33 4 4" xfId="10463"/>
    <cellStyle name="Note 33 4 5" xfId="10070"/>
    <cellStyle name="Note 33 5" xfId="4674"/>
    <cellStyle name="Note 33 5 2" xfId="7628"/>
    <cellStyle name="Note 33 5 2 2" xfId="12368"/>
    <cellStyle name="Note 33 5 2 3" xfId="14897"/>
    <cellStyle name="Note 33 5 3" xfId="10707"/>
    <cellStyle name="Note 33 5 4" xfId="9022"/>
    <cellStyle name="Note 33 6" xfId="6233"/>
    <cellStyle name="Note 33 6 2" xfId="11147"/>
    <cellStyle name="Note 33 6 3" xfId="13755"/>
    <cellStyle name="Note 34" xfId="1817"/>
    <cellStyle name="Note 34 2" xfId="2632"/>
    <cellStyle name="Note 34 2 2" xfId="4411"/>
    <cellStyle name="Note 34 2 2 2" xfId="5897"/>
    <cellStyle name="Note 34 2 2 2 2" xfId="8847"/>
    <cellStyle name="Note 34 2 2 2 2 2" xfId="13587"/>
    <cellStyle name="Note 34 2 2 2 2 3" xfId="16116"/>
    <cellStyle name="Note 34 2 2 3" xfId="7388"/>
    <cellStyle name="Note 34 2 2 3 2" xfId="12128"/>
    <cellStyle name="Note 34 2 2 3 3" xfId="14657"/>
    <cellStyle name="Note 34 2 2 4" xfId="10466"/>
    <cellStyle name="Note 34 2 2 5" xfId="9141"/>
    <cellStyle name="Note 34 2 3" xfId="5453"/>
    <cellStyle name="Note 34 2 3 2" xfId="8403"/>
    <cellStyle name="Note 34 2 3 2 2" xfId="13143"/>
    <cellStyle name="Note 34 2 3 2 3" xfId="15672"/>
    <cellStyle name="Note 34 2 4" xfId="5007"/>
    <cellStyle name="Note 34 2 4 2" xfId="7959"/>
    <cellStyle name="Note 34 2 4 2 2" xfId="12699"/>
    <cellStyle name="Note 34 2 4 2 3" xfId="15228"/>
    <cellStyle name="Note 34 2 5" xfId="6230"/>
    <cellStyle name="Note 34 2 5 2" xfId="11144"/>
    <cellStyle name="Note 34 2 5 3" xfId="13752"/>
    <cellStyle name="Note 34 2 6" xfId="6905"/>
    <cellStyle name="Note 34 2 6 2" xfId="11674"/>
    <cellStyle name="Note 34 2 6 3" xfId="14213"/>
    <cellStyle name="Note 34 2 7" xfId="9684"/>
    <cellStyle name="Note 34 2 8" xfId="9310"/>
    <cellStyle name="Note 34 3" xfId="2631"/>
    <cellStyle name="Note 34 3 2" xfId="5452"/>
    <cellStyle name="Note 34 3 2 2" xfId="8402"/>
    <cellStyle name="Note 34 3 2 2 2" xfId="13142"/>
    <cellStyle name="Note 34 3 2 2 3" xfId="15671"/>
    <cellStyle name="Note 34 3 3" xfId="5006"/>
    <cellStyle name="Note 34 3 3 2" xfId="7958"/>
    <cellStyle name="Note 34 3 3 2 2" xfId="12698"/>
    <cellStyle name="Note 34 3 3 2 3" xfId="15227"/>
    <cellStyle name="Note 34 3 4" xfId="6904"/>
    <cellStyle name="Note 34 3 4 2" xfId="11673"/>
    <cellStyle name="Note 34 3 4 3" xfId="14212"/>
    <cellStyle name="Note 34 3 5" xfId="9683"/>
    <cellStyle name="Note 34 3 6" xfId="10303"/>
    <cellStyle name="Note 34 4" xfId="4410"/>
    <cellStyle name="Note 34 4 2" xfId="5896"/>
    <cellStyle name="Note 34 4 2 2" xfId="8846"/>
    <cellStyle name="Note 34 4 2 2 2" xfId="13586"/>
    <cellStyle name="Note 34 4 2 2 3" xfId="16115"/>
    <cellStyle name="Note 34 4 3" xfId="7387"/>
    <cellStyle name="Note 34 4 3 2" xfId="12127"/>
    <cellStyle name="Note 34 4 3 3" xfId="14656"/>
    <cellStyle name="Note 34 4 4" xfId="10465"/>
    <cellStyle name="Note 34 4 5" xfId="10069"/>
    <cellStyle name="Note 34 5" xfId="4675"/>
    <cellStyle name="Note 34 5 2" xfId="7629"/>
    <cellStyle name="Note 34 5 2 2" xfId="12369"/>
    <cellStyle name="Note 34 5 2 3" xfId="14898"/>
    <cellStyle name="Note 34 5 3" xfId="10708"/>
    <cellStyle name="Note 34 5 4" xfId="9950"/>
    <cellStyle name="Note 34 6" xfId="6231"/>
    <cellStyle name="Note 34 6 2" xfId="11145"/>
    <cellStyle name="Note 34 6 3" xfId="13753"/>
    <cellStyle name="Note 35" xfId="1818"/>
    <cellStyle name="Note 35 2" xfId="2634"/>
    <cellStyle name="Note 35 2 2" xfId="4413"/>
    <cellStyle name="Note 35 2 2 2" xfId="5899"/>
    <cellStyle name="Note 35 2 2 2 2" xfId="8849"/>
    <cellStyle name="Note 35 2 2 2 2 2" xfId="13589"/>
    <cellStyle name="Note 35 2 2 2 2 3" xfId="16118"/>
    <cellStyle name="Note 35 2 2 3" xfId="7390"/>
    <cellStyle name="Note 35 2 2 3 2" xfId="12130"/>
    <cellStyle name="Note 35 2 2 3 3" xfId="14659"/>
    <cellStyle name="Note 35 2 2 4" xfId="10468"/>
    <cellStyle name="Note 35 2 2 5" xfId="9140"/>
    <cellStyle name="Note 35 2 3" xfId="5455"/>
    <cellStyle name="Note 35 2 3 2" xfId="8405"/>
    <cellStyle name="Note 35 2 3 2 2" xfId="13145"/>
    <cellStyle name="Note 35 2 3 2 3" xfId="15674"/>
    <cellStyle name="Note 35 2 4" xfId="5009"/>
    <cellStyle name="Note 35 2 4 2" xfId="7961"/>
    <cellStyle name="Note 35 2 4 2 2" xfId="12701"/>
    <cellStyle name="Note 35 2 4 2 3" xfId="15230"/>
    <cellStyle name="Note 35 2 5" xfId="6228"/>
    <cellStyle name="Note 35 2 5 2" xfId="11142"/>
    <cellStyle name="Note 35 2 5 3" xfId="13750"/>
    <cellStyle name="Note 35 2 6" xfId="6907"/>
    <cellStyle name="Note 35 2 6 2" xfId="11676"/>
    <cellStyle name="Note 35 2 6 3" xfId="14215"/>
    <cellStyle name="Note 35 2 7" xfId="9686"/>
    <cellStyle name="Note 35 2 8" xfId="9309"/>
    <cellStyle name="Note 35 3" xfId="2633"/>
    <cellStyle name="Note 35 3 2" xfId="5454"/>
    <cellStyle name="Note 35 3 2 2" xfId="8404"/>
    <cellStyle name="Note 35 3 2 2 2" xfId="13144"/>
    <cellStyle name="Note 35 3 2 2 3" xfId="15673"/>
    <cellStyle name="Note 35 3 3" xfId="5008"/>
    <cellStyle name="Note 35 3 3 2" xfId="7960"/>
    <cellStyle name="Note 35 3 3 2 2" xfId="12700"/>
    <cellStyle name="Note 35 3 3 2 3" xfId="15229"/>
    <cellStyle name="Note 35 3 4" xfId="6906"/>
    <cellStyle name="Note 35 3 4 2" xfId="11675"/>
    <cellStyle name="Note 35 3 4 3" xfId="14214"/>
    <cellStyle name="Note 35 3 5" xfId="9685"/>
    <cellStyle name="Note 35 3 6" xfId="10302"/>
    <cellStyle name="Note 35 4" xfId="4412"/>
    <cellStyle name="Note 35 4 2" xfId="5898"/>
    <cellStyle name="Note 35 4 2 2" xfId="8848"/>
    <cellStyle name="Note 35 4 2 2 2" xfId="13588"/>
    <cellStyle name="Note 35 4 2 2 3" xfId="16117"/>
    <cellStyle name="Note 35 4 3" xfId="7389"/>
    <cellStyle name="Note 35 4 3 2" xfId="12129"/>
    <cellStyle name="Note 35 4 3 3" xfId="14658"/>
    <cellStyle name="Note 35 4 4" xfId="10467"/>
    <cellStyle name="Note 35 4 5" xfId="10068"/>
    <cellStyle name="Note 35 5" xfId="4676"/>
    <cellStyle name="Note 35 5 2" xfId="7630"/>
    <cellStyle name="Note 35 5 2 2" xfId="12370"/>
    <cellStyle name="Note 35 5 2 3" xfId="14899"/>
    <cellStyle name="Note 35 5 3" xfId="10709"/>
    <cellStyle name="Note 35 5 4" xfId="9021"/>
    <cellStyle name="Note 35 6" xfId="6229"/>
    <cellStyle name="Note 35 6 2" xfId="11143"/>
    <cellStyle name="Note 35 6 3" xfId="13751"/>
    <cellStyle name="Note 36" xfId="1819"/>
    <cellStyle name="Note 36 2" xfId="2636"/>
    <cellStyle name="Note 36 2 2" xfId="4415"/>
    <cellStyle name="Note 36 2 2 2" xfId="5901"/>
    <cellStyle name="Note 36 2 2 2 2" xfId="8851"/>
    <cellStyle name="Note 36 2 2 2 2 2" xfId="13591"/>
    <cellStyle name="Note 36 2 2 2 2 3" xfId="16120"/>
    <cellStyle name="Note 36 2 2 3" xfId="7392"/>
    <cellStyle name="Note 36 2 2 3 2" xfId="12132"/>
    <cellStyle name="Note 36 2 2 3 3" xfId="14661"/>
    <cellStyle name="Note 36 2 2 4" xfId="10470"/>
    <cellStyle name="Note 36 2 2 5" xfId="9139"/>
    <cellStyle name="Note 36 2 3" xfId="5457"/>
    <cellStyle name="Note 36 2 3 2" xfId="8407"/>
    <cellStyle name="Note 36 2 3 2 2" xfId="13147"/>
    <cellStyle name="Note 36 2 3 2 3" xfId="15676"/>
    <cellStyle name="Note 36 2 4" xfId="5011"/>
    <cellStyle name="Note 36 2 4 2" xfId="7963"/>
    <cellStyle name="Note 36 2 4 2 2" xfId="12703"/>
    <cellStyle name="Note 36 2 4 2 3" xfId="15232"/>
    <cellStyle name="Note 36 2 5" xfId="6226"/>
    <cellStyle name="Note 36 2 5 2" xfId="11140"/>
    <cellStyle name="Note 36 2 5 3" xfId="13748"/>
    <cellStyle name="Note 36 2 6" xfId="6909"/>
    <cellStyle name="Note 36 2 6 2" xfId="11678"/>
    <cellStyle name="Note 36 2 6 3" xfId="14217"/>
    <cellStyle name="Note 36 2 7" xfId="9688"/>
    <cellStyle name="Note 36 2 8" xfId="9308"/>
    <cellStyle name="Note 36 3" xfId="2635"/>
    <cellStyle name="Note 36 3 2" xfId="5456"/>
    <cellStyle name="Note 36 3 2 2" xfId="8406"/>
    <cellStyle name="Note 36 3 2 2 2" xfId="13146"/>
    <cellStyle name="Note 36 3 2 2 3" xfId="15675"/>
    <cellStyle name="Note 36 3 3" xfId="5010"/>
    <cellStyle name="Note 36 3 3 2" xfId="7962"/>
    <cellStyle name="Note 36 3 3 2 2" xfId="12702"/>
    <cellStyle name="Note 36 3 3 2 3" xfId="15231"/>
    <cellStyle name="Note 36 3 4" xfId="6908"/>
    <cellStyle name="Note 36 3 4 2" xfId="11677"/>
    <cellStyle name="Note 36 3 4 3" xfId="14216"/>
    <cellStyle name="Note 36 3 5" xfId="9687"/>
    <cellStyle name="Note 36 3 6" xfId="10301"/>
    <cellStyle name="Note 36 4" xfId="4414"/>
    <cellStyle name="Note 36 4 2" xfId="5900"/>
    <cellStyle name="Note 36 4 2 2" xfId="8850"/>
    <cellStyle name="Note 36 4 2 2 2" xfId="13590"/>
    <cellStyle name="Note 36 4 2 2 3" xfId="16119"/>
    <cellStyle name="Note 36 4 3" xfId="7391"/>
    <cellStyle name="Note 36 4 3 2" xfId="12131"/>
    <cellStyle name="Note 36 4 3 3" xfId="14660"/>
    <cellStyle name="Note 36 4 4" xfId="10469"/>
    <cellStyle name="Note 36 4 5" xfId="10067"/>
    <cellStyle name="Note 36 5" xfId="4677"/>
    <cellStyle name="Note 36 5 2" xfId="7631"/>
    <cellStyle name="Note 36 5 2 2" xfId="12371"/>
    <cellStyle name="Note 36 5 2 3" xfId="14900"/>
    <cellStyle name="Note 36 5 3" xfId="10710"/>
    <cellStyle name="Note 36 5 4" xfId="9949"/>
    <cellStyle name="Note 36 6" xfId="6227"/>
    <cellStyle name="Note 36 6 2" xfId="11141"/>
    <cellStyle name="Note 36 6 3" xfId="13749"/>
    <cellStyle name="Note 37" xfId="1820"/>
    <cellStyle name="Note 37 2" xfId="2638"/>
    <cellStyle name="Note 37 2 2" xfId="4417"/>
    <cellStyle name="Note 37 2 2 2" xfId="5903"/>
    <cellStyle name="Note 37 2 2 2 2" xfId="8853"/>
    <cellStyle name="Note 37 2 2 2 2 2" xfId="13593"/>
    <cellStyle name="Note 37 2 2 2 2 3" xfId="16122"/>
    <cellStyle name="Note 37 2 2 3" xfId="7394"/>
    <cellStyle name="Note 37 2 2 3 2" xfId="12134"/>
    <cellStyle name="Note 37 2 2 3 3" xfId="14663"/>
    <cellStyle name="Note 37 2 2 4" xfId="10472"/>
    <cellStyle name="Note 37 2 2 5" xfId="9138"/>
    <cellStyle name="Note 37 2 3" xfId="5459"/>
    <cellStyle name="Note 37 2 3 2" xfId="8409"/>
    <cellStyle name="Note 37 2 3 2 2" xfId="13149"/>
    <cellStyle name="Note 37 2 3 2 3" xfId="15678"/>
    <cellStyle name="Note 37 2 4" xfId="5013"/>
    <cellStyle name="Note 37 2 4 2" xfId="7965"/>
    <cellStyle name="Note 37 2 4 2 2" xfId="12705"/>
    <cellStyle name="Note 37 2 4 2 3" xfId="15234"/>
    <cellStyle name="Note 37 2 5" xfId="6224"/>
    <cellStyle name="Note 37 2 5 2" xfId="11138"/>
    <cellStyle name="Note 37 2 5 3" xfId="13746"/>
    <cellStyle name="Note 37 2 6" xfId="6911"/>
    <cellStyle name="Note 37 2 6 2" xfId="11680"/>
    <cellStyle name="Note 37 2 6 3" xfId="14219"/>
    <cellStyle name="Note 37 2 7" xfId="9690"/>
    <cellStyle name="Note 37 2 8" xfId="9307"/>
    <cellStyle name="Note 37 3" xfId="2637"/>
    <cellStyle name="Note 37 3 2" xfId="5458"/>
    <cellStyle name="Note 37 3 2 2" xfId="8408"/>
    <cellStyle name="Note 37 3 2 2 2" xfId="13148"/>
    <cellStyle name="Note 37 3 2 2 3" xfId="15677"/>
    <cellStyle name="Note 37 3 3" xfId="5012"/>
    <cellStyle name="Note 37 3 3 2" xfId="7964"/>
    <cellStyle name="Note 37 3 3 2 2" xfId="12704"/>
    <cellStyle name="Note 37 3 3 2 3" xfId="15233"/>
    <cellStyle name="Note 37 3 4" xfId="6910"/>
    <cellStyle name="Note 37 3 4 2" xfId="11679"/>
    <cellStyle name="Note 37 3 4 3" xfId="14218"/>
    <cellStyle name="Note 37 3 5" xfId="9689"/>
    <cellStyle name="Note 37 3 6" xfId="10300"/>
    <cellStyle name="Note 37 4" xfId="4416"/>
    <cellStyle name="Note 37 4 2" xfId="5902"/>
    <cellStyle name="Note 37 4 2 2" xfId="8852"/>
    <cellStyle name="Note 37 4 2 2 2" xfId="13592"/>
    <cellStyle name="Note 37 4 2 2 3" xfId="16121"/>
    <cellStyle name="Note 37 4 3" xfId="7393"/>
    <cellStyle name="Note 37 4 3 2" xfId="12133"/>
    <cellStyle name="Note 37 4 3 3" xfId="14662"/>
    <cellStyle name="Note 37 4 4" xfId="10471"/>
    <cellStyle name="Note 37 4 5" xfId="10066"/>
    <cellStyle name="Note 37 5" xfId="4678"/>
    <cellStyle name="Note 37 5 2" xfId="7632"/>
    <cellStyle name="Note 37 5 2 2" xfId="12372"/>
    <cellStyle name="Note 37 5 2 3" xfId="14901"/>
    <cellStyle name="Note 37 5 3" xfId="10711"/>
    <cellStyle name="Note 37 5 4" xfId="9020"/>
    <cellStyle name="Note 37 6" xfId="6225"/>
    <cellStyle name="Note 37 6 2" xfId="11139"/>
    <cellStyle name="Note 37 6 3" xfId="13747"/>
    <cellStyle name="Note 38" xfId="1821"/>
    <cellStyle name="Note 38 2" xfId="2640"/>
    <cellStyle name="Note 38 2 2" xfId="4419"/>
    <cellStyle name="Note 38 2 2 2" xfId="5905"/>
    <cellStyle name="Note 38 2 2 2 2" xfId="8855"/>
    <cellStyle name="Note 38 2 2 2 2 2" xfId="13595"/>
    <cellStyle name="Note 38 2 2 2 2 3" xfId="16124"/>
    <cellStyle name="Note 38 2 2 3" xfId="7396"/>
    <cellStyle name="Note 38 2 2 3 2" xfId="12136"/>
    <cellStyle name="Note 38 2 2 3 3" xfId="14665"/>
    <cellStyle name="Note 38 2 2 4" xfId="10474"/>
    <cellStyle name="Note 38 2 2 5" xfId="9137"/>
    <cellStyle name="Note 38 2 3" xfId="5461"/>
    <cellStyle name="Note 38 2 3 2" xfId="8411"/>
    <cellStyle name="Note 38 2 3 2 2" xfId="13151"/>
    <cellStyle name="Note 38 2 3 2 3" xfId="15680"/>
    <cellStyle name="Note 38 2 4" xfId="5015"/>
    <cellStyle name="Note 38 2 4 2" xfId="7967"/>
    <cellStyle name="Note 38 2 4 2 2" xfId="12707"/>
    <cellStyle name="Note 38 2 4 2 3" xfId="15236"/>
    <cellStyle name="Note 38 2 5" xfId="6222"/>
    <cellStyle name="Note 38 2 5 2" xfId="11136"/>
    <cellStyle name="Note 38 2 5 3" xfId="13744"/>
    <cellStyle name="Note 38 2 6" xfId="6913"/>
    <cellStyle name="Note 38 2 6 2" xfId="11682"/>
    <cellStyle name="Note 38 2 6 3" xfId="14221"/>
    <cellStyle name="Note 38 2 7" xfId="9692"/>
    <cellStyle name="Note 38 2 8" xfId="9306"/>
    <cellStyle name="Note 38 3" xfId="2639"/>
    <cellStyle name="Note 38 3 2" xfId="5460"/>
    <cellStyle name="Note 38 3 2 2" xfId="8410"/>
    <cellStyle name="Note 38 3 2 2 2" xfId="13150"/>
    <cellStyle name="Note 38 3 2 2 3" xfId="15679"/>
    <cellStyle name="Note 38 3 3" xfId="5014"/>
    <cellStyle name="Note 38 3 3 2" xfId="7966"/>
    <cellStyle name="Note 38 3 3 2 2" xfId="12706"/>
    <cellStyle name="Note 38 3 3 2 3" xfId="15235"/>
    <cellStyle name="Note 38 3 4" xfId="6912"/>
    <cellStyle name="Note 38 3 4 2" xfId="11681"/>
    <cellStyle name="Note 38 3 4 3" xfId="14220"/>
    <cellStyle name="Note 38 3 5" xfId="9691"/>
    <cellStyle name="Note 38 3 6" xfId="10299"/>
    <cellStyle name="Note 38 4" xfId="4418"/>
    <cellStyle name="Note 38 4 2" xfId="5904"/>
    <cellStyle name="Note 38 4 2 2" xfId="8854"/>
    <cellStyle name="Note 38 4 2 2 2" xfId="13594"/>
    <cellStyle name="Note 38 4 2 2 3" xfId="16123"/>
    <cellStyle name="Note 38 4 3" xfId="7395"/>
    <cellStyle name="Note 38 4 3 2" xfId="12135"/>
    <cellStyle name="Note 38 4 3 3" xfId="14664"/>
    <cellStyle name="Note 38 4 4" xfId="10473"/>
    <cellStyle name="Note 38 4 5" xfId="10065"/>
    <cellStyle name="Note 38 5" xfId="4679"/>
    <cellStyle name="Note 38 5 2" xfId="7633"/>
    <cellStyle name="Note 38 5 2 2" xfId="12373"/>
    <cellStyle name="Note 38 5 2 3" xfId="14902"/>
    <cellStyle name="Note 38 5 3" xfId="10712"/>
    <cellStyle name="Note 38 5 4" xfId="9948"/>
    <cellStyle name="Note 38 6" xfId="6223"/>
    <cellStyle name="Note 38 6 2" xfId="11137"/>
    <cellStyle name="Note 38 6 3" xfId="13745"/>
    <cellStyle name="Note 39" xfId="1822"/>
    <cellStyle name="Note 39 2" xfId="2642"/>
    <cellStyle name="Note 39 2 2" xfId="4421"/>
    <cellStyle name="Note 39 2 2 2" xfId="5907"/>
    <cellStyle name="Note 39 2 2 2 2" xfId="8857"/>
    <cellStyle name="Note 39 2 2 2 2 2" xfId="13597"/>
    <cellStyle name="Note 39 2 2 2 2 3" xfId="16126"/>
    <cellStyle name="Note 39 2 2 3" xfId="7398"/>
    <cellStyle name="Note 39 2 2 3 2" xfId="12138"/>
    <cellStyle name="Note 39 2 2 3 3" xfId="14667"/>
    <cellStyle name="Note 39 2 2 4" xfId="10476"/>
    <cellStyle name="Note 39 2 2 5" xfId="9136"/>
    <cellStyle name="Note 39 2 3" xfId="5463"/>
    <cellStyle name="Note 39 2 3 2" xfId="8413"/>
    <cellStyle name="Note 39 2 3 2 2" xfId="13153"/>
    <cellStyle name="Note 39 2 3 2 3" xfId="15682"/>
    <cellStyle name="Note 39 2 4" xfId="5017"/>
    <cellStyle name="Note 39 2 4 2" xfId="7969"/>
    <cellStyle name="Note 39 2 4 2 2" xfId="12709"/>
    <cellStyle name="Note 39 2 4 2 3" xfId="15238"/>
    <cellStyle name="Note 39 2 5" xfId="6220"/>
    <cellStyle name="Note 39 2 5 2" xfId="11134"/>
    <cellStyle name="Note 39 2 5 3" xfId="13742"/>
    <cellStyle name="Note 39 2 6" xfId="6915"/>
    <cellStyle name="Note 39 2 6 2" xfId="11684"/>
    <cellStyle name="Note 39 2 6 3" xfId="14223"/>
    <cellStyle name="Note 39 2 7" xfId="9694"/>
    <cellStyle name="Note 39 2 8" xfId="9305"/>
    <cellStyle name="Note 39 3" xfId="2641"/>
    <cellStyle name="Note 39 3 2" xfId="5462"/>
    <cellStyle name="Note 39 3 2 2" xfId="8412"/>
    <cellStyle name="Note 39 3 2 2 2" xfId="13152"/>
    <cellStyle name="Note 39 3 2 2 3" xfId="15681"/>
    <cellStyle name="Note 39 3 3" xfId="5016"/>
    <cellStyle name="Note 39 3 3 2" xfId="7968"/>
    <cellStyle name="Note 39 3 3 2 2" xfId="12708"/>
    <cellStyle name="Note 39 3 3 2 3" xfId="15237"/>
    <cellStyle name="Note 39 3 4" xfId="6914"/>
    <cellStyle name="Note 39 3 4 2" xfId="11683"/>
    <cellStyle name="Note 39 3 4 3" xfId="14222"/>
    <cellStyle name="Note 39 3 5" xfId="9693"/>
    <cellStyle name="Note 39 3 6" xfId="10298"/>
    <cellStyle name="Note 39 4" xfId="4420"/>
    <cellStyle name="Note 39 4 2" xfId="5906"/>
    <cellStyle name="Note 39 4 2 2" xfId="8856"/>
    <cellStyle name="Note 39 4 2 2 2" xfId="13596"/>
    <cellStyle name="Note 39 4 2 2 3" xfId="16125"/>
    <cellStyle name="Note 39 4 3" xfId="7397"/>
    <cellStyle name="Note 39 4 3 2" xfId="12137"/>
    <cellStyle name="Note 39 4 3 3" xfId="14666"/>
    <cellStyle name="Note 39 4 4" xfId="10475"/>
    <cellStyle name="Note 39 4 5" xfId="10064"/>
    <cellStyle name="Note 39 5" xfId="4680"/>
    <cellStyle name="Note 39 5 2" xfId="7634"/>
    <cellStyle name="Note 39 5 2 2" xfId="12374"/>
    <cellStyle name="Note 39 5 2 3" xfId="14903"/>
    <cellStyle name="Note 39 5 3" xfId="10713"/>
    <cellStyle name="Note 39 5 4" xfId="9019"/>
    <cellStyle name="Note 39 6" xfId="6221"/>
    <cellStyle name="Note 39 6 2" xfId="11135"/>
    <cellStyle name="Note 39 6 3" xfId="13743"/>
    <cellStyle name="Note 4" xfId="1823"/>
    <cellStyle name="Note 4 2" xfId="2644"/>
    <cellStyle name="Note 4 2 2" xfId="4423"/>
    <cellStyle name="Note 4 2 2 2" xfId="5909"/>
    <cellStyle name="Note 4 2 2 2 2" xfId="8859"/>
    <cellStyle name="Note 4 2 2 2 2 2" xfId="13599"/>
    <cellStyle name="Note 4 2 2 2 2 3" xfId="16128"/>
    <cellStyle name="Note 4 2 2 3" xfId="7400"/>
    <cellStyle name="Note 4 2 2 3 2" xfId="12140"/>
    <cellStyle name="Note 4 2 2 3 3" xfId="14669"/>
    <cellStyle name="Note 4 2 2 4" xfId="10478"/>
    <cellStyle name="Note 4 2 2 5" xfId="10063"/>
    <cellStyle name="Note 4 2 3" xfId="5465"/>
    <cellStyle name="Note 4 2 3 2" xfId="8415"/>
    <cellStyle name="Note 4 2 3 2 2" xfId="13155"/>
    <cellStyle name="Note 4 2 3 2 3" xfId="15684"/>
    <cellStyle name="Note 4 2 4" xfId="5019"/>
    <cellStyle name="Note 4 2 4 2" xfId="7971"/>
    <cellStyle name="Note 4 2 4 2 2" xfId="12711"/>
    <cellStyle name="Note 4 2 4 2 3" xfId="15240"/>
    <cellStyle name="Note 4 2 5" xfId="6218"/>
    <cellStyle name="Note 4 2 5 2" xfId="11132"/>
    <cellStyle name="Note 4 2 5 3" xfId="13740"/>
    <cellStyle name="Note 4 2 6" xfId="6917"/>
    <cellStyle name="Note 4 2 6 2" xfId="11686"/>
    <cellStyle name="Note 4 2 6 3" xfId="14225"/>
    <cellStyle name="Note 4 2 7" xfId="9696"/>
    <cellStyle name="Note 4 2 8" xfId="9304"/>
    <cellStyle name="Note 4 3" xfId="2643"/>
    <cellStyle name="Note 4 3 2" xfId="5464"/>
    <cellStyle name="Note 4 3 2 2" xfId="8414"/>
    <cellStyle name="Note 4 3 2 2 2" xfId="13154"/>
    <cellStyle name="Note 4 3 2 2 3" xfId="15683"/>
    <cellStyle name="Note 4 3 3" xfId="5018"/>
    <cellStyle name="Note 4 3 3 2" xfId="7970"/>
    <cellStyle name="Note 4 3 3 2 2" xfId="12710"/>
    <cellStyle name="Note 4 3 3 2 3" xfId="15239"/>
    <cellStyle name="Note 4 3 4" xfId="6916"/>
    <cellStyle name="Note 4 3 4 2" xfId="11685"/>
    <cellStyle name="Note 4 3 4 3" xfId="14224"/>
    <cellStyle name="Note 4 3 5" xfId="9695"/>
    <cellStyle name="Note 4 3 6" xfId="10297"/>
    <cellStyle name="Note 4 4" xfId="4422"/>
    <cellStyle name="Note 4 4 2" xfId="5908"/>
    <cellStyle name="Note 4 4 2 2" xfId="8858"/>
    <cellStyle name="Note 4 4 2 2 2" xfId="13598"/>
    <cellStyle name="Note 4 4 2 2 3" xfId="16127"/>
    <cellStyle name="Note 4 4 3" xfId="7399"/>
    <cellStyle name="Note 4 4 3 2" xfId="12139"/>
    <cellStyle name="Note 4 4 3 3" xfId="14668"/>
    <cellStyle name="Note 4 4 4" xfId="10477"/>
    <cellStyle name="Note 4 4 5" xfId="62"/>
    <cellStyle name="Note 4 5" xfId="4681"/>
    <cellStyle name="Note 4 5 2" xfId="7635"/>
    <cellStyle name="Note 4 5 2 2" xfId="12375"/>
    <cellStyle name="Note 4 5 2 3" xfId="14904"/>
    <cellStyle name="Note 4 5 3" xfId="10714"/>
    <cellStyle name="Note 4 5 4" xfId="9947"/>
    <cellStyle name="Note 4 6" xfId="6219"/>
    <cellStyle name="Note 4 6 2" xfId="11133"/>
    <cellStyle name="Note 4 6 3" xfId="13741"/>
    <cellStyle name="Note 40" xfId="1824"/>
    <cellStyle name="Note 40 2" xfId="2646"/>
    <cellStyle name="Note 40 2 2" xfId="4425"/>
    <cellStyle name="Note 40 2 2 2" xfId="5911"/>
    <cellStyle name="Note 40 2 2 2 2" xfId="8861"/>
    <cellStyle name="Note 40 2 2 2 2 2" xfId="13601"/>
    <cellStyle name="Note 40 2 2 2 2 3" xfId="16130"/>
    <cellStyle name="Note 40 2 2 3" xfId="7402"/>
    <cellStyle name="Note 40 2 2 3 2" xfId="12142"/>
    <cellStyle name="Note 40 2 2 3 3" xfId="14671"/>
    <cellStyle name="Note 40 2 2 4" xfId="10480"/>
    <cellStyle name="Note 40 2 2 5" xfId="10062"/>
    <cellStyle name="Note 40 2 3" xfId="5467"/>
    <cellStyle name="Note 40 2 3 2" xfId="8417"/>
    <cellStyle name="Note 40 2 3 2 2" xfId="13157"/>
    <cellStyle name="Note 40 2 3 2 3" xfId="15686"/>
    <cellStyle name="Note 40 2 4" xfId="5021"/>
    <cellStyle name="Note 40 2 4 2" xfId="7973"/>
    <cellStyle name="Note 40 2 4 2 2" xfId="12713"/>
    <cellStyle name="Note 40 2 4 2 3" xfId="15242"/>
    <cellStyle name="Note 40 2 5" xfId="6216"/>
    <cellStyle name="Note 40 2 5 2" xfId="11130"/>
    <cellStyle name="Note 40 2 5 3" xfId="13738"/>
    <cellStyle name="Note 40 2 6" xfId="6919"/>
    <cellStyle name="Note 40 2 6 2" xfId="11688"/>
    <cellStyle name="Note 40 2 6 3" xfId="14227"/>
    <cellStyle name="Note 40 2 7" xfId="9698"/>
    <cellStyle name="Note 40 2 8" xfId="9303"/>
    <cellStyle name="Note 40 3" xfId="2645"/>
    <cellStyle name="Note 40 3 2" xfId="5466"/>
    <cellStyle name="Note 40 3 2 2" xfId="8416"/>
    <cellStyle name="Note 40 3 2 2 2" xfId="13156"/>
    <cellStyle name="Note 40 3 2 2 3" xfId="15685"/>
    <cellStyle name="Note 40 3 3" xfId="5020"/>
    <cellStyle name="Note 40 3 3 2" xfId="7972"/>
    <cellStyle name="Note 40 3 3 2 2" xfId="12712"/>
    <cellStyle name="Note 40 3 3 2 3" xfId="15241"/>
    <cellStyle name="Note 40 3 4" xfId="6918"/>
    <cellStyle name="Note 40 3 4 2" xfId="11687"/>
    <cellStyle name="Note 40 3 4 3" xfId="14226"/>
    <cellStyle name="Note 40 3 5" xfId="9697"/>
    <cellStyle name="Note 40 3 6" xfId="10296"/>
    <cellStyle name="Note 40 4" xfId="4424"/>
    <cellStyle name="Note 40 4 2" xfId="5910"/>
    <cellStyle name="Note 40 4 2 2" xfId="8860"/>
    <cellStyle name="Note 40 4 2 2 2" xfId="13600"/>
    <cellStyle name="Note 40 4 2 2 3" xfId="16129"/>
    <cellStyle name="Note 40 4 3" xfId="7401"/>
    <cellStyle name="Note 40 4 3 2" xfId="12141"/>
    <cellStyle name="Note 40 4 3 3" xfId="14670"/>
    <cellStyle name="Note 40 4 4" xfId="10479"/>
    <cellStyle name="Note 40 4 5" xfId="9135"/>
    <cellStyle name="Note 40 5" xfId="4682"/>
    <cellStyle name="Note 40 5 2" xfId="7636"/>
    <cellStyle name="Note 40 5 2 2" xfId="12376"/>
    <cellStyle name="Note 40 5 2 3" xfId="14905"/>
    <cellStyle name="Note 40 5 3" xfId="10715"/>
    <cellStyle name="Note 40 5 4" xfId="9018"/>
    <cellStyle name="Note 40 6" xfId="6217"/>
    <cellStyle name="Note 40 6 2" xfId="11131"/>
    <cellStyle name="Note 40 6 3" xfId="13739"/>
    <cellStyle name="Note 41" xfId="1825"/>
    <cellStyle name="Note 41 2" xfId="2648"/>
    <cellStyle name="Note 41 2 2" xfId="4427"/>
    <cellStyle name="Note 41 2 2 2" xfId="5913"/>
    <cellStyle name="Note 41 2 2 2 2" xfId="8863"/>
    <cellStyle name="Note 41 2 2 2 2 2" xfId="13603"/>
    <cellStyle name="Note 41 2 2 2 2 3" xfId="16132"/>
    <cellStyle name="Note 41 2 2 3" xfId="7404"/>
    <cellStyle name="Note 41 2 2 3 2" xfId="12144"/>
    <cellStyle name="Note 41 2 2 3 3" xfId="14673"/>
    <cellStyle name="Note 41 2 2 4" xfId="10482"/>
    <cellStyle name="Note 41 2 2 5" xfId="10061"/>
    <cellStyle name="Note 41 2 3" xfId="5469"/>
    <cellStyle name="Note 41 2 3 2" xfId="8419"/>
    <cellStyle name="Note 41 2 3 2 2" xfId="13159"/>
    <cellStyle name="Note 41 2 3 2 3" xfId="15688"/>
    <cellStyle name="Note 41 2 4" xfId="5023"/>
    <cellStyle name="Note 41 2 4 2" xfId="7975"/>
    <cellStyle name="Note 41 2 4 2 2" xfId="12715"/>
    <cellStyle name="Note 41 2 4 2 3" xfId="15244"/>
    <cellStyle name="Note 41 2 5" xfId="6214"/>
    <cellStyle name="Note 41 2 5 2" xfId="11128"/>
    <cellStyle name="Note 41 2 5 3" xfId="13736"/>
    <cellStyle name="Note 41 2 6" xfId="6921"/>
    <cellStyle name="Note 41 2 6 2" xfId="11690"/>
    <cellStyle name="Note 41 2 6 3" xfId="14229"/>
    <cellStyle name="Note 41 2 7" xfId="9700"/>
    <cellStyle name="Note 41 2 8" xfId="9302"/>
    <cellStyle name="Note 41 3" xfId="2647"/>
    <cellStyle name="Note 41 3 2" xfId="5468"/>
    <cellStyle name="Note 41 3 2 2" xfId="8418"/>
    <cellStyle name="Note 41 3 2 2 2" xfId="13158"/>
    <cellStyle name="Note 41 3 2 2 3" xfId="15687"/>
    <cellStyle name="Note 41 3 3" xfId="5022"/>
    <cellStyle name="Note 41 3 3 2" xfId="7974"/>
    <cellStyle name="Note 41 3 3 2 2" xfId="12714"/>
    <cellStyle name="Note 41 3 3 2 3" xfId="15243"/>
    <cellStyle name="Note 41 3 4" xfId="6920"/>
    <cellStyle name="Note 41 3 4 2" xfId="11689"/>
    <cellStyle name="Note 41 3 4 3" xfId="14228"/>
    <cellStyle name="Note 41 3 5" xfId="9699"/>
    <cellStyle name="Note 41 3 6" xfId="10295"/>
    <cellStyle name="Note 41 4" xfId="4426"/>
    <cellStyle name="Note 41 4 2" xfId="5912"/>
    <cellStyle name="Note 41 4 2 2" xfId="8862"/>
    <cellStyle name="Note 41 4 2 2 2" xfId="13602"/>
    <cellStyle name="Note 41 4 2 2 3" xfId="16131"/>
    <cellStyle name="Note 41 4 3" xfId="7403"/>
    <cellStyle name="Note 41 4 3 2" xfId="12143"/>
    <cellStyle name="Note 41 4 3 3" xfId="14672"/>
    <cellStyle name="Note 41 4 4" xfId="10481"/>
    <cellStyle name="Note 41 4 5" xfId="9134"/>
    <cellStyle name="Note 41 5" xfId="4683"/>
    <cellStyle name="Note 41 5 2" xfId="7637"/>
    <cellStyle name="Note 41 5 2 2" xfId="12377"/>
    <cellStyle name="Note 41 5 2 3" xfId="14906"/>
    <cellStyle name="Note 41 5 3" xfId="10716"/>
    <cellStyle name="Note 41 5 4" xfId="6374"/>
    <cellStyle name="Note 41 6" xfId="6215"/>
    <cellStyle name="Note 41 6 2" xfId="11129"/>
    <cellStyle name="Note 41 6 3" xfId="13737"/>
    <cellStyle name="Note 42" xfId="1826"/>
    <cellStyle name="Note 42 2" xfId="2650"/>
    <cellStyle name="Note 42 2 2" xfId="4429"/>
    <cellStyle name="Note 42 2 2 2" xfId="5915"/>
    <cellStyle name="Note 42 2 2 2 2" xfId="8865"/>
    <cellStyle name="Note 42 2 2 2 2 2" xfId="13605"/>
    <cellStyle name="Note 42 2 2 2 2 3" xfId="16134"/>
    <cellStyle name="Note 42 2 2 3" xfId="7406"/>
    <cellStyle name="Note 42 2 2 3 2" xfId="12146"/>
    <cellStyle name="Note 42 2 2 3 3" xfId="14675"/>
    <cellStyle name="Note 42 2 2 4" xfId="10484"/>
    <cellStyle name="Note 42 2 2 5" xfId="10060"/>
    <cellStyle name="Note 42 2 3" xfId="5471"/>
    <cellStyle name="Note 42 2 3 2" xfId="8421"/>
    <cellStyle name="Note 42 2 3 2 2" xfId="13161"/>
    <cellStyle name="Note 42 2 3 2 3" xfId="15690"/>
    <cellStyle name="Note 42 2 4" xfId="5025"/>
    <cellStyle name="Note 42 2 4 2" xfId="7977"/>
    <cellStyle name="Note 42 2 4 2 2" xfId="12717"/>
    <cellStyle name="Note 42 2 4 2 3" xfId="15246"/>
    <cellStyle name="Note 42 2 5" xfId="6212"/>
    <cellStyle name="Note 42 2 5 2" xfId="11126"/>
    <cellStyle name="Note 42 2 5 3" xfId="13734"/>
    <cellStyle name="Note 42 2 6" xfId="6923"/>
    <cellStyle name="Note 42 2 6 2" xfId="11692"/>
    <cellStyle name="Note 42 2 6 3" xfId="14231"/>
    <cellStyle name="Note 42 2 7" xfId="9702"/>
    <cellStyle name="Note 42 2 8" xfId="9301"/>
    <cellStyle name="Note 42 3" xfId="2649"/>
    <cellStyle name="Note 42 3 2" xfId="5470"/>
    <cellStyle name="Note 42 3 2 2" xfId="8420"/>
    <cellStyle name="Note 42 3 2 2 2" xfId="13160"/>
    <cellStyle name="Note 42 3 2 2 3" xfId="15689"/>
    <cellStyle name="Note 42 3 3" xfId="5024"/>
    <cellStyle name="Note 42 3 3 2" xfId="7976"/>
    <cellStyle name="Note 42 3 3 2 2" xfId="12716"/>
    <cellStyle name="Note 42 3 3 2 3" xfId="15245"/>
    <cellStyle name="Note 42 3 4" xfId="6922"/>
    <cellStyle name="Note 42 3 4 2" xfId="11691"/>
    <cellStyle name="Note 42 3 4 3" xfId="14230"/>
    <cellStyle name="Note 42 3 5" xfId="9701"/>
    <cellStyle name="Note 42 3 6" xfId="10294"/>
    <cellStyle name="Note 42 4" xfId="4428"/>
    <cellStyle name="Note 42 4 2" xfId="5914"/>
    <cellStyle name="Note 42 4 2 2" xfId="8864"/>
    <cellStyle name="Note 42 4 2 2 2" xfId="13604"/>
    <cellStyle name="Note 42 4 2 2 3" xfId="16133"/>
    <cellStyle name="Note 42 4 3" xfId="7405"/>
    <cellStyle name="Note 42 4 3 2" xfId="12145"/>
    <cellStyle name="Note 42 4 3 3" xfId="14674"/>
    <cellStyle name="Note 42 4 4" xfId="10483"/>
    <cellStyle name="Note 42 4 5" xfId="9133"/>
    <cellStyle name="Note 42 5" xfId="4684"/>
    <cellStyle name="Note 42 5 2" xfId="7638"/>
    <cellStyle name="Note 42 5 2 2" xfId="12378"/>
    <cellStyle name="Note 42 5 2 3" xfId="14907"/>
    <cellStyle name="Note 42 5 3" xfId="10717"/>
    <cellStyle name="Note 42 5 4" xfId="9946"/>
    <cellStyle name="Note 42 6" xfId="6213"/>
    <cellStyle name="Note 42 6 2" xfId="11127"/>
    <cellStyle name="Note 42 6 3" xfId="13735"/>
    <cellStyle name="Note 43" xfId="1827"/>
    <cellStyle name="Note 43 2" xfId="2652"/>
    <cellStyle name="Note 43 2 2" xfId="4431"/>
    <cellStyle name="Note 43 2 2 2" xfId="5917"/>
    <cellStyle name="Note 43 2 2 2 2" xfId="8867"/>
    <cellStyle name="Note 43 2 2 2 2 2" xfId="13607"/>
    <cellStyle name="Note 43 2 2 2 2 3" xfId="16136"/>
    <cellStyle name="Note 43 2 2 3" xfId="7408"/>
    <cellStyle name="Note 43 2 2 3 2" xfId="12148"/>
    <cellStyle name="Note 43 2 2 3 3" xfId="14677"/>
    <cellStyle name="Note 43 2 2 4" xfId="10486"/>
    <cellStyle name="Note 43 2 2 5" xfId="10059"/>
    <cellStyle name="Note 43 2 3" xfId="5473"/>
    <cellStyle name="Note 43 2 3 2" xfId="8423"/>
    <cellStyle name="Note 43 2 3 2 2" xfId="13163"/>
    <cellStyle name="Note 43 2 3 2 3" xfId="15692"/>
    <cellStyle name="Note 43 2 4" xfId="5027"/>
    <cellStyle name="Note 43 2 4 2" xfId="7979"/>
    <cellStyle name="Note 43 2 4 2 2" xfId="12719"/>
    <cellStyle name="Note 43 2 4 2 3" xfId="15248"/>
    <cellStyle name="Note 43 2 5" xfId="6210"/>
    <cellStyle name="Note 43 2 5 2" xfId="11124"/>
    <cellStyle name="Note 43 2 5 3" xfId="13732"/>
    <cellStyle name="Note 43 2 6" xfId="6925"/>
    <cellStyle name="Note 43 2 6 2" xfId="11694"/>
    <cellStyle name="Note 43 2 6 3" xfId="14233"/>
    <cellStyle name="Note 43 2 7" xfId="9704"/>
    <cellStyle name="Note 43 2 8" xfId="9300"/>
    <cellStyle name="Note 43 3" xfId="2651"/>
    <cellStyle name="Note 43 3 2" xfId="5472"/>
    <cellStyle name="Note 43 3 2 2" xfId="8422"/>
    <cellStyle name="Note 43 3 2 2 2" xfId="13162"/>
    <cellStyle name="Note 43 3 2 2 3" xfId="15691"/>
    <cellStyle name="Note 43 3 3" xfId="5026"/>
    <cellStyle name="Note 43 3 3 2" xfId="7978"/>
    <cellStyle name="Note 43 3 3 2 2" xfId="12718"/>
    <cellStyle name="Note 43 3 3 2 3" xfId="15247"/>
    <cellStyle name="Note 43 3 4" xfId="6924"/>
    <cellStyle name="Note 43 3 4 2" xfId="11693"/>
    <cellStyle name="Note 43 3 4 3" xfId="14232"/>
    <cellStyle name="Note 43 3 5" xfId="9703"/>
    <cellStyle name="Note 43 3 6" xfId="10293"/>
    <cellStyle name="Note 43 4" xfId="4430"/>
    <cellStyle name="Note 43 4 2" xfId="5916"/>
    <cellStyle name="Note 43 4 2 2" xfId="8866"/>
    <cellStyle name="Note 43 4 2 2 2" xfId="13606"/>
    <cellStyle name="Note 43 4 2 2 3" xfId="16135"/>
    <cellStyle name="Note 43 4 3" xfId="7407"/>
    <cellStyle name="Note 43 4 3 2" xfId="12147"/>
    <cellStyle name="Note 43 4 3 3" xfId="14676"/>
    <cellStyle name="Note 43 4 4" xfId="10485"/>
    <cellStyle name="Note 43 4 5" xfId="9132"/>
    <cellStyle name="Note 43 5" xfId="4685"/>
    <cellStyle name="Note 43 5 2" xfId="7639"/>
    <cellStyle name="Note 43 5 2 2" xfId="12379"/>
    <cellStyle name="Note 43 5 2 3" xfId="14908"/>
    <cellStyle name="Note 43 5 3" xfId="10718"/>
    <cellStyle name="Note 43 5 4" xfId="9373"/>
    <cellStyle name="Note 43 6" xfId="6211"/>
    <cellStyle name="Note 43 6 2" xfId="11125"/>
    <cellStyle name="Note 43 6 3" xfId="13733"/>
    <cellStyle name="Note 44" xfId="1828"/>
    <cellStyle name="Note 44 2" xfId="2654"/>
    <cellStyle name="Note 44 2 2" xfId="4433"/>
    <cellStyle name="Note 44 2 2 2" xfId="5919"/>
    <cellStyle name="Note 44 2 2 2 2" xfId="8869"/>
    <cellStyle name="Note 44 2 2 2 2 2" xfId="13609"/>
    <cellStyle name="Note 44 2 2 2 2 3" xfId="16138"/>
    <cellStyle name="Note 44 2 2 3" xfId="7410"/>
    <cellStyle name="Note 44 2 2 3 2" xfId="12150"/>
    <cellStyle name="Note 44 2 2 3 3" xfId="14679"/>
    <cellStyle name="Note 44 2 2 4" xfId="10488"/>
    <cellStyle name="Note 44 2 2 5" xfId="10058"/>
    <cellStyle name="Note 44 2 3" xfId="5475"/>
    <cellStyle name="Note 44 2 3 2" xfId="8425"/>
    <cellStyle name="Note 44 2 3 2 2" xfId="13165"/>
    <cellStyle name="Note 44 2 3 2 3" xfId="15694"/>
    <cellStyle name="Note 44 2 4" xfId="5029"/>
    <cellStyle name="Note 44 2 4 2" xfId="7981"/>
    <cellStyle name="Note 44 2 4 2 2" xfId="12721"/>
    <cellStyle name="Note 44 2 4 2 3" xfId="15250"/>
    <cellStyle name="Note 44 2 5" xfId="6208"/>
    <cellStyle name="Note 44 2 5 2" xfId="11122"/>
    <cellStyle name="Note 44 2 5 3" xfId="13730"/>
    <cellStyle name="Note 44 2 6" xfId="6927"/>
    <cellStyle name="Note 44 2 6 2" xfId="11696"/>
    <cellStyle name="Note 44 2 6 3" xfId="14235"/>
    <cellStyle name="Note 44 2 7" xfId="9706"/>
    <cellStyle name="Note 44 2 8" xfId="9299"/>
    <cellStyle name="Note 44 3" xfId="2653"/>
    <cellStyle name="Note 44 3 2" xfId="5474"/>
    <cellStyle name="Note 44 3 2 2" xfId="8424"/>
    <cellStyle name="Note 44 3 2 2 2" xfId="13164"/>
    <cellStyle name="Note 44 3 2 2 3" xfId="15693"/>
    <cellStyle name="Note 44 3 3" xfId="5028"/>
    <cellStyle name="Note 44 3 3 2" xfId="7980"/>
    <cellStyle name="Note 44 3 3 2 2" xfId="12720"/>
    <cellStyle name="Note 44 3 3 2 3" xfId="15249"/>
    <cellStyle name="Note 44 3 4" xfId="6926"/>
    <cellStyle name="Note 44 3 4 2" xfId="11695"/>
    <cellStyle name="Note 44 3 4 3" xfId="14234"/>
    <cellStyle name="Note 44 3 5" xfId="9705"/>
    <cellStyle name="Note 44 3 6" xfId="10292"/>
    <cellStyle name="Note 44 4" xfId="4432"/>
    <cellStyle name="Note 44 4 2" xfId="5918"/>
    <cellStyle name="Note 44 4 2 2" xfId="8868"/>
    <cellStyle name="Note 44 4 2 2 2" xfId="13608"/>
    <cellStyle name="Note 44 4 2 2 3" xfId="16137"/>
    <cellStyle name="Note 44 4 3" xfId="7409"/>
    <cellStyle name="Note 44 4 3 2" xfId="12149"/>
    <cellStyle name="Note 44 4 3 3" xfId="14678"/>
    <cellStyle name="Note 44 4 4" xfId="10487"/>
    <cellStyle name="Note 44 4 5" xfId="9131"/>
    <cellStyle name="Note 44 5" xfId="4686"/>
    <cellStyle name="Note 44 5 2" xfId="7640"/>
    <cellStyle name="Note 44 5 2 2" xfId="12380"/>
    <cellStyle name="Note 44 5 2 3" xfId="14909"/>
    <cellStyle name="Note 44 5 3" xfId="10719"/>
    <cellStyle name="Note 44 5 4" xfId="9945"/>
    <cellStyle name="Note 44 6" xfId="6209"/>
    <cellStyle name="Note 44 6 2" xfId="11123"/>
    <cellStyle name="Note 44 6 3" xfId="13731"/>
    <cellStyle name="Note 5" xfId="1829"/>
    <cellStyle name="Note 5 2" xfId="2656"/>
    <cellStyle name="Note 5 2 2" xfId="4435"/>
    <cellStyle name="Note 5 2 2 2" xfId="5921"/>
    <cellStyle name="Note 5 2 2 2 2" xfId="8871"/>
    <cellStyle name="Note 5 2 2 2 2 2" xfId="13611"/>
    <cellStyle name="Note 5 2 2 2 2 3" xfId="16140"/>
    <cellStyle name="Note 5 2 2 3" xfId="7412"/>
    <cellStyle name="Note 5 2 2 3 2" xfId="12152"/>
    <cellStyle name="Note 5 2 2 3 3" xfId="14681"/>
    <cellStyle name="Note 5 2 2 4" xfId="10490"/>
    <cellStyle name="Note 5 2 2 5" xfId="10057"/>
    <cellStyle name="Note 5 2 3" xfId="5477"/>
    <cellStyle name="Note 5 2 3 2" xfId="8427"/>
    <cellStyle name="Note 5 2 3 2 2" xfId="13167"/>
    <cellStyle name="Note 5 2 3 2 3" xfId="15696"/>
    <cellStyle name="Note 5 2 4" xfId="5031"/>
    <cellStyle name="Note 5 2 4 2" xfId="7983"/>
    <cellStyle name="Note 5 2 4 2 2" xfId="12723"/>
    <cellStyle name="Note 5 2 4 2 3" xfId="15252"/>
    <cellStyle name="Note 5 2 5" xfId="6206"/>
    <cellStyle name="Note 5 2 5 2" xfId="11120"/>
    <cellStyle name="Note 5 2 5 3" xfId="13728"/>
    <cellStyle name="Note 5 2 6" xfId="6929"/>
    <cellStyle name="Note 5 2 6 2" xfId="11698"/>
    <cellStyle name="Note 5 2 6 3" xfId="14237"/>
    <cellStyle name="Note 5 2 7" xfId="9708"/>
    <cellStyle name="Note 5 2 8" xfId="9298"/>
    <cellStyle name="Note 5 3" xfId="2655"/>
    <cellStyle name="Note 5 3 2" xfId="5476"/>
    <cellStyle name="Note 5 3 2 2" xfId="8426"/>
    <cellStyle name="Note 5 3 2 2 2" xfId="13166"/>
    <cellStyle name="Note 5 3 2 2 3" xfId="15695"/>
    <cellStyle name="Note 5 3 3" xfId="5030"/>
    <cellStyle name="Note 5 3 3 2" xfId="7982"/>
    <cellStyle name="Note 5 3 3 2 2" xfId="12722"/>
    <cellStyle name="Note 5 3 3 2 3" xfId="15251"/>
    <cellStyle name="Note 5 3 4" xfId="6928"/>
    <cellStyle name="Note 5 3 4 2" xfId="11697"/>
    <cellStyle name="Note 5 3 4 3" xfId="14236"/>
    <cellStyle name="Note 5 3 5" xfId="9707"/>
    <cellStyle name="Note 5 3 6" xfId="10291"/>
    <cellStyle name="Note 5 4" xfId="4434"/>
    <cellStyle name="Note 5 4 2" xfId="5920"/>
    <cellStyle name="Note 5 4 2 2" xfId="8870"/>
    <cellStyle name="Note 5 4 2 2 2" xfId="13610"/>
    <cellStyle name="Note 5 4 2 2 3" xfId="16139"/>
    <cellStyle name="Note 5 4 3" xfId="7411"/>
    <cellStyle name="Note 5 4 3 2" xfId="12151"/>
    <cellStyle name="Note 5 4 3 3" xfId="14680"/>
    <cellStyle name="Note 5 4 4" xfId="10489"/>
    <cellStyle name="Note 5 4 5" xfId="9130"/>
    <cellStyle name="Note 5 5" xfId="4687"/>
    <cellStyle name="Note 5 5 2" xfId="7641"/>
    <cellStyle name="Note 5 5 2 2" xfId="12381"/>
    <cellStyle name="Note 5 5 2 3" xfId="14910"/>
    <cellStyle name="Note 5 5 3" xfId="10720"/>
    <cellStyle name="Note 5 5 4" xfId="9372"/>
    <cellStyle name="Note 5 6" xfId="6207"/>
    <cellStyle name="Note 5 6 2" xfId="11121"/>
    <cellStyle name="Note 5 6 3" xfId="13729"/>
    <cellStyle name="Note 6" xfId="1830"/>
    <cellStyle name="Note 6 2" xfId="2658"/>
    <cellStyle name="Note 6 2 2" xfId="4437"/>
    <cellStyle name="Note 6 2 2 2" xfId="5923"/>
    <cellStyle name="Note 6 2 2 2 2" xfId="8873"/>
    <cellStyle name="Note 6 2 2 2 2 2" xfId="13613"/>
    <cellStyle name="Note 6 2 2 2 2 3" xfId="16142"/>
    <cellStyle name="Note 6 2 2 3" xfId="7414"/>
    <cellStyle name="Note 6 2 2 3 2" xfId="12154"/>
    <cellStyle name="Note 6 2 2 3 3" xfId="14683"/>
    <cellStyle name="Note 6 2 2 4" xfId="10492"/>
    <cellStyle name="Note 6 2 2 5" xfId="10056"/>
    <cellStyle name="Note 6 2 3" xfId="5479"/>
    <cellStyle name="Note 6 2 3 2" xfId="8429"/>
    <cellStyle name="Note 6 2 3 2 2" xfId="13169"/>
    <cellStyle name="Note 6 2 3 2 3" xfId="15698"/>
    <cellStyle name="Note 6 2 4" xfId="5033"/>
    <cellStyle name="Note 6 2 4 2" xfId="7985"/>
    <cellStyle name="Note 6 2 4 2 2" xfId="12725"/>
    <cellStyle name="Note 6 2 4 2 3" xfId="15254"/>
    <cellStyle name="Note 6 2 5" xfId="6204"/>
    <cellStyle name="Note 6 2 5 2" xfId="11118"/>
    <cellStyle name="Note 6 2 5 3" xfId="13726"/>
    <cellStyle name="Note 6 2 6" xfId="6931"/>
    <cellStyle name="Note 6 2 6 2" xfId="11700"/>
    <cellStyle name="Note 6 2 6 3" xfId="14239"/>
    <cellStyle name="Note 6 2 7" xfId="9710"/>
    <cellStyle name="Note 6 2 8" xfId="9297"/>
    <cellStyle name="Note 6 3" xfId="2657"/>
    <cellStyle name="Note 6 3 2" xfId="5478"/>
    <cellStyle name="Note 6 3 2 2" xfId="8428"/>
    <cellStyle name="Note 6 3 2 2 2" xfId="13168"/>
    <cellStyle name="Note 6 3 2 2 3" xfId="15697"/>
    <cellStyle name="Note 6 3 3" xfId="5032"/>
    <cellStyle name="Note 6 3 3 2" xfId="7984"/>
    <cellStyle name="Note 6 3 3 2 2" xfId="12724"/>
    <cellStyle name="Note 6 3 3 2 3" xfId="15253"/>
    <cellStyle name="Note 6 3 4" xfId="6930"/>
    <cellStyle name="Note 6 3 4 2" xfId="11699"/>
    <cellStyle name="Note 6 3 4 3" xfId="14238"/>
    <cellStyle name="Note 6 3 5" xfId="9709"/>
    <cellStyle name="Note 6 3 6" xfId="10290"/>
    <cellStyle name="Note 6 4" xfId="4436"/>
    <cellStyle name="Note 6 4 2" xfId="5922"/>
    <cellStyle name="Note 6 4 2 2" xfId="8872"/>
    <cellStyle name="Note 6 4 2 2 2" xfId="13612"/>
    <cellStyle name="Note 6 4 2 2 3" xfId="16141"/>
    <cellStyle name="Note 6 4 3" xfId="7413"/>
    <cellStyle name="Note 6 4 3 2" xfId="12153"/>
    <cellStyle name="Note 6 4 3 3" xfId="14682"/>
    <cellStyle name="Note 6 4 4" xfId="10491"/>
    <cellStyle name="Note 6 4 5" xfId="9129"/>
    <cellStyle name="Note 6 5" xfId="4688"/>
    <cellStyle name="Note 6 5 2" xfId="7642"/>
    <cellStyle name="Note 6 5 2 2" xfId="12382"/>
    <cellStyle name="Note 6 5 2 3" xfId="14911"/>
    <cellStyle name="Note 6 5 3" xfId="10721"/>
    <cellStyle name="Note 6 5 4" xfId="9944"/>
    <cellStyle name="Note 6 6" xfId="6205"/>
    <cellStyle name="Note 6 6 2" xfId="11119"/>
    <cellStyle name="Note 6 6 3" xfId="13727"/>
    <cellStyle name="Note 7" xfId="1831"/>
    <cellStyle name="Note 7 2" xfId="2660"/>
    <cellStyle name="Note 7 2 2" xfId="4439"/>
    <cellStyle name="Note 7 2 2 2" xfId="5925"/>
    <cellStyle name="Note 7 2 2 2 2" xfId="8875"/>
    <cellStyle name="Note 7 2 2 2 2 2" xfId="13615"/>
    <cellStyle name="Note 7 2 2 2 2 3" xfId="16144"/>
    <cellStyle name="Note 7 2 2 3" xfId="7416"/>
    <cellStyle name="Note 7 2 2 3 2" xfId="12156"/>
    <cellStyle name="Note 7 2 2 3 3" xfId="14685"/>
    <cellStyle name="Note 7 2 2 4" xfId="10494"/>
    <cellStyle name="Note 7 2 2 5" xfId="10055"/>
    <cellStyle name="Note 7 2 3" xfId="5481"/>
    <cellStyle name="Note 7 2 3 2" xfId="8431"/>
    <cellStyle name="Note 7 2 3 2 2" xfId="13171"/>
    <cellStyle name="Note 7 2 3 2 3" xfId="15700"/>
    <cellStyle name="Note 7 2 4" xfId="5035"/>
    <cellStyle name="Note 7 2 4 2" xfId="7987"/>
    <cellStyle name="Note 7 2 4 2 2" xfId="12727"/>
    <cellStyle name="Note 7 2 4 2 3" xfId="15256"/>
    <cellStyle name="Note 7 2 5" xfId="6202"/>
    <cellStyle name="Note 7 2 5 2" xfId="11116"/>
    <cellStyle name="Note 7 2 5 3" xfId="13724"/>
    <cellStyle name="Note 7 2 6" xfId="6933"/>
    <cellStyle name="Note 7 2 6 2" xfId="11702"/>
    <cellStyle name="Note 7 2 6 3" xfId="14241"/>
    <cellStyle name="Note 7 2 7" xfId="9712"/>
    <cellStyle name="Note 7 2 8" xfId="9296"/>
    <cellStyle name="Note 7 3" xfId="2659"/>
    <cellStyle name="Note 7 3 2" xfId="5480"/>
    <cellStyle name="Note 7 3 2 2" xfId="8430"/>
    <cellStyle name="Note 7 3 2 2 2" xfId="13170"/>
    <cellStyle name="Note 7 3 2 2 3" xfId="15699"/>
    <cellStyle name="Note 7 3 3" xfId="5034"/>
    <cellStyle name="Note 7 3 3 2" xfId="7986"/>
    <cellStyle name="Note 7 3 3 2 2" xfId="12726"/>
    <cellStyle name="Note 7 3 3 2 3" xfId="15255"/>
    <cellStyle name="Note 7 3 4" xfId="6932"/>
    <cellStyle name="Note 7 3 4 2" xfId="11701"/>
    <cellStyle name="Note 7 3 4 3" xfId="14240"/>
    <cellStyle name="Note 7 3 5" xfId="9711"/>
    <cellStyle name="Note 7 3 6" xfId="10289"/>
    <cellStyle name="Note 7 4" xfId="4438"/>
    <cellStyle name="Note 7 4 2" xfId="5924"/>
    <cellStyle name="Note 7 4 2 2" xfId="8874"/>
    <cellStyle name="Note 7 4 2 2 2" xfId="13614"/>
    <cellStyle name="Note 7 4 2 2 3" xfId="16143"/>
    <cellStyle name="Note 7 4 3" xfId="7415"/>
    <cellStyle name="Note 7 4 3 2" xfId="12155"/>
    <cellStyle name="Note 7 4 3 3" xfId="14684"/>
    <cellStyle name="Note 7 4 4" xfId="10493"/>
    <cellStyle name="Note 7 4 5" xfId="9128"/>
    <cellStyle name="Note 7 5" xfId="4689"/>
    <cellStyle name="Note 7 5 2" xfId="7643"/>
    <cellStyle name="Note 7 5 2 2" xfId="12383"/>
    <cellStyle name="Note 7 5 2 3" xfId="14912"/>
    <cellStyle name="Note 7 5 3" xfId="10722"/>
    <cellStyle name="Note 7 5 4" xfId="9371"/>
    <cellStyle name="Note 7 6" xfId="6203"/>
    <cellStyle name="Note 7 6 2" xfId="11117"/>
    <cellStyle name="Note 7 6 3" xfId="13725"/>
    <cellStyle name="Note 8" xfId="1832"/>
    <cellStyle name="Note 8 2" xfId="2662"/>
    <cellStyle name="Note 8 2 2" xfId="4441"/>
    <cellStyle name="Note 8 2 2 2" xfId="5927"/>
    <cellStyle name="Note 8 2 2 2 2" xfId="8877"/>
    <cellStyle name="Note 8 2 2 2 2 2" xfId="13617"/>
    <cellStyle name="Note 8 2 2 2 2 3" xfId="16146"/>
    <cellStyle name="Note 8 2 2 3" xfId="7418"/>
    <cellStyle name="Note 8 2 2 3 2" xfId="12158"/>
    <cellStyle name="Note 8 2 2 3 3" xfId="14687"/>
    <cellStyle name="Note 8 2 2 4" xfId="10496"/>
    <cellStyle name="Note 8 2 2 5" xfId="10054"/>
    <cellStyle name="Note 8 2 3" xfId="5483"/>
    <cellStyle name="Note 8 2 3 2" xfId="8433"/>
    <cellStyle name="Note 8 2 3 2 2" xfId="13173"/>
    <cellStyle name="Note 8 2 3 2 3" xfId="15702"/>
    <cellStyle name="Note 8 2 4" xfId="5037"/>
    <cellStyle name="Note 8 2 4 2" xfId="7989"/>
    <cellStyle name="Note 8 2 4 2 2" xfId="12729"/>
    <cellStyle name="Note 8 2 4 2 3" xfId="15258"/>
    <cellStyle name="Note 8 2 5" xfId="6200"/>
    <cellStyle name="Note 8 2 5 2" xfId="11114"/>
    <cellStyle name="Note 8 2 5 3" xfId="13722"/>
    <cellStyle name="Note 8 2 6" xfId="6935"/>
    <cellStyle name="Note 8 2 6 2" xfId="11704"/>
    <cellStyle name="Note 8 2 6 3" xfId="14243"/>
    <cellStyle name="Note 8 2 7" xfId="9714"/>
    <cellStyle name="Note 8 2 8" xfId="9295"/>
    <cellStyle name="Note 8 3" xfId="2661"/>
    <cellStyle name="Note 8 3 2" xfId="5482"/>
    <cellStyle name="Note 8 3 2 2" xfId="8432"/>
    <cellStyle name="Note 8 3 2 2 2" xfId="13172"/>
    <cellStyle name="Note 8 3 2 2 3" xfId="15701"/>
    <cellStyle name="Note 8 3 3" xfId="5036"/>
    <cellStyle name="Note 8 3 3 2" xfId="7988"/>
    <cellStyle name="Note 8 3 3 2 2" xfId="12728"/>
    <cellStyle name="Note 8 3 3 2 3" xfId="15257"/>
    <cellStyle name="Note 8 3 4" xfId="6934"/>
    <cellStyle name="Note 8 3 4 2" xfId="11703"/>
    <cellStyle name="Note 8 3 4 3" xfId="14242"/>
    <cellStyle name="Note 8 3 5" xfId="9713"/>
    <cellStyle name="Note 8 3 6" xfId="10288"/>
    <cellStyle name="Note 8 4" xfId="4440"/>
    <cellStyle name="Note 8 4 2" xfId="5926"/>
    <cellStyle name="Note 8 4 2 2" xfId="8876"/>
    <cellStyle name="Note 8 4 2 2 2" xfId="13616"/>
    <cellStyle name="Note 8 4 2 2 3" xfId="16145"/>
    <cellStyle name="Note 8 4 3" xfId="7417"/>
    <cellStyle name="Note 8 4 3 2" xfId="12157"/>
    <cellStyle name="Note 8 4 3 3" xfId="14686"/>
    <cellStyle name="Note 8 4 4" xfId="10495"/>
    <cellStyle name="Note 8 4 5" xfId="9127"/>
    <cellStyle name="Note 8 5" xfId="4690"/>
    <cellStyle name="Note 8 5 2" xfId="7644"/>
    <cellStyle name="Note 8 5 2 2" xfId="12384"/>
    <cellStyle name="Note 8 5 2 3" xfId="14913"/>
    <cellStyle name="Note 8 5 3" xfId="10723"/>
    <cellStyle name="Note 8 5 4" xfId="9943"/>
    <cellStyle name="Note 8 6" xfId="6201"/>
    <cellStyle name="Note 8 6 2" xfId="11115"/>
    <cellStyle name="Note 8 6 3" xfId="13723"/>
    <cellStyle name="Note 9" xfId="1833"/>
    <cellStyle name="Note 9 2" xfId="2664"/>
    <cellStyle name="Note 9 2 2" xfId="4443"/>
    <cellStyle name="Note 9 2 2 2" xfId="5929"/>
    <cellStyle name="Note 9 2 2 2 2" xfId="8879"/>
    <cellStyle name="Note 9 2 2 2 2 2" xfId="13619"/>
    <cellStyle name="Note 9 2 2 2 2 3" xfId="16148"/>
    <cellStyle name="Note 9 2 2 3" xfId="7420"/>
    <cellStyle name="Note 9 2 2 3 2" xfId="12160"/>
    <cellStyle name="Note 9 2 2 3 3" xfId="14689"/>
    <cellStyle name="Note 9 2 2 4" xfId="10498"/>
    <cellStyle name="Note 9 2 2 5" xfId="10053"/>
    <cellStyle name="Note 9 2 3" xfId="5485"/>
    <cellStyle name="Note 9 2 3 2" xfId="8435"/>
    <cellStyle name="Note 9 2 3 2 2" xfId="13175"/>
    <cellStyle name="Note 9 2 3 2 3" xfId="15704"/>
    <cellStyle name="Note 9 2 4" xfId="5039"/>
    <cellStyle name="Note 9 2 4 2" xfId="7991"/>
    <cellStyle name="Note 9 2 4 2 2" xfId="12731"/>
    <cellStyle name="Note 9 2 4 2 3" xfId="15260"/>
    <cellStyle name="Note 9 2 5" xfId="6198"/>
    <cellStyle name="Note 9 2 5 2" xfId="11112"/>
    <cellStyle name="Note 9 2 5 3" xfId="13720"/>
    <cellStyle name="Note 9 2 6" xfId="6937"/>
    <cellStyle name="Note 9 2 6 2" xfId="11706"/>
    <cellStyle name="Note 9 2 6 3" xfId="14245"/>
    <cellStyle name="Note 9 2 7" xfId="9716"/>
    <cellStyle name="Note 9 2 8" xfId="9294"/>
    <cellStyle name="Note 9 3" xfId="2663"/>
    <cellStyle name="Note 9 3 2" xfId="5484"/>
    <cellStyle name="Note 9 3 2 2" xfId="8434"/>
    <cellStyle name="Note 9 3 2 2 2" xfId="13174"/>
    <cellStyle name="Note 9 3 2 2 3" xfId="15703"/>
    <cellStyle name="Note 9 3 3" xfId="5038"/>
    <cellStyle name="Note 9 3 3 2" xfId="7990"/>
    <cellStyle name="Note 9 3 3 2 2" xfId="12730"/>
    <cellStyle name="Note 9 3 3 2 3" xfId="15259"/>
    <cellStyle name="Note 9 3 4" xfId="6936"/>
    <cellStyle name="Note 9 3 4 2" xfId="11705"/>
    <cellStyle name="Note 9 3 4 3" xfId="14244"/>
    <cellStyle name="Note 9 3 5" xfId="9715"/>
    <cellStyle name="Note 9 3 6" xfId="10287"/>
    <cellStyle name="Note 9 4" xfId="4442"/>
    <cellStyle name="Note 9 4 2" xfId="5928"/>
    <cellStyle name="Note 9 4 2 2" xfId="8878"/>
    <cellStyle name="Note 9 4 2 2 2" xfId="13618"/>
    <cellStyle name="Note 9 4 2 2 3" xfId="16147"/>
    <cellStyle name="Note 9 4 3" xfId="7419"/>
    <cellStyle name="Note 9 4 3 2" xfId="12159"/>
    <cellStyle name="Note 9 4 3 3" xfId="14688"/>
    <cellStyle name="Note 9 4 4" xfId="10497"/>
    <cellStyle name="Note 9 4 5" xfId="9126"/>
    <cellStyle name="Note 9 5" xfId="4691"/>
    <cellStyle name="Note 9 5 2" xfId="7645"/>
    <cellStyle name="Note 9 5 2 2" xfId="12385"/>
    <cellStyle name="Note 9 5 2 3" xfId="14914"/>
    <cellStyle name="Note 9 5 3" xfId="10724"/>
    <cellStyle name="Note 9 5 4" xfId="9370"/>
    <cellStyle name="Note 9 6" xfId="6199"/>
    <cellStyle name="Note 9 6 2" xfId="11113"/>
    <cellStyle name="Note 9 6 3" xfId="13721"/>
    <cellStyle name="Output" xfId="26" builtinId="21" customBuiltin="1"/>
    <cellStyle name="Output 10" xfId="1834"/>
    <cellStyle name="Output 10 2" xfId="2666"/>
    <cellStyle name="Output 10 2 2" xfId="4445"/>
    <cellStyle name="Output 10 2 2 2" xfId="5931"/>
    <cellStyle name="Output 10 2 2 2 2" xfId="8881"/>
    <cellStyle name="Output 10 2 2 2 2 2" xfId="13621"/>
    <cellStyle name="Output 10 2 2 2 2 3" xfId="16150"/>
    <cellStyle name="Output 10 2 2 3" xfId="7422"/>
    <cellStyle name="Output 10 2 2 3 2" xfId="12162"/>
    <cellStyle name="Output 10 2 2 3 3" xfId="14691"/>
    <cellStyle name="Output 10 2 2 4" xfId="10500"/>
    <cellStyle name="Output 10 2 2 5" xfId="10052"/>
    <cellStyle name="Output 10 2 3" xfId="5487"/>
    <cellStyle name="Output 10 2 3 2" xfId="8437"/>
    <cellStyle name="Output 10 2 3 2 2" xfId="13177"/>
    <cellStyle name="Output 10 2 3 2 3" xfId="15706"/>
    <cellStyle name="Output 10 2 4" xfId="5041"/>
    <cellStyle name="Output 10 2 4 2" xfId="7993"/>
    <cellStyle name="Output 10 2 4 2 2" xfId="12733"/>
    <cellStyle name="Output 10 2 4 2 3" xfId="15262"/>
    <cellStyle name="Output 10 2 5" xfId="6196"/>
    <cellStyle name="Output 10 2 5 2" xfId="11110"/>
    <cellStyle name="Output 10 2 6" xfId="6939"/>
    <cellStyle name="Output 10 2 6 2" xfId="11708"/>
    <cellStyle name="Output 10 2 6 3" xfId="14247"/>
    <cellStyle name="Output 10 2 7" xfId="9718"/>
    <cellStyle name="Output 10 2 8" xfId="9293"/>
    <cellStyle name="Output 10 3" xfId="2665"/>
    <cellStyle name="Output 10 3 2" xfId="5486"/>
    <cellStyle name="Output 10 3 2 2" xfId="8436"/>
    <cellStyle name="Output 10 3 2 2 2" xfId="13176"/>
    <cellStyle name="Output 10 3 2 2 3" xfId="15705"/>
    <cellStyle name="Output 10 3 3" xfId="5040"/>
    <cellStyle name="Output 10 3 3 2" xfId="7992"/>
    <cellStyle name="Output 10 3 3 2 2" xfId="12732"/>
    <cellStyle name="Output 10 3 3 2 3" xfId="15261"/>
    <cellStyle name="Output 10 3 4" xfId="6938"/>
    <cellStyle name="Output 10 3 4 2" xfId="11707"/>
    <cellStyle name="Output 10 3 4 3" xfId="14246"/>
    <cellStyle name="Output 10 3 5" xfId="9717"/>
    <cellStyle name="Output 10 3 6" xfId="10286"/>
    <cellStyle name="Output 10 4" xfId="4444"/>
    <cellStyle name="Output 10 4 2" xfId="5930"/>
    <cellStyle name="Output 10 4 2 2" xfId="8880"/>
    <cellStyle name="Output 10 4 2 2 2" xfId="13620"/>
    <cellStyle name="Output 10 4 2 2 3" xfId="16149"/>
    <cellStyle name="Output 10 4 3" xfId="7421"/>
    <cellStyle name="Output 10 4 3 2" xfId="12161"/>
    <cellStyle name="Output 10 4 3 3" xfId="14690"/>
    <cellStyle name="Output 10 4 4" xfId="10499"/>
    <cellStyle name="Output 10 4 5" xfId="9125"/>
    <cellStyle name="Output 10 5" xfId="4692"/>
    <cellStyle name="Output 10 5 2" xfId="7646"/>
    <cellStyle name="Output 10 5 2 2" xfId="12386"/>
    <cellStyle name="Output 10 5 2 3" xfId="14915"/>
    <cellStyle name="Output 10 5 3" xfId="10725"/>
    <cellStyle name="Output 10 5 4" xfId="9942"/>
    <cellStyle name="Output 10 6" xfId="6197"/>
    <cellStyle name="Output 10 6 2" xfId="11111"/>
    <cellStyle name="Output 11" xfId="1835"/>
    <cellStyle name="Output 11 2" xfId="2668"/>
    <cellStyle name="Output 11 2 2" xfId="4447"/>
    <cellStyle name="Output 11 2 2 2" xfId="5933"/>
    <cellStyle name="Output 11 2 2 2 2" xfId="8883"/>
    <cellStyle name="Output 11 2 2 2 2 2" xfId="13623"/>
    <cellStyle name="Output 11 2 2 2 2 3" xfId="16152"/>
    <cellStyle name="Output 11 2 2 3" xfId="7424"/>
    <cellStyle name="Output 11 2 2 3 2" xfId="12164"/>
    <cellStyle name="Output 11 2 2 3 3" xfId="14693"/>
    <cellStyle name="Output 11 2 2 4" xfId="10502"/>
    <cellStyle name="Output 11 2 2 5" xfId="10051"/>
    <cellStyle name="Output 11 2 3" xfId="5489"/>
    <cellStyle name="Output 11 2 3 2" xfId="8439"/>
    <cellStyle name="Output 11 2 3 2 2" xfId="13179"/>
    <cellStyle name="Output 11 2 3 2 3" xfId="15708"/>
    <cellStyle name="Output 11 2 4" xfId="5043"/>
    <cellStyle name="Output 11 2 4 2" xfId="7995"/>
    <cellStyle name="Output 11 2 4 2 2" xfId="12735"/>
    <cellStyle name="Output 11 2 4 2 3" xfId="15264"/>
    <cellStyle name="Output 11 2 5" xfId="6194"/>
    <cellStyle name="Output 11 2 5 2" xfId="11108"/>
    <cellStyle name="Output 11 2 6" xfId="6941"/>
    <cellStyle name="Output 11 2 6 2" xfId="11710"/>
    <cellStyle name="Output 11 2 6 3" xfId="14249"/>
    <cellStyle name="Output 11 2 7" xfId="9720"/>
    <cellStyle name="Output 11 2 8" xfId="9292"/>
    <cellStyle name="Output 11 3" xfId="2667"/>
    <cellStyle name="Output 11 3 2" xfId="5488"/>
    <cellStyle name="Output 11 3 2 2" xfId="8438"/>
    <cellStyle name="Output 11 3 2 2 2" xfId="13178"/>
    <cellStyle name="Output 11 3 2 2 3" xfId="15707"/>
    <cellStyle name="Output 11 3 3" xfId="5042"/>
    <cellStyle name="Output 11 3 3 2" xfId="7994"/>
    <cellStyle name="Output 11 3 3 2 2" xfId="12734"/>
    <cellStyle name="Output 11 3 3 2 3" xfId="15263"/>
    <cellStyle name="Output 11 3 4" xfId="6940"/>
    <cellStyle name="Output 11 3 4 2" xfId="11709"/>
    <cellStyle name="Output 11 3 4 3" xfId="14248"/>
    <cellStyle name="Output 11 3 5" xfId="9719"/>
    <cellStyle name="Output 11 3 6" xfId="10285"/>
    <cellStyle name="Output 11 4" xfId="4446"/>
    <cellStyle name="Output 11 4 2" xfId="5932"/>
    <cellStyle name="Output 11 4 2 2" xfId="8882"/>
    <cellStyle name="Output 11 4 2 2 2" xfId="13622"/>
    <cellStyle name="Output 11 4 2 2 3" xfId="16151"/>
    <cellStyle name="Output 11 4 3" xfId="7423"/>
    <cellStyle name="Output 11 4 3 2" xfId="12163"/>
    <cellStyle name="Output 11 4 3 3" xfId="14692"/>
    <cellStyle name="Output 11 4 4" xfId="10501"/>
    <cellStyle name="Output 11 4 5" xfId="9124"/>
    <cellStyle name="Output 11 5" xfId="4693"/>
    <cellStyle name="Output 11 5 2" xfId="7647"/>
    <cellStyle name="Output 11 5 2 2" xfId="12387"/>
    <cellStyle name="Output 11 5 2 3" xfId="14916"/>
    <cellStyle name="Output 11 5 3" xfId="10726"/>
    <cellStyle name="Output 11 5 4" xfId="9369"/>
    <cellStyle name="Output 11 6" xfId="6195"/>
    <cellStyle name="Output 11 6 2" xfId="11109"/>
    <cellStyle name="Output 12" xfId="1836"/>
    <cellStyle name="Output 12 2" xfId="2670"/>
    <cellStyle name="Output 12 2 2" xfId="4449"/>
    <cellStyle name="Output 12 2 2 2" xfId="5935"/>
    <cellStyle name="Output 12 2 2 2 2" xfId="8885"/>
    <cellStyle name="Output 12 2 2 2 2 2" xfId="13625"/>
    <cellStyle name="Output 12 2 2 2 2 3" xfId="16154"/>
    <cellStyle name="Output 12 2 2 3" xfId="7426"/>
    <cellStyle name="Output 12 2 2 3 2" xfId="12166"/>
    <cellStyle name="Output 12 2 2 3 3" xfId="14695"/>
    <cellStyle name="Output 12 2 2 4" xfId="10504"/>
    <cellStyle name="Output 12 2 2 5" xfId="10050"/>
    <cellStyle name="Output 12 2 3" xfId="5491"/>
    <cellStyle name="Output 12 2 3 2" xfId="8441"/>
    <cellStyle name="Output 12 2 3 2 2" xfId="13181"/>
    <cellStyle name="Output 12 2 3 2 3" xfId="15710"/>
    <cellStyle name="Output 12 2 4" xfId="5045"/>
    <cellStyle name="Output 12 2 4 2" xfId="7997"/>
    <cellStyle name="Output 12 2 4 2 2" xfId="12737"/>
    <cellStyle name="Output 12 2 4 2 3" xfId="15266"/>
    <cellStyle name="Output 12 2 5" xfId="6192"/>
    <cellStyle name="Output 12 2 5 2" xfId="11106"/>
    <cellStyle name="Output 12 2 6" xfId="6943"/>
    <cellStyle name="Output 12 2 6 2" xfId="11712"/>
    <cellStyle name="Output 12 2 6 3" xfId="14251"/>
    <cellStyle name="Output 12 2 7" xfId="9722"/>
    <cellStyle name="Output 12 2 8" xfId="9291"/>
    <cellStyle name="Output 12 3" xfId="2669"/>
    <cellStyle name="Output 12 3 2" xfId="5490"/>
    <cellStyle name="Output 12 3 2 2" xfId="8440"/>
    <cellStyle name="Output 12 3 2 2 2" xfId="13180"/>
    <cellStyle name="Output 12 3 2 2 3" xfId="15709"/>
    <cellStyle name="Output 12 3 3" xfId="5044"/>
    <cellStyle name="Output 12 3 3 2" xfId="7996"/>
    <cellStyle name="Output 12 3 3 2 2" xfId="12736"/>
    <cellStyle name="Output 12 3 3 2 3" xfId="15265"/>
    <cellStyle name="Output 12 3 4" xfId="6942"/>
    <cellStyle name="Output 12 3 4 2" xfId="11711"/>
    <cellStyle name="Output 12 3 4 3" xfId="14250"/>
    <cellStyle name="Output 12 3 5" xfId="9721"/>
    <cellStyle name="Output 12 3 6" xfId="10284"/>
    <cellStyle name="Output 12 4" xfId="4448"/>
    <cellStyle name="Output 12 4 2" xfId="5934"/>
    <cellStyle name="Output 12 4 2 2" xfId="8884"/>
    <cellStyle name="Output 12 4 2 2 2" xfId="13624"/>
    <cellStyle name="Output 12 4 2 2 3" xfId="16153"/>
    <cellStyle name="Output 12 4 3" xfId="7425"/>
    <cellStyle name="Output 12 4 3 2" xfId="12165"/>
    <cellStyle name="Output 12 4 3 3" xfId="14694"/>
    <cellStyle name="Output 12 4 4" xfId="10503"/>
    <cellStyle name="Output 12 4 5" xfId="9123"/>
    <cellStyle name="Output 12 5" xfId="4694"/>
    <cellStyle name="Output 12 5 2" xfId="7648"/>
    <cellStyle name="Output 12 5 2 2" xfId="12388"/>
    <cellStyle name="Output 12 5 2 3" xfId="14917"/>
    <cellStyle name="Output 12 5 3" xfId="10727"/>
    <cellStyle name="Output 12 5 4" xfId="9941"/>
    <cellStyle name="Output 12 6" xfId="6193"/>
    <cellStyle name="Output 12 6 2" xfId="11107"/>
    <cellStyle name="Output 13" xfId="1837"/>
    <cellStyle name="Output 13 2" xfId="2672"/>
    <cellStyle name="Output 13 2 2" xfId="4451"/>
    <cellStyle name="Output 13 2 2 2" xfId="5937"/>
    <cellStyle name="Output 13 2 2 2 2" xfId="8887"/>
    <cellStyle name="Output 13 2 2 2 2 2" xfId="13627"/>
    <cellStyle name="Output 13 2 2 2 2 3" xfId="16156"/>
    <cellStyle name="Output 13 2 2 3" xfId="7428"/>
    <cellStyle name="Output 13 2 2 3 2" xfId="12168"/>
    <cellStyle name="Output 13 2 2 3 3" xfId="14697"/>
    <cellStyle name="Output 13 2 2 4" xfId="10506"/>
    <cellStyle name="Output 13 2 2 5" xfId="10049"/>
    <cellStyle name="Output 13 2 3" xfId="5493"/>
    <cellStyle name="Output 13 2 3 2" xfId="8443"/>
    <cellStyle name="Output 13 2 3 2 2" xfId="13183"/>
    <cellStyle name="Output 13 2 3 2 3" xfId="15712"/>
    <cellStyle name="Output 13 2 4" xfId="5047"/>
    <cellStyle name="Output 13 2 4 2" xfId="7999"/>
    <cellStyle name="Output 13 2 4 2 2" xfId="12739"/>
    <cellStyle name="Output 13 2 4 2 3" xfId="15268"/>
    <cellStyle name="Output 13 2 5" xfId="6190"/>
    <cellStyle name="Output 13 2 5 2" xfId="11104"/>
    <cellStyle name="Output 13 2 6" xfId="6945"/>
    <cellStyle name="Output 13 2 6 2" xfId="11714"/>
    <cellStyle name="Output 13 2 6 3" xfId="14253"/>
    <cellStyle name="Output 13 2 7" xfId="9724"/>
    <cellStyle name="Output 13 2 8" xfId="9290"/>
    <cellStyle name="Output 13 3" xfId="2671"/>
    <cellStyle name="Output 13 3 2" xfId="5492"/>
    <cellStyle name="Output 13 3 2 2" xfId="8442"/>
    <cellStyle name="Output 13 3 2 2 2" xfId="13182"/>
    <cellStyle name="Output 13 3 2 2 3" xfId="15711"/>
    <cellStyle name="Output 13 3 3" xfId="5046"/>
    <cellStyle name="Output 13 3 3 2" xfId="7998"/>
    <cellStyle name="Output 13 3 3 2 2" xfId="12738"/>
    <cellStyle name="Output 13 3 3 2 3" xfId="15267"/>
    <cellStyle name="Output 13 3 4" xfId="6944"/>
    <cellStyle name="Output 13 3 4 2" xfId="11713"/>
    <cellStyle name="Output 13 3 4 3" xfId="14252"/>
    <cellStyle name="Output 13 3 5" xfId="9723"/>
    <cellStyle name="Output 13 3 6" xfId="10283"/>
    <cellStyle name="Output 13 4" xfId="4450"/>
    <cellStyle name="Output 13 4 2" xfId="5936"/>
    <cellStyle name="Output 13 4 2 2" xfId="8886"/>
    <cellStyle name="Output 13 4 2 2 2" xfId="13626"/>
    <cellStyle name="Output 13 4 2 2 3" xfId="16155"/>
    <cellStyle name="Output 13 4 3" xfId="7427"/>
    <cellStyle name="Output 13 4 3 2" xfId="12167"/>
    <cellStyle name="Output 13 4 3 3" xfId="14696"/>
    <cellStyle name="Output 13 4 4" xfId="10505"/>
    <cellStyle name="Output 13 4 5" xfId="9122"/>
    <cellStyle name="Output 13 5" xfId="4695"/>
    <cellStyle name="Output 13 5 2" xfId="7649"/>
    <cellStyle name="Output 13 5 2 2" xfId="12389"/>
    <cellStyle name="Output 13 5 2 3" xfId="14918"/>
    <cellStyle name="Output 13 5 3" xfId="10728"/>
    <cellStyle name="Output 13 5 4" xfId="9368"/>
    <cellStyle name="Output 13 6" xfId="6191"/>
    <cellStyle name="Output 13 6 2" xfId="11105"/>
    <cellStyle name="Output 14" xfId="1838"/>
    <cellStyle name="Output 14 2" xfId="2674"/>
    <cellStyle name="Output 14 2 2" xfId="4453"/>
    <cellStyle name="Output 14 2 2 2" xfId="5939"/>
    <cellStyle name="Output 14 2 2 2 2" xfId="8889"/>
    <cellStyle name="Output 14 2 2 2 2 2" xfId="13629"/>
    <cellStyle name="Output 14 2 2 2 2 3" xfId="16158"/>
    <cellStyle name="Output 14 2 2 3" xfId="7430"/>
    <cellStyle name="Output 14 2 2 3 2" xfId="12170"/>
    <cellStyle name="Output 14 2 2 3 3" xfId="14699"/>
    <cellStyle name="Output 14 2 2 4" xfId="10508"/>
    <cellStyle name="Output 14 2 2 5" xfId="10048"/>
    <cellStyle name="Output 14 2 3" xfId="5495"/>
    <cellStyle name="Output 14 2 3 2" xfId="8445"/>
    <cellStyle name="Output 14 2 3 2 2" xfId="13185"/>
    <cellStyle name="Output 14 2 3 2 3" xfId="15714"/>
    <cellStyle name="Output 14 2 4" xfId="5049"/>
    <cellStyle name="Output 14 2 4 2" xfId="8001"/>
    <cellStyle name="Output 14 2 4 2 2" xfId="12741"/>
    <cellStyle name="Output 14 2 4 2 3" xfId="15270"/>
    <cellStyle name="Output 14 2 5" xfId="6188"/>
    <cellStyle name="Output 14 2 5 2" xfId="11102"/>
    <cellStyle name="Output 14 2 6" xfId="6947"/>
    <cellStyle name="Output 14 2 6 2" xfId="11716"/>
    <cellStyle name="Output 14 2 6 3" xfId="14255"/>
    <cellStyle name="Output 14 2 7" xfId="9726"/>
    <cellStyle name="Output 14 2 8" xfId="9289"/>
    <cellStyle name="Output 14 3" xfId="2673"/>
    <cellStyle name="Output 14 3 2" xfId="5494"/>
    <cellStyle name="Output 14 3 2 2" xfId="8444"/>
    <cellStyle name="Output 14 3 2 2 2" xfId="13184"/>
    <cellStyle name="Output 14 3 2 2 3" xfId="15713"/>
    <cellStyle name="Output 14 3 3" xfId="5048"/>
    <cellStyle name="Output 14 3 3 2" xfId="8000"/>
    <cellStyle name="Output 14 3 3 2 2" xfId="12740"/>
    <cellStyle name="Output 14 3 3 2 3" xfId="15269"/>
    <cellStyle name="Output 14 3 4" xfId="6946"/>
    <cellStyle name="Output 14 3 4 2" xfId="11715"/>
    <cellStyle name="Output 14 3 4 3" xfId="14254"/>
    <cellStyle name="Output 14 3 5" xfId="9725"/>
    <cellStyle name="Output 14 3 6" xfId="10282"/>
    <cellStyle name="Output 14 4" xfId="4452"/>
    <cellStyle name="Output 14 4 2" xfId="5938"/>
    <cellStyle name="Output 14 4 2 2" xfId="8888"/>
    <cellStyle name="Output 14 4 2 2 2" xfId="13628"/>
    <cellStyle name="Output 14 4 2 2 3" xfId="16157"/>
    <cellStyle name="Output 14 4 3" xfId="7429"/>
    <cellStyle name="Output 14 4 3 2" xfId="12169"/>
    <cellStyle name="Output 14 4 3 3" xfId="14698"/>
    <cellStyle name="Output 14 4 4" xfId="10507"/>
    <cellStyle name="Output 14 4 5" xfId="9121"/>
    <cellStyle name="Output 14 5" xfId="4696"/>
    <cellStyle name="Output 14 5 2" xfId="7650"/>
    <cellStyle name="Output 14 5 2 2" xfId="12390"/>
    <cellStyle name="Output 14 5 2 3" xfId="14919"/>
    <cellStyle name="Output 14 5 3" xfId="10729"/>
    <cellStyle name="Output 14 5 4" xfId="9940"/>
    <cellStyle name="Output 14 6" xfId="6189"/>
    <cellStyle name="Output 14 6 2" xfId="11103"/>
    <cellStyle name="Output 15" xfId="1839"/>
    <cellStyle name="Output 15 2" xfId="2676"/>
    <cellStyle name="Output 15 2 2" xfId="4455"/>
    <cellStyle name="Output 15 2 2 2" xfId="5941"/>
    <cellStyle name="Output 15 2 2 2 2" xfId="8891"/>
    <cellStyle name="Output 15 2 2 2 2 2" xfId="13631"/>
    <cellStyle name="Output 15 2 2 2 2 3" xfId="16160"/>
    <cellStyle name="Output 15 2 2 3" xfId="7432"/>
    <cellStyle name="Output 15 2 2 3 2" xfId="12172"/>
    <cellStyle name="Output 15 2 2 3 3" xfId="14701"/>
    <cellStyle name="Output 15 2 2 4" xfId="10510"/>
    <cellStyle name="Output 15 2 2 5" xfId="10047"/>
    <cellStyle name="Output 15 2 3" xfId="5497"/>
    <cellStyle name="Output 15 2 3 2" xfId="8447"/>
    <cellStyle name="Output 15 2 3 2 2" xfId="13187"/>
    <cellStyle name="Output 15 2 3 2 3" xfId="15716"/>
    <cellStyle name="Output 15 2 4" xfId="5051"/>
    <cellStyle name="Output 15 2 4 2" xfId="8003"/>
    <cellStyle name="Output 15 2 4 2 2" xfId="12743"/>
    <cellStyle name="Output 15 2 4 2 3" xfId="15272"/>
    <cellStyle name="Output 15 2 5" xfId="6186"/>
    <cellStyle name="Output 15 2 5 2" xfId="11100"/>
    <cellStyle name="Output 15 2 6" xfId="6949"/>
    <cellStyle name="Output 15 2 6 2" xfId="11718"/>
    <cellStyle name="Output 15 2 6 3" xfId="14257"/>
    <cellStyle name="Output 15 2 7" xfId="9728"/>
    <cellStyle name="Output 15 2 8" xfId="9288"/>
    <cellStyle name="Output 15 3" xfId="2675"/>
    <cellStyle name="Output 15 3 2" xfId="5496"/>
    <cellStyle name="Output 15 3 2 2" xfId="8446"/>
    <cellStyle name="Output 15 3 2 2 2" xfId="13186"/>
    <cellStyle name="Output 15 3 2 2 3" xfId="15715"/>
    <cellStyle name="Output 15 3 3" xfId="5050"/>
    <cellStyle name="Output 15 3 3 2" xfId="8002"/>
    <cellStyle name="Output 15 3 3 2 2" xfId="12742"/>
    <cellStyle name="Output 15 3 3 2 3" xfId="15271"/>
    <cellStyle name="Output 15 3 4" xfId="6948"/>
    <cellStyle name="Output 15 3 4 2" xfId="11717"/>
    <cellStyle name="Output 15 3 4 3" xfId="14256"/>
    <cellStyle name="Output 15 3 5" xfId="9727"/>
    <cellStyle name="Output 15 3 6" xfId="10281"/>
    <cellStyle name="Output 15 4" xfId="4454"/>
    <cellStyle name="Output 15 4 2" xfId="5940"/>
    <cellStyle name="Output 15 4 2 2" xfId="8890"/>
    <cellStyle name="Output 15 4 2 2 2" xfId="13630"/>
    <cellStyle name="Output 15 4 2 2 3" xfId="16159"/>
    <cellStyle name="Output 15 4 3" xfId="7431"/>
    <cellStyle name="Output 15 4 3 2" xfId="12171"/>
    <cellStyle name="Output 15 4 3 3" xfId="14700"/>
    <cellStyle name="Output 15 4 4" xfId="10509"/>
    <cellStyle name="Output 15 4 5" xfId="9120"/>
    <cellStyle name="Output 15 5" xfId="4697"/>
    <cellStyle name="Output 15 5 2" xfId="7651"/>
    <cellStyle name="Output 15 5 2 2" xfId="12391"/>
    <cellStyle name="Output 15 5 2 3" xfId="14920"/>
    <cellStyle name="Output 15 5 3" xfId="10730"/>
    <cellStyle name="Output 15 5 4" xfId="9017"/>
    <cellStyle name="Output 15 6" xfId="6187"/>
    <cellStyle name="Output 15 6 2" xfId="11101"/>
    <cellStyle name="Output 16" xfId="1840"/>
    <cellStyle name="Output 16 2" xfId="2678"/>
    <cellStyle name="Output 16 2 2" xfId="4457"/>
    <cellStyle name="Output 16 2 2 2" xfId="5943"/>
    <cellStyle name="Output 16 2 2 2 2" xfId="8893"/>
    <cellStyle name="Output 16 2 2 2 2 2" xfId="13633"/>
    <cellStyle name="Output 16 2 2 2 2 3" xfId="16162"/>
    <cellStyle name="Output 16 2 2 3" xfId="7434"/>
    <cellStyle name="Output 16 2 2 3 2" xfId="12174"/>
    <cellStyle name="Output 16 2 2 3 3" xfId="14703"/>
    <cellStyle name="Output 16 2 2 4" xfId="10512"/>
    <cellStyle name="Output 16 2 2 5" xfId="10046"/>
    <cellStyle name="Output 16 2 3" xfId="5499"/>
    <cellStyle name="Output 16 2 3 2" xfId="8449"/>
    <cellStyle name="Output 16 2 3 2 2" xfId="13189"/>
    <cellStyle name="Output 16 2 3 2 3" xfId="15718"/>
    <cellStyle name="Output 16 2 4" xfId="5053"/>
    <cellStyle name="Output 16 2 4 2" xfId="8005"/>
    <cellStyle name="Output 16 2 4 2 2" xfId="12745"/>
    <cellStyle name="Output 16 2 4 2 3" xfId="15274"/>
    <cellStyle name="Output 16 2 5" xfId="6184"/>
    <cellStyle name="Output 16 2 5 2" xfId="11098"/>
    <cellStyle name="Output 16 2 6" xfId="6951"/>
    <cellStyle name="Output 16 2 6 2" xfId="11720"/>
    <cellStyle name="Output 16 2 6 3" xfId="14259"/>
    <cellStyle name="Output 16 2 7" xfId="9730"/>
    <cellStyle name="Output 16 2 8" xfId="9287"/>
    <cellStyle name="Output 16 3" xfId="2677"/>
    <cellStyle name="Output 16 3 2" xfId="5498"/>
    <cellStyle name="Output 16 3 2 2" xfId="8448"/>
    <cellStyle name="Output 16 3 2 2 2" xfId="13188"/>
    <cellStyle name="Output 16 3 2 2 3" xfId="15717"/>
    <cellStyle name="Output 16 3 3" xfId="5052"/>
    <cellStyle name="Output 16 3 3 2" xfId="8004"/>
    <cellStyle name="Output 16 3 3 2 2" xfId="12744"/>
    <cellStyle name="Output 16 3 3 2 3" xfId="15273"/>
    <cellStyle name="Output 16 3 4" xfId="6950"/>
    <cellStyle name="Output 16 3 4 2" xfId="11719"/>
    <cellStyle name="Output 16 3 4 3" xfId="14258"/>
    <cellStyle name="Output 16 3 5" xfId="9729"/>
    <cellStyle name="Output 16 3 6" xfId="10280"/>
    <cellStyle name="Output 16 4" xfId="4456"/>
    <cellStyle name="Output 16 4 2" xfId="5942"/>
    <cellStyle name="Output 16 4 2 2" xfId="8892"/>
    <cellStyle name="Output 16 4 2 2 2" xfId="13632"/>
    <cellStyle name="Output 16 4 2 2 3" xfId="16161"/>
    <cellStyle name="Output 16 4 3" xfId="7433"/>
    <cellStyle name="Output 16 4 3 2" xfId="12173"/>
    <cellStyle name="Output 16 4 3 3" xfId="14702"/>
    <cellStyle name="Output 16 4 4" xfId="10511"/>
    <cellStyle name="Output 16 4 5" xfId="9119"/>
    <cellStyle name="Output 16 5" xfId="4698"/>
    <cellStyle name="Output 16 5 2" xfId="7652"/>
    <cellStyle name="Output 16 5 2 2" xfId="12392"/>
    <cellStyle name="Output 16 5 2 3" xfId="14921"/>
    <cellStyle name="Output 16 5 3" xfId="10731"/>
    <cellStyle name="Output 16 5 4" xfId="9939"/>
    <cellStyle name="Output 16 6" xfId="6185"/>
    <cellStyle name="Output 16 6 2" xfId="11099"/>
    <cellStyle name="Output 17" xfId="1841"/>
    <cellStyle name="Output 17 2" xfId="2680"/>
    <cellStyle name="Output 17 2 2" xfId="4459"/>
    <cellStyle name="Output 17 2 2 2" xfId="5945"/>
    <cellStyle name="Output 17 2 2 2 2" xfId="8895"/>
    <cellStyle name="Output 17 2 2 2 2 2" xfId="13635"/>
    <cellStyle name="Output 17 2 2 2 2 3" xfId="16164"/>
    <cellStyle name="Output 17 2 2 3" xfId="7436"/>
    <cellStyle name="Output 17 2 2 3 2" xfId="12176"/>
    <cellStyle name="Output 17 2 2 3 3" xfId="14705"/>
    <cellStyle name="Output 17 2 2 4" xfId="10514"/>
    <cellStyle name="Output 17 2 2 5" xfId="10045"/>
    <cellStyle name="Output 17 2 3" xfId="5501"/>
    <cellStyle name="Output 17 2 3 2" xfId="8451"/>
    <cellStyle name="Output 17 2 3 2 2" xfId="13191"/>
    <cellStyle name="Output 17 2 3 2 3" xfId="15720"/>
    <cellStyle name="Output 17 2 4" xfId="5055"/>
    <cellStyle name="Output 17 2 4 2" xfId="8007"/>
    <cellStyle name="Output 17 2 4 2 2" xfId="12747"/>
    <cellStyle name="Output 17 2 4 2 3" xfId="15276"/>
    <cellStyle name="Output 17 2 5" xfId="6182"/>
    <cellStyle name="Output 17 2 5 2" xfId="11096"/>
    <cellStyle name="Output 17 2 6" xfId="6953"/>
    <cellStyle name="Output 17 2 6 2" xfId="11722"/>
    <cellStyle name="Output 17 2 6 3" xfId="14261"/>
    <cellStyle name="Output 17 2 7" xfId="9732"/>
    <cellStyle name="Output 17 2 8" xfId="9286"/>
    <cellStyle name="Output 17 3" xfId="2679"/>
    <cellStyle name="Output 17 3 2" xfId="5500"/>
    <cellStyle name="Output 17 3 2 2" xfId="8450"/>
    <cellStyle name="Output 17 3 2 2 2" xfId="13190"/>
    <cellStyle name="Output 17 3 2 2 3" xfId="15719"/>
    <cellStyle name="Output 17 3 3" xfId="5054"/>
    <cellStyle name="Output 17 3 3 2" xfId="8006"/>
    <cellStyle name="Output 17 3 3 2 2" xfId="12746"/>
    <cellStyle name="Output 17 3 3 2 3" xfId="15275"/>
    <cellStyle name="Output 17 3 4" xfId="6952"/>
    <cellStyle name="Output 17 3 4 2" xfId="11721"/>
    <cellStyle name="Output 17 3 4 3" xfId="14260"/>
    <cellStyle name="Output 17 3 5" xfId="9731"/>
    <cellStyle name="Output 17 3 6" xfId="10279"/>
    <cellStyle name="Output 17 4" xfId="4458"/>
    <cellStyle name="Output 17 4 2" xfId="5944"/>
    <cellStyle name="Output 17 4 2 2" xfId="8894"/>
    <cellStyle name="Output 17 4 2 2 2" xfId="13634"/>
    <cellStyle name="Output 17 4 2 2 3" xfId="16163"/>
    <cellStyle name="Output 17 4 3" xfId="7435"/>
    <cellStyle name="Output 17 4 3 2" xfId="12175"/>
    <cellStyle name="Output 17 4 3 3" xfId="14704"/>
    <cellStyle name="Output 17 4 4" xfId="10513"/>
    <cellStyle name="Output 17 4 5" xfId="9118"/>
    <cellStyle name="Output 17 5" xfId="4699"/>
    <cellStyle name="Output 17 5 2" xfId="7653"/>
    <cellStyle name="Output 17 5 2 2" xfId="12393"/>
    <cellStyle name="Output 17 5 2 3" xfId="14922"/>
    <cellStyle name="Output 17 5 3" xfId="10732"/>
    <cellStyle name="Output 17 5 4" xfId="9016"/>
    <cellStyle name="Output 17 6" xfId="6183"/>
    <cellStyle name="Output 17 6 2" xfId="11097"/>
    <cellStyle name="Output 18" xfId="1842"/>
    <cellStyle name="Output 18 2" xfId="2682"/>
    <cellStyle name="Output 18 2 2" xfId="4461"/>
    <cellStyle name="Output 18 2 2 2" xfId="5947"/>
    <cellStyle name="Output 18 2 2 2 2" xfId="8897"/>
    <cellStyle name="Output 18 2 2 2 2 2" xfId="13637"/>
    <cellStyle name="Output 18 2 2 2 2 3" xfId="16166"/>
    <cellStyle name="Output 18 2 2 3" xfId="7438"/>
    <cellStyle name="Output 18 2 2 3 2" xfId="12178"/>
    <cellStyle name="Output 18 2 2 3 3" xfId="14707"/>
    <cellStyle name="Output 18 2 2 4" xfId="10516"/>
    <cellStyle name="Output 18 2 2 5" xfId="10044"/>
    <cellStyle name="Output 18 2 3" xfId="5503"/>
    <cellStyle name="Output 18 2 3 2" xfId="8453"/>
    <cellStyle name="Output 18 2 3 2 2" xfId="13193"/>
    <cellStyle name="Output 18 2 3 2 3" xfId="15722"/>
    <cellStyle name="Output 18 2 4" xfId="5057"/>
    <cellStyle name="Output 18 2 4 2" xfId="8009"/>
    <cellStyle name="Output 18 2 4 2 2" xfId="12749"/>
    <cellStyle name="Output 18 2 4 2 3" xfId="15278"/>
    <cellStyle name="Output 18 2 5" xfId="6180"/>
    <cellStyle name="Output 18 2 5 2" xfId="11094"/>
    <cellStyle name="Output 18 2 6" xfId="6955"/>
    <cellStyle name="Output 18 2 6 2" xfId="11724"/>
    <cellStyle name="Output 18 2 6 3" xfId="14263"/>
    <cellStyle name="Output 18 2 7" xfId="9734"/>
    <cellStyle name="Output 18 2 8" xfId="9285"/>
    <cellStyle name="Output 18 3" xfId="2681"/>
    <cellStyle name="Output 18 3 2" xfId="5502"/>
    <cellStyle name="Output 18 3 2 2" xfId="8452"/>
    <cellStyle name="Output 18 3 2 2 2" xfId="13192"/>
    <cellStyle name="Output 18 3 2 2 3" xfId="15721"/>
    <cellStyle name="Output 18 3 3" xfId="5056"/>
    <cellStyle name="Output 18 3 3 2" xfId="8008"/>
    <cellStyle name="Output 18 3 3 2 2" xfId="12748"/>
    <cellStyle name="Output 18 3 3 2 3" xfId="15277"/>
    <cellStyle name="Output 18 3 4" xfId="6954"/>
    <cellStyle name="Output 18 3 4 2" xfId="11723"/>
    <cellStyle name="Output 18 3 4 3" xfId="14262"/>
    <cellStyle name="Output 18 3 5" xfId="9733"/>
    <cellStyle name="Output 18 3 6" xfId="10278"/>
    <cellStyle name="Output 18 4" xfId="4460"/>
    <cellStyle name="Output 18 4 2" xfId="5946"/>
    <cellStyle name="Output 18 4 2 2" xfId="8896"/>
    <cellStyle name="Output 18 4 2 2 2" xfId="13636"/>
    <cellStyle name="Output 18 4 2 2 3" xfId="16165"/>
    <cellStyle name="Output 18 4 3" xfId="7437"/>
    <cellStyle name="Output 18 4 3 2" xfId="12177"/>
    <cellStyle name="Output 18 4 3 3" xfId="14706"/>
    <cellStyle name="Output 18 4 4" xfId="10515"/>
    <cellStyle name="Output 18 4 5" xfId="9117"/>
    <cellStyle name="Output 18 5" xfId="4700"/>
    <cellStyle name="Output 18 5 2" xfId="7654"/>
    <cellStyle name="Output 18 5 2 2" xfId="12394"/>
    <cellStyle name="Output 18 5 2 3" xfId="14923"/>
    <cellStyle name="Output 18 5 3" xfId="10733"/>
    <cellStyle name="Output 18 5 4" xfId="9938"/>
    <cellStyle name="Output 18 6" xfId="6181"/>
    <cellStyle name="Output 18 6 2" xfId="11095"/>
    <cellStyle name="Output 19" xfId="1843"/>
    <cellStyle name="Output 19 2" xfId="2684"/>
    <cellStyle name="Output 19 2 2" xfId="4463"/>
    <cellStyle name="Output 19 2 2 2" xfId="5949"/>
    <cellStyle name="Output 19 2 2 2 2" xfId="8899"/>
    <cellStyle name="Output 19 2 2 2 2 2" xfId="13639"/>
    <cellStyle name="Output 19 2 2 2 2 3" xfId="16168"/>
    <cellStyle name="Output 19 2 2 3" xfId="7440"/>
    <cellStyle name="Output 19 2 2 3 2" xfId="12180"/>
    <cellStyle name="Output 19 2 2 3 3" xfId="14709"/>
    <cellStyle name="Output 19 2 2 4" xfId="10518"/>
    <cellStyle name="Output 19 2 2 5" xfId="10043"/>
    <cellStyle name="Output 19 2 3" xfId="5505"/>
    <cellStyle name="Output 19 2 3 2" xfId="8455"/>
    <cellStyle name="Output 19 2 3 2 2" xfId="13195"/>
    <cellStyle name="Output 19 2 3 2 3" xfId="15724"/>
    <cellStyle name="Output 19 2 4" xfId="5059"/>
    <cellStyle name="Output 19 2 4 2" xfId="8011"/>
    <cellStyle name="Output 19 2 4 2 2" xfId="12751"/>
    <cellStyle name="Output 19 2 4 2 3" xfId="15280"/>
    <cellStyle name="Output 19 2 5" xfId="6178"/>
    <cellStyle name="Output 19 2 5 2" xfId="11092"/>
    <cellStyle name="Output 19 2 6" xfId="6957"/>
    <cellStyle name="Output 19 2 6 2" xfId="11726"/>
    <cellStyle name="Output 19 2 6 3" xfId="14265"/>
    <cellStyle name="Output 19 2 7" xfId="9736"/>
    <cellStyle name="Output 19 2 8" xfId="9284"/>
    <cellStyle name="Output 19 3" xfId="2683"/>
    <cellStyle name="Output 19 3 2" xfId="5504"/>
    <cellStyle name="Output 19 3 2 2" xfId="8454"/>
    <cellStyle name="Output 19 3 2 2 2" xfId="13194"/>
    <cellStyle name="Output 19 3 2 2 3" xfId="15723"/>
    <cellStyle name="Output 19 3 3" xfId="5058"/>
    <cellStyle name="Output 19 3 3 2" xfId="8010"/>
    <cellStyle name="Output 19 3 3 2 2" xfId="12750"/>
    <cellStyle name="Output 19 3 3 2 3" xfId="15279"/>
    <cellStyle name="Output 19 3 4" xfId="6956"/>
    <cellStyle name="Output 19 3 4 2" xfId="11725"/>
    <cellStyle name="Output 19 3 4 3" xfId="14264"/>
    <cellStyle name="Output 19 3 5" xfId="9735"/>
    <cellStyle name="Output 19 3 6" xfId="10277"/>
    <cellStyle name="Output 19 4" xfId="4462"/>
    <cellStyle name="Output 19 4 2" xfId="5948"/>
    <cellStyle name="Output 19 4 2 2" xfId="8898"/>
    <cellStyle name="Output 19 4 2 2 2" xfId="13638"/>
    <cellStyle name="Output 19 4 2 2 3" xfId="16167"/>
    <cellStyle name="Output 19 4 3" xfId="7439"/>
    <cellStyle name="Output 19 4 3 2" xfId="12179"/>
    <cellStyle name="Output 19 4 3 3" xfId="14708"/>
    <cellStyle name="Output 19 4 4" xfId="10517"/>
    <cellStyle name="Output 19 4 5" xfId="9116"/>
    <cellStyle name="Output 19 5" xfId="4701"/>
    <cellStyle name="Output 19 5 2" xfId="7655"/>
    <cellStyle name="Output 19 5 2 2" xfId="12395"/>
    <cellStyle name="Output 19 5 2 3" xfId="14924"/>
    <cellStyle name="Output 19 5 3" xfId="10734"/>
    <cellStyle name="Output 19 5 4" xfId="9015"/>
    <cellStyle name="Output 19 6" xfId="6179"/>
    <cellStyle name="Output 19 6 2" xfId="11093"/>
    <cellStyle name="Output 2" xfId="1844"/>
    <cellStyle name="Output 2 2" xfId="2686"/>
    <cellStyle name="Output 2 2 2" xfId="4465"/>
    <cellStyle name="Output 2 2 2 2" xfId="5951"/>
    <cellStyle name="Output 2 2 2 2 2" xfId="8901"/>
    <cellStyle name="Output 2 2 2 2 2 2" xfId="13641"/>
    <cellStyle name="Output 2 2 2 2 2 3" xfId="16170"/>
    <cellStyle name="Output 2 2 2 3" xfId="7442"/>
    <cellStyle name="Output 2 2 2 3 2" xfId="12182"/>
    <cellStyle name="Output 2 2 2 3 3" xfId="14711"/>
    <cellStyle name="Output 2 2 2 4" xfId="10520"/>
    <cellStyle name="Output 2 2 2 5" xfId="10042"/>
    <cellStyle name="Output 2 2 3" xfId="5507"/>
    <cellStyle name="Output 2 2 3 2" xfId="8457"/>
    <cellStyle name="Output 2 2 3 2 2" xfId="13197"/>
    <cellStyle name="Output 2 2 3 2 3" xfId="15726"/>
    <cellStyle name="Output 2 2 4" xfId="5061"/>
    <cellStyle name="Output 2 2 4 2" xfId="8013"/>
    <cellStyle name="Output 2 2 4 2 2" xfId="12753"/>
    <cellStyle name="Output 2 2 4 2 3" xfId="15282"/>
    <cellStyle name="Output 2 2 5" xfId="6176"/>
    <cellStyle name="Output 2 2 5 2" xfId="11090"/>
    <cellStyle name="Output 2 2 6" xfId="6959"/>
    <cellStyle name="Output 2 2 6 2" xfId="11728"/>
    <cellStyle name="Output 2 2 6 3" xfId="14267"/>
    <cellStyle name="Output 2 2 7" xfId="9738"/>
    <cellStyle name="Output 2 2 8" xfId="9283"/>
    <cellStyle name="Output 2 3" xfId="2685"/>
    <cellStyle name="Output 2 3 2" xfId="5506"/>
    <cellStyle name="Output 2 3 2 2" xfId="8456"/>
    <cellStyle name="Output 2 3 2 2 2" xfId="13196"/>
    <cellStyle name="Output 2 3 2 2 3" xfId="15725"/>
    <cellStyle name="Output 2 3 3" xfId="5060"/>
    <cellStyle name="Output 2 3 3 2" xfId="8012"/>
    <cellStyle name="Output 2 3 3 2 2" xfId="12752"/>
    <cellStyle name="Output 2 3 3 2 3" xfId="15281"/>
    <cellStyle name="Output 2 3 4" xfId="6958"/>
    <cellStyle name="Output 2 3 4 2" xfId="11727"/>
    <cellStyle name="Output 2 3 4 3" xfId="14266"/>
    <cellStyle name="Output 2 3 5" xfId="9737"/>
    <cellStyle name="Output 2 3 6" xfId="10276"/>
    <cellStyle name="Output 2 4" xfId="4464"/>
    <cellStyle name="Output 2 4 2" xfId="5950"/>
    <cellStyle name="Output 2 4 2 2" xfId="8900"/>
    <cellStyle name="Output 2 4 2 2 2" xfId="13640"/>
    <cellStyle name="Output 2 4 2 2 3" xfId="16169"/>
    <cellStyle name="Output 2 4 3" xfId="7441"/>
    <cellStyle name="Output 2 4 3 2" xfId="12181"/>
    <cellStyle name="Output 2 4 3 3" xfId="14710"/>
    <cellStyle name="Output 2 4 4" xfId="10519"/>
    <cellStyle name="Output 2 4 5" xfId="9115"/>
    <cellStyle name="Output 2 5" xfId="4702"/>
    <cellStyle name="Output 2 5 2" xfId="7656"/>
    <cellStyle name="Output 2 5 2 2" xfId="12396"/>
    <cellStyle name="Output 2 5 2 3" xfId="14925"/>
    <cellStyle name="Output 2 5 3" xfId="10735"/>
    <cellStyle name="Output 2 5 4" xfId="9937"/>
    <cellStyle name="Output 2 6" xfId="6177"/>
    <cellStyle name="Output 2 6 2" xfId="11091"/>
    <cellStyle name="Output 20" xfId="1845"/>
    <cellStyle name="Output 20 2" xfId="2688"/>
    <cellStyle name="Output 20 2 2" xfId="4467"/>
    <cellStyle name="Output 20 2 2 2" xfId="5953"/>
    <cellStyle name="Output 20 2 2 2 2" xfId="8903"/>
    <cellStyle name="Output 20 2 2 2 2 2" xfId="13643"/>
    <cellStyle name="Output 20 2 2 2 2 3" xfId="16172"/>
    <cellStyle name="Output 20 2 2 3" xfId="7444"/>
    <cellStyle name="Output 20 2 2 3 2" xfId="12184"/>
    <cellStyle name="Output 20 2 2 3 3" xfId="14713"/>
    <cellStyle name="Output 20 2 2 4" xfId="10522"/>
    <cellStyle name="Output 20 2 2 5" xfId="10041"/>
    <cellStyle name="Output 20 2 3" xfId="5509"/>
    <cellStyle name="Output 20 2 3 2" xfId="8459"/>
    <cellStyle name="Output 20 2 3 2 2" xfId="13199"/>
    <cellStyle name="Output 20 2 3 2 3" xfId="15728"/>
    <cellStyle name="Output 20 2 4" xfId="5063"/>
    <cellStyle name="Output 20 2 4 2" xfId="8015"/>
    <cellStyle name="Output 20 2 4 2 2" xfId="12755"/>
    <cellStyle name="Output 20 2 4 2 3" xfId="15284"/>
    <cellStyle name="Output 20 2 5" xfId="6174"/>
    <cellStyle name="Output 20 2 5 2" xfId="11088"/>
    <cellStyle name="Output 20 2 6" xfId="6961"/>
    <cellStyle name="Output 20 2 6 2" xfId="11730"/>
    <cellStyle name="Output 20 2 6 3" xfId="14269"/>
    <cellStyle name="Output 20 2 7" xfId="9740"/>
    <cellStyle name="Output 20 2 8" xfId="9282"/>
    <cellStyle name="Output 20 3" xfId="2687"/>
    <cellStyle name="Output 20 3 2" xfId="5508"/>
    <cellStyle name="Output 20 3 2 2" xfId="8458"/>
    <cellStyle name="Output 20 3 2 2 2" xfId="13198"/>
    <cellStyle name="Output 20 3 2 2 3" xfId="15727"/>
    <cellStyle name="Output 20 3 3" xfId="5062"/>
    <cellStyle name="Output 20 3 3 2" xfId="8014"/>
    <cellStyle name="Output 20 3 3 2 2" xfId="12754"/>
    <cellStyle name="Output 20 3 3 2 3" xfId="15283"/>
    <cellStyle name="Output 20 3 4" xfId="6960"/>
    <cellStyle name="Output 20 3 4 2" xfId="11729"/>
    <cellStyle name="Output 20 3 4 3" xfId="14268"/>
    <cellStyle name="Output 20 3 5" xfId="9739"/>
    <cellStyle name="Output 20 3 6" xfId="10275"/>
    <cellStyle name="Output 20 4" xfId="4466"/>
    <cellStyle name="Output 20 4 2" xfId="5952"/>
    <cellStyle name="Output 20 4 2 2" xfId="8902"/>
    <cellStyle name="Output 20 4 2 2 2" xfId="13642"/>
    <cellStyle name="Output 20 4 2 2 3" xfId="16171"/>
    <cellStyle name="Output 20 4 3" xfId="7443"/>
    <cellStyle name="Output 20 4 3 2" xfId="12183"/>
    <cellStyle name="Output 20 4 3 3" xfId="14712"/>
    <cellStyle name="Output 20 4 4" xfId="10521"/>
    <cellStyle name="Output 20 4 5" xfId="9114"/>
    <cellStyle name="Output 20 5" xfId="4703"/>
    <cellStyle name="Output 20 5 2" xfId="7657"/>
    <cellStyle name="Output 20 5 2 2" xfId="12397"/>
    <cellStyle name="Output 20 5 2 3" xfId="14926"/>
    <cellStyle name="Output 20 5 3" xfId="10736"/>
    <cellStyle name="Output 20 5 4" xfId="9014"/>
    <cellStyle name="Output 20 6" xfId="6175"/>
    <cellStyle name="Output 20 6 2" xfId="11089"/>
    <cellStyle name="Output 21" xfId="1846"/>
    <cellStyle name="Output 21 2" xfId="2690"/>
    <cellStyle name="Output 21 2 2" xfId="4469"/>
    <cellStyle name="Output 21 2 2 2" xfId="5955"/>
    <cellStyle name="Output 21 2 2 2 2" xfId="8905"/>
    <cellStyle name="Output 21 2 2 2 2 2" xfId="13645"/>
    <cellStyle name="Output 21 2 2 2 2 3" xfId="16174"/>
    <cellStyle name="Output 21 2 2 3" xfId="7446"/>
    <cellStyle name="Output 21 2 2 3 2" xfId="12186"/>
    <cellStyle name="Output 21 2 2 3 3" xfId="14715"/>
    <cellStyle name="Output 21 2 2 4" xfId="10524"/>
    <cellStyle name="Output 21 2 2 5" xfId="10040"/>
    <cellStyle name="Output 21 2 3" xfId="5511"/>
    <cellStyle name="Output 21 2 3 2" xfId="8461"/>
    <cellStyle name="Output 21 2 3 2 2" xfId="13201"/>
    <cellStyle name="Output 21 2 3 2 3" xfId="15730"/>
    <cellStyle name="Output 21 2 4" xfId="5065"/>
    <cellStyle name="Output 21 2 4 2" xfId="8017"/>
    <cellStyle name="Output 21 2 4 2 2" xfId="12757"/>
    <cellStyle name="Output 21 2 4 2 3" xfId="15286"/>
    <cellStyle name="Output 21 2 5" xfId="6172"/>
    <cellStyle name="Output 21 2 5 2" xfId="11086"/>
    <cellStyle name="Output 21 2 6" xfId="6963"/>
    <cellStyle name="Output 21 2 6 2" xfId="11732"/>
    <cellStyle name="Output 21 2 6 3" xfId="14271"/>
    <cellStyle name="Output 21 2 7" xfId="9742"/>
    <cellStyle name="Output 21 2 8" xfId="9281"/>
    <cellStyle name="Output 21 3" xfId="2689"/>
    <cellStyle name="Output 21 3 2" xfId="5510"/>
    <cellStyle name="Output 21 3 2 2" xfId="8460"/>
    <cellStyle name="Output 21 3 2 2 2" xfId="13200"/>
    <cellStyle name="Output 21 3 2 2 3" xfId="15729"/>
    <cellStyle name="Output 21 3 3" xfId="5064"/>
    <cellStyle name="Output 21 3 3 2" xfId="8016"/>
    <cellStyle name="Output 21 3 3 2 2" xfId="12756"/>
    <cellStyle name="Output 21 3 3 2 3" xfId="15285"/>
    <cellStyle name="Output 21 3 4" xfId="6962"/>
    <cellStyle name="Output 21 3 4 2" xfId="11731"/>
    <cellStyle name="Output 21 3 4 3" xfId="14270"/>
    <cellStyle name="Output 21 3 5" xfId="9741"/>
    <cellStyle name="Output 21 3 6" xfId="10274"/>
    <cellStyle name="Output 21 4" xfId="4468"/>
    <cellStyle name="Output 21 4 2" xfId="5954"/>
    <cellStyle name="Output 21 4 2 2" xfId="8904"/>
    <cellStyle name="Output 21 4 2 2 2" xfId="13644"/>
    <cellStyle name="Output 21 4 2 2 3" xfId="16173"/>
    <cellStyle name="Output 21 4 3" xfId="7445"/>
    <cellStyle name="Output 21 4 3 2" xfId="12185"/>
    <cellStyle name="Output 21 4 3 3" xfId="14714"/>
    <cellStyle name="Output 21 4 4" xfId="10523"/>
    <cellStyle name="Output 21 4 5" xfId="9113"/>
    <cellStyle name="Output 21 5" xfId="4704"/>
    <cellStyle name="Output 21 5 2" xfId="7658"/>
    <cellStyle name="Output 21 5 2 2" xfId="12398"/>
    <cellStyle name="Output 21 5 2 3" xfId="14927"/>
    <cellStyle name="Output 21 5 3" xfId="10737"/>
    <cellStyle name="Output 21 5 4" xfId="9936"/>
    <cellStyle name="Output 21 6" xfId="6173"/>
    <cellStyle name="Output 21 6 2" xfId="11087"/>
    <cellStyle name="Output 22" xfId="1847"/>
    <cellStyle name="Output 22 2" xfId="2692"/>
    <cellStyle name="Output 22 2 2" xfId="4471"/>
    <cellStyle name="Output 22 2 2 2" xfId="5957"/>
    <cellStyle name="Output 22 2 2 2 2" xfId="8907"/>
    <cellStyle name="Output 22 2 2 2 2 2" xfId="13647"/>
    <cellStyle name="Output 22 2 2 2 2 3" xfId="16176"/>
    <cellStyle name="Output 22 2 2 3" xfId="7448"/>
    <cellStyle name="Output 22 2 2 3 2" xfId="12188"/>
    <cellStyle name="Output 22 2 2 3 3" xfId="14717"/>
    <cellStyle name="Output 22 2 2 4" xfId="10526"/>
    <cellStyle name="Output 22 2 2 5" xfId="10039"/>
    <cellStyle name="Output 22 2 3" xfId="5513"/>
    <cellStyle name="Output 22 2 3 2" xfId="8463"/>
    <cellStyle name="Output 22 2 3 2 2" xfId="13203"/>
    <cellStyle name="Output 22 2 3 2 3" xfId="15732"/>
    <cellStyle name="Output 22 2 4" xfId="5067"/>
    <cellStyle name="Output 22 2 4 2" xfId="8019"/>
    <cellStyle name="Output 22 2 4 2 2" xfId="12759"/>
    <cellStyle name="Output 22 2 4 2 3" xfId="15288"/>
    <cellStyle name="Output 22 2 5" xfId="6170"/>
    <cellStyle name="Output 22 2 5 2" xfId="11084"/>
    <cellStyle name="Output 22 2 6" xfId="6965"/>
    <cellStyle name="Output 22 2 6 2" xfId="11734"/>
    <cellStyle name="Output 22 2 6 3" xfId="14273"/>
    <cellStyle name="Output 22 2 7" xfId="9744"/>
    <cellStyle name="Output 22 2 8" xfId="9280"/>
    <cellStyle name="Output 22 3" xfId="2691"/>
    <cellStyle name="Output 22 3 2" xfId="5512"/>
    <cellStyle name="Output 22 3 2 2" xfId="8462"/>
    <cellStyle name="Output 22 3 2 2 2" xfId="13202"/>
    <cellStyle name="Output 22 3 2 2 3" xfId="15731"/>
    <cellStyle name="Output 22 3 3" xfId="5066"/>
    <cellStyle name="Output 22 3 3 2" xfId="8018"/>
    <cellStyle name="Output 22 3 3 2 2" xfId="12758"/>
    <cellStyle name="Output 22 3 3 2 3" xfId="15287"/>
    <cellStyle name="Output 22 3 4" xfId="6964"/>
    <cellStyle name="Output 22 3 4 2" xfId="11733"/>
    <cellStyle name="Output 22 3 4 3" xfId="14272"/>
    <cellStyle name="Output 22 3 5" xfId="9743"/>
    <cellStyle name="Output 22 3 6" xfId="10273"/>
    <cellStyle name="Output 22 4" xfId="4470"/>
    <cellStyle name="Output 22 4 2" xfId="5956"/>
    <cellStyle name="Output 22 4 2 2" xfId="8906"/>
    <cellStyle name="Output 22 4 2 2 2" xfId="13646"/>
    <cellStyle name="Output 22 4 2 2 3" xfId="16175"/>
    <cellStyle name="Output 22 4 3" xfId="7447"/>
    <cellStyle name="Output 22 4 3 2" xfId="12187"/>
    <cellStyle name="Output 22 4 3 3" xfId="14716"/>
    <cellStyle name="Output 22 4 4" xfId="10525"/>
    <cellStyle name="Output 22 4 5" xfId="9112"/>
    <cellStyle name="Output 22 5" xfId="4705"/>
    <cellStyle name="Output 22 5 2" xfId="7659"/>
    <cellStyle name="Output 22 5 2 2" xfId="12399"/>
    <cellStyle name="Output 22 5 2 3" xfId="14928"/>
    <cellStyle name="Output 22 5 3" xfId="10738"/>
    <cellStyle name="Output 22 5 4" xfId="9013"/>
    <cellStyle name="Output 22 6" xfId="6171"/>
    <cellStyle name="Output 22 6 2" xfId="11085"/>
    <cellStyle name="Output 23" xfId="1848"/>
    <cellStyle name="Output 23 2" xfId="2694"/>
    <cellStyle name="Output 23 2 2" xfId="4473"/>
    <cellStyle name="Output 23 2 2 2" xfId="5959"/>
    <cellStyle name="Output 23 2 2 2 2" xfId="8909"/>
    <cellStyle name="Output 23 2 2 2 2 2" xfId="13649"/>
    <cellStyle name="Output 23 2 2 2 2 3" xfId="16178"/>
    <cellStyle name="Output 23 2 2 3" xfId="7450"/>
    <cellStyle name="Output 23 2 2 3 2" xfId="12190"/>
    <cellStyle name="Output 23 2 2 3 3" xfId="14719"/>
    <cellStyle name="Output 23 2 2 4" xfId="10528"/>
    <cellStyle name="Output 23 2 2 5" xfId="10038"/>
    <cellStyle name="Output 23 2 3" xfId="5515"/>
    <cellStyle name="Output 23 2 3 2" xfId="8465"/>
    <cellStyle name="Output 23 2 3 2 2" xfId="13205"/>
    <cellStyle name="Output 23 2 3 2 3" xfId="15734"/>
    <cellStyle name="Output 23 2 4" xfId="5069"/>
    <cellStyle name="Output 23 2 4 2" xfId="8021"/>
    <cellStyle name="Output 23 2 4 2 2" xfId="12761"/>
    <cellStyle name="Output 23 2 4 2 3" xfId="15290"/>
    <cellStyle name="Output 23 2 5" xfId="6168"/>
    <cellStyle name="Output 23 2 5 2" xfId="11082"/>
    <cellStyle name="Output 23 2 6" xfId="6967"/>
    <cellStyle name="Output 23 2 6 2" xfId="11736"/>
    <cellStyle name="Output 23 2 6 3" xfId="14275"/>
    <cellStyle name="Output 23 2 7" xfId="9746"/>
    <cellStyle name="Output 23 2 8" xfId="9279"/>
    <cellStyle name="Output 23 3" xfId="2693"/>
    <cellStyle name="Output 23 3 2" xfId="5514"/>
    <cellStyle name="Output 23 3 2 2" xfId="8464"/>
    <cellStyle name="Output 23 3 2 2 2" xfId="13204"/>
    <cellStyle name="Output 23 3 2 2 3" xfId="15733"/>
    <cellStyle name="Output 23 3 3" xfId="5068"/>
    <cellStyle name="Output 23 3 3 2" xfId="8020"/>
    <cellStyle name="Output 23 3 3 2 2" xfId="12760"/>
    <cellStyle name="Output 23 3 3 2 3" xfId="15289"/>
    <cellStyle name="Output 23 3 4" xfId="6966"/>
    <cellStyle name="Output 23 3 4 2" xfId="11735"/>
    <cellStyle name="Output 23 3 4 3" xfId="14274"/>
    <cellStyle name="Output 23 3 5" xfId="9745"/>
    <cellStyle name="Output 23 3 6" xfId="10272"/>
    <cellStyle name="Output 23 4" xfId="4472"/>
    <cellStyle name="Output 23 4 2" xfId="5958"/>
    <cellStyle name="Output 23 4 2 2" xfId="8908"/>
    <cellStyle name="Output 23 4 2 2 2" xfId="13648"/>
    <cellStyle name="Output 23 4 2 2 3" xfId="16177"/>
    <cellStyle name="Output 23 4 3" xfId="7449"/>
    <cellStyle name="Output 23 4 3 2" xfId="12189"/>
    <cellStyle name="Output 23 4 3 3" xfId="14718"/>
    <cellStyle name="Output 23 4 4" xfId="10527"/>
    <cellStyle name="Output 23 4 5" xfId="9111"/>
    <cellStyle name="Output 23 5" xfId="4706"/>
    <cellStyle name="Output 23 5 2" xfId="7660"/>
    <cellStyle name="Output 23 5 2 2" xfId="12400"/>
    <cellStyle name="Output 23 5 2 3" xfId="14929"/>
    <cellStyle name="Output 23 5 3" xfId="10739"/>
    <cellStyle name="Output 23 5 4" xfId="9935"/>
    <cellStyle name="Output 23 6" xfId="6169"/>
    <cellStyle name="Output 23 6 2" xfId="11083"/>
    <cellStyle name="Output 24" xfId="1849"/>
    <cellStyle name="Output 24 2" xfId="2696"/>
    <cellStyle name="Output 24 2 2" xfId="4475"/>
    <cellStyle name="Output 24 2 2 2" xfId="5961"/>
    <cellStyle name="Output 24 2 2 2 2" xfId="8911"/>
    <cellStyle name="Output 24 2 2 2 2 2" xfId="13651"/>
    <cellStyle name="Output 24 2 2 2 2 3" xfId="16180"/>
    <cellStyle name="Output 24 2 2 3" xfId="7452"/>
    <cellStyle name="Output 24 2 2 3 2" xfId="12192"/>
    <cellStyle name="Output 24 2 2 3 3" xfId="14721"/>
    <cellStyle name="Output 24 2 2 4" xfId="10530"/>
    <cellStyle name="Output 24 2 2 5" xfId="10037"/>
    <cellStyle name="Output 24 2 3" xfId="5517"/>
    <cellStyle name="Output 24 2 3 2" xfId="8467"/>
    <cellStyle name="Output 24 2 3 2 2" xfId="13207"/>
    <cellStyle name="Output 24 2 3 2 3" xfId="15736"/>
    <cellStyle name="Output 24 2 4" xfId="5071"/>
    <cellStyle name="Output 24 2 4 2" xfId="8023"/>
    <cellStyle name="Output 24 2 4 2 2" xfId="12763"/>
    <cellStyle name="Output 24 2 4 2 3" xfId="15292"/>
    <cellStyle name="Output 24 2 5" xfId="6166"/>
    <cellStyle name="Output 24 2 5 2" xfId="11080"/>
    <cellStyle name="Output 24 2 6" xfId="6969"/>
    <cellStyle name="Output 24 2 6 2" xfId="11738"/>
    <cellStyle name="Output 24 2 6 3" xfId="14277"/>
    <cellStyle name="Output 24 2 7" xfId="9748"/>
    <cellStyle name="Output 24 2 8" xfId="9278"/>
    <cellStyle name="Output 24 3" xfId="2695"/>
    <cellStyle name="Output 24 3 2" xfId="5516"/>
    <cellStyle name="Output 24 3 2 2" xfId="8466"/>
    <cellStyle name="Output 24 3 2 2 2" xfId="13206"/>
    <cellStyle name="Output 24 3 2 2 3" xfId="15735"/>
    <cellStyle name="Output 24 3 3" xfId="5070"/>
    <cellStyle name="Output 24 3 3 2" xfId="8022"/>
    <cellStyle name="Output 24 3 3 2 2" xfId="12762"/>
    <cellStyle name="Output 24 3 3 2 3" xfId="15291"/>
    <cellStyle name="Output 24 3 4" xfId="6968"/>
    <cellStyle name="Output 24 3 4 2" xfId="11737"/>
    <cellStyle name="Output 24 3 4 3" xfId="14276"/>
    <cellStyle name="Output 24 3 5" xfId="9747"/>
    <cellStyle name="Output 24 3 6" xfId="10271"/>
    <cellStyle name="Output 24 4" xfId="4474"/>
    <cellStyle name="Output 24 4 2" xfId="5960"/>
    <cellStyle name="Output 24 4 2 2" xfId="8910"/>
    <cellStyle name="Output 24 4 2 2 2" xfId="13650"/>
    <cellStyle name="Output 24 4 2 2 3" xfId="16179"/>
    <cellStyle name="Output 24 4 3" xfId="7451"/>
    <cellStyle name="Output 24 4 3 2" xfId="12191"/>
    <cellStyle name="Output 24 4 3 3" xfId="14720"/>
    <cellStyle name="Output 24 4 4" xfId="10529"/>
    <cellStyle name="Output 24 4 5" xfId="9110"/>
    <cellStyle name="Output 24 5" xfId="4707"/>
    <cellStyle name="Output 24 5 2" xfId="7661"/>
    <cellStyle name="Output 24 5 2 2" xfId="12401"/>
    <cellStyle name="Output 24 5 2 3" xfId="14930"/>
    <cellStyle name="Output 24 5 3" xfId="10740"/>
    <cellStyle name="Output 24 5 4" xfId="9012"/>
    <cellStyle name="Output 24 6" xfId="6167"/>
    <cellStyle name="Output 24 6 2" xfId="11081"/>
    <cellStyle name="Output 25" xfId="1850"/>
    <cellStyle name="Output 25 2" xfId="2698"/>
    <cellStyle name="Output 25 2 2" xfId="4477"/>
    <cellStyle name="Output 25 2 2 2" xfId="5963"/>
    <cellStyle name="Output 25 2 2 2 2" xfId="8913"/>
    <cellStyle name="Output 25 2 2 2 2 2" xfId="13653"/>
    <cellStyle name="Output 25 2 2 2 2 3" xfId="16182"/>
    <cellStyle name="Output 25 2 2 3" xfId="7454"/>
    <cellStyle name="Output 25 2 2 3 2" xfId="12194"/>
    <cellStyle name="Output 25 2 2 3 3" xfId="14723"/>
    <cellStyle name="Output 25 2 2 4" xfId="10532"/>
    <cellStyle name="Output 25 2 2 5" xfId="10036"/>
    <cellStyle name="Output 25 2 3" xfId="5519"/>
    <cellStyle name="Output 25 2 3 2" xfId="8469"/>
    <cellStyle name="Output 25 2 3 2 2" xfId="13209"/>
    <cellStyle name="Output 25 2 3 2 3" xfId="15738"/>
    <cellStyle name="Output 25 2 4" xfId="5073"/>
    <cellStyle name="Output 25 2 4 2" xfId="8025"/>
    <cellStyle name="Output 25 2 4 2 2" xfId="12765"/>
    <cellStyle name="Output 25 2 4 2 3" xfId="15294"/>
    <cellStyle name="Output 25 2 5" xfId="6164"/>
    <cellStyle name="Output 25 2 5 2" xfId="11078"/>
    <cellStyle name="Output 25 2 6" xfId="6971"/>
    <cellStyle name="Output 25 2 6 2" xfId="11740"/>
    <cellStyle name="Output 25 2 6 3" xfId="14279"/>
    <cellStyle name="Output 25 2 7" xfId="9750"/>
    <cellStyle name="Output 25 2 8" xfId="9277"/>
    <cellStyle name="Output 25 3" xfId="2697"/>
    <cellStyle name="Output 25 3 2" xfId="5518"/>
    <cellStyle name="Output 25 3 2 2" xfId="8468"/>
    <cellStyle name="Output 25 3 2 2 2" xfId="13208"/>
    <cellStyle name="Output 25 3 2 2 3" xfId="15737"/>
    <cellStyle name="Output 25 3 3" xfId="5072"/>
    <cellStyle name="Output 25 3 3 2" xfId="8024"/>
    <cellStyle name="Output 25 3 3 2 2" xfId="12764"/>
    <cellStyle name="Output 25 3 3 2 3" xfId="15293"/>
    <cellStyle name="Output 25 3 4" xfId="6970"/>
    <cellStyle name="Output 25 3 4 2" xfId="11739"/>
    <cellStyle name="Output 25 3 4 3" xfId="14278"/>
    <cellStyle name="Output 25 3 5" xfId="9749"/>
    <cellStyle name="Output 25 3 6" xfId="10270"/>
    <cellStyle name="Output 25 4" xfId="4476"/>
    <cellStyle name="Output 25 4 2" xfId="5962"/>
    <cellStyle name="Output 25 4 2 2" xfId="8912"/>
    <cellStyle name="Output 25 4 2 2 2" xfId="13652"/>
    <cellStyle name="Output 25 4 2 2 3" xfId="16181"/>
    <cellStyle name="Output 25 4 3" xfId="7453"/>
    <cellStyle name="Output 25 4 3 2" xfId="12193"/>
    <cellStyle name="Output 25 4 3 3" xfId="14722"/>
    <cellStyle name="Output 25 4 4" xfId="10531"/>
    <cellStyle name="Output 25 4 5" xfId="9109"/>
    <cellStyle name="Output 25 5" xfId="4708"/>
    <cellStyle name="Output 25 5 2" xfId="7662"/>
    <cellStyle name="Output 25 5 2 2" xfId="12402"/>
    <cellStyle name="Output 25 5 2 3" xfId="14931"/>
    <cellStyle name="Output 25 5 3" xfId="10741"/>
    <cellStyle name="Output 25 5 4" xfId="9934"/>
    <cellStyle name="Output 25 6" xfId="6165"/>
    <cellStyle name="Output 25 6 2" xfId="11079"/>
    <cellStyle name="Output 26" xfId="1851"/>
    <cellStyle name="Output 26 2" xfId="2700"/>
    <cellStyle name="Output 26 2 2" xfId="4479"/>
    <cellStyle name="Output 26 2 2 2" xfId="5965"/>
    <cellStyle name="Output 26 2 2 2 2" xfId="8915"/>
    <cellStyle name="Output 26 2 2 2 2 2" xfId="13655"/>
    <cellStyle name="Output 26 2 2 2 2 3" xfId="16184"/>
    <cellStyle name="Output 26 2 2 3" xfId="7456"/>
    <cellStyle name="Output 26 2 2 3 2" xfId="12196"/>
    <cellStyle name="Output 26 2 2 3 3" xfId="14725"/>
    <cellStyle name="Output 26 2 2 4" xfId="10534"/>
    <cellStyle name="Output 26 2 2 5" xfId="10035"/>
    <cellStyle name="Output 26 2 3" xfId="5521"/>
    <cellStyle name="Output 26 2 3 2" xfId="8471"/>
    <cellStyle name="Output 26 2 3 2 2" xfId="13211"/>
    <cellStyle name="Output 26 2 3 2 3" xfId="15740"/>
    <cellStyle name="Output 26 2 4" xfId="5075"/>
    <cellStyle name="Output 26 2 4 2" xfId="8027"/>
    <cellStyle name="Output 26 2 4 2 2" xfId="12767"/>
    <cellStyle name="Output 26 2 4 2 3" xfId="15296"/>
    <cellStyle name="Output 26 2 5" xfId="6162"/>
    <cellStyle name="Output 26 2 5 2" xfId="11076"/>
    <cellStyle name="Output 26 2 6" xfId="6973"/>
    <cellStyle name="Output 26 2 6 2" xfId="11742"/>
    <cellStyle name="Output 26 2 6 3" xfId="14281"/>
    <cellStyle name="Output 26 2 7" xfId="9752"/>
    <cellStyle name="Output 26 2 8" xfId="9276"/>
    <cellStyle name="Output 26 3" xfId="2699"/>
    <cellStyle name="Output 26 3 2" xfId="5520"/>
    <cellStyle name="Output 26 3 2 2" xfId="8470"/>
    <cellStyle name="Output 26 3 2 2 2" xfId="13210"/>
    <cellStyle name="Output 26 3 2 2 3" xfId="15739"/>
    <cellStyle name="Output 26 3 3" xfId="5074"/>
    <cellStyle name="Output 26 3 3 2" xfId="8026"/>
    <cellStyle name="Output 26 3 3 2 2" xfId="12766"/>
    <cellStyle name="Output 26 3 3 2 3" xfId="15295"/>
    <cellStyle name="Output 26 3 4" xfId="6972"/>
    <cellStyle name="Output 26 3 4 2" xfId="11741"/>
    <cellStyle name="Output 26 3 4 3" xfId="14280"/>
    <cellStyle name="Output 26 3 5" xfId="9751"/>
    <cellStyle name="Output 26 3 6" xfId="10269"/>
    <cellStyle name="Output 26 4" xfId="4478"/>
    <cellStyle name="Output 26 4 2" xfId="5964"/>
    <cellStyle name="Output 26 4 2 2" xfId="8914"/>
    <cellStyle name="Output 26 4 2 2 2" xfId="13654"/>
    <cellStyle name="Output 26 4 2 2 3" xfId="16183"/>
    <cellStyle name="Output 26 4 3" xfId="7455"/>
    <cellStyle name="Output 26 4 3 2" xfId="12195"/>
    <cellStyle name="Output 26 4 3 3" xfId="14724"/>
    <cellStyle name="Output 26 4 4" xfId="10533"/>
    <cellStyle name="Output 26 4 5" xfId="9108"/>
    <cellStyle name="Output 26 5" xfId="4709"/>
    <cellStyle name="Output 26 5 2" xfId="7663"/>
    <cellStyle name="Output 26 5 2 2" xfId="12403"/>
    <cellStyle name="Output 26 5 2 3" xfId="14932"/>
    <cellStyle name="Output 26 5 3" xfId="10742"/>
    <cellStyle name="Output 26 5 4" xfId="9011"/>
    <cellStyle name="Output 26 6" xfId="6163"/>
    <cellStyle name="Output 26 6 2" xfId="11077"/>
    <cellStyle name="Output 27" xfId="1852"/>
    <cellStyle name="Output 27 2" xfId="2702"/>
    <cellStyle name="Output 27 2 2" xfId="4481"/>
    <cellStyle name="Output 27 2 2 2" xfId="5967"/>
    <cellStyle name="Output 27 2 2 2 2" xfId="8917"/>
    <cellStyle name="Output 27 2 2 2 2 2" xfId="13657"/>
    <cellStyle name="Output 27 2 2 2 2 3" xfId="16186"/>
    <cellStyle name="Output 27 2 2 3" xfId="7458"/>
    <cellStyle name="Output 27 2 2 3 2" xfId="12198"/>
    <cellStyle name="Output 27 2 2 3 3" xfId="14727"/>
    <cellStyle name="Output 27 2 2 4" xfId="10536"/>
    <cellStyle name="Output 27 2 2 5" xfId="10034"/>
    <cellStyle name="Output 27 2 3" xfId="5523"/>
    <cellStyle name="Output 27 2 3 2" xfId="8473"/>
    <cellStyle name="Output 27 2 3 2 2" xfId="13213"/>
    <cellStyle name="Output 27 2 3 2 3" xfId="15742"/>
    <cellStyle name="Output 27 2 4" xfId="5077"/>
    <cellStyle name="Output 27 2 4 2" xfId="8029"/>
    <cellStyle name="Output 27 2 4 2 2" xfId="12769"/>
    <cellStyle name="Output 27 2 4 2 3" xfId="15298"/>
    <cellStyle name="Output 27 2 5" xfId="6160"/>
    <cellStyle name="Output 27 2 5 2" xfId="11074"/>
    <cellStyle name="Output 27 2 6" xfId="6975"/>
    <cellStyle name="Output 27 2 6 2" xfId="11744"/>
    <cellStyle name="Output 27 2 6 3" xfId="14283"/>
    <cellStyle name="Output 27 2 7" xfId="9754"/>
    <cellStyle name="Output 27 2 8" xfId="10268"/>
    <cellStyle name="Output 27 3" xfId="2701"/>
    <cellStyle name="Output 27 3 2" xfId="5522"/>
    <cellStyle name="Output 27 3 2 2" xfId="8472"/>
    <cellStyle name="Output 27 3 2 2 2" xfId="13212"/>
    <cellStyle name="Output 27 3 2 2 3" xfId="15741"/>
    <cellStyle name="Output 27 3 3" xfId="5076"/>
    <cellStyle name="Output 27 3 3 2" xfId="8028"/>
    <cellStyle name="Output 27 3 3 2 2" xfId="12768"/>
    <cellStyle name="Output 27 3 3 2 3" xfId="15297"/>
    <cellStyle name="Output 27 3 4" xfId="6974"/>
    <cellStyle name="Output 27 3 4 2" xfId="11743"/>
    <cellStyle name="Output 27 3 4 3" xfId="14282"/>
    <cellStyle name="Output 27 3 5" xfId="9753"/>
    <cellStyle name="Output 27 3 6" xfId="59"/>
    <cellStyle name="Output 27 4" xfId="4480"/>
    <cellStyle name="Output 27 4 2" xfId="5966"/>
    <cellStyle name="Output 27 4 2 2" xfId="8916"/>
    <cellStyle name="Output 27 4 2 2 2" xfId="13656"/>
    <cellStyle name="Output 27 4 2 2 3" xfId="16185"/>
    <cellStyle name="Output 27 4 3" xfId="7457"/>
    <cellStyle name="Output 27 4 3 2" xfId="12197"/>
    <cellStyle name="Output 27 4 3 3" xfId="14726"/>
    <cellStyle name="Output 27 4 4" xfId="10535"/>
    <cellStyle name="Output 27 4 5" xfId="9107"/>
    <cellStyle name="Output 27 5" xfId="4710"/>
    <cellStyle name="Output 27 5 2" xfId="7664"/>
    <cellStyle name="Output 27 5 2 2" xfId="12404"/>
    <cellStyle name="Output 27 5 2 3" xfId="14933"/>
    <cellStyle name="Output 27 5 3" xfId="10743"/>
    <cellStyle name="Output 27 5 4" xfId="9933"/>
    <cellStyle name="Output 27 6" xfId="6161"/>
    <cellStyle name="Output 27 6 2" xfId="11075"/>
    <cellStyle name="Output 28" xfId="1853"/>
    <cellStyle name="Output 28 2" xfId="2704"/>
    <cellStyle name="Output 28 2 2" xfId="4483"/>
    <cellStyle name="Output 28 2 2 2" xfId="5969"/>
    <cellStyle name="Output 28 2 2 2 2" xfId="8919"/>
    <cellStyle name="Output 28 2 2 2 2 2" xfId="13659"/>
    <cellStyle name="Output 28 2 2 2 2 3" xfId="16188"/>
    <cellStyle name="Output 28 2 2 3" xfId="7460"/>
    <cellStyle name="Output 28 2 2 3 2" xfId="12200"/>
    <cellStyle name="Output 28 2 2 3 3" xfId="14729"/>
    <cellStyle name="Output 28 2 2 4" xfId="10538"/>
    <cellStyle name="Output 28 2 2 5" xfId="10033"/>
    <cellStyle name="Output 28 2 3" xfId="5525"/>
    <cellStyle name="Output 28 2 3 2" xfId="8475"/>
    <cellStyle name="Output 28 2 3 2 2" xfId="13215"/>
    <cellStyle name="Output 28 2 3 2 3" xfId="15744"/>
    <cellStyle name="Output 28 2 4" xfId="5079"/>
    <cellStyle name="Output 28 2 4 2" xfId="8031"/>
    <cellStyle name="Output 28 2 4 2 2" xfId="12771"/>
    <cellStyle name="Output 28 2 4 2 3" xfId="15300"/>
    <cellStyle name="Output 28 2 5" xfId="6158"/>
    <cellStyle name="Output 28 2 5 2" xfId="11072"/>
    <cellStyle name="Output 28 2 6" xfId="6977"/>
    <cellStyle name="Output 28 2 6 2" xfId="11746"/>
    <cellStyle name="Output 28 2 6 3" xfId="14285"/>
    <cellStyle name="Output 28 2 7" xfId="9756"/>
    <cellStyle name="Output 28 2 8" xfId="10936"/>
    <cellStyle name="Output 28 3" xfId="2703"/>
    <cellStyle name="Output 28 3 2" xfId="5524"/>
    <cellStyle name="Output 28 3 2 2" xfId="8474"/>
    <cellStyle name="Output 28 3 2 2 2" xfId="13214"/>
    <cellStyle name="Output 28 3 2 2 3" xfId="15743"/>
    <cellStyle name="Output 28 3 3" xfId="5078"/>
    <cellStyle name="Output 28 3 3 2" xfId="8030"/>
    <cellStyle name="Output 28 3 3 2 2" xfId="12770"/>
    <cellStyle name="Output 28 3 3 2 3" xfId="15299"/>
    <cellStyle name="Output 28 3 4" xfId="6976"/>
    <cellStyle name="Output 28 3 4 2" xfId="11745"/>
    <cellStyle name="Output 28 3 4 3" xfId="14284"/>
    <cellStyle name="Output 28 3 5" xfId="9755"/>
    <cellStyle name="Output 28 3 6" xfId="9460"/>
    <cellStyle name="Output 28 4" xfId="4482"/>
    <cellStyle name="Output 28 4 2" xfId="5968"/>
    <cellStyle name="Output 28 4 2 2" xfId="8918"/>
    <cellStyle name="Output 28 4 2 2 2" xfId="13658"/>
    <cellStyle name="Output 28 4 2 2 3" xfId="16187"/>
    <cellStyle name="Output 28 4 3" xfId="7459"/>
    <cellStyle name="Output 28 4 3 2" xfId="12199"/>
    <cellStyle name="Output 28 4 3 3" xfId="14728"/>
    <cellStyle name="Output 28 4 4" xfId="10537"/>
    <cellStyle name="Output 28 4 5" xfId="9106"/>
    <cellStyle name="Output 28 5" xfId="4711"/>
    <cellStyle name="Output 28 5 2" xfId="7665"/>
    <cellStyle name="Output 28 5 2 2" xfId="12405"/>
    <cellStyle name="Output 28 5 2 3" xfId="14934"/>
    <cellStyle name="Output 28 5 3" xfId="10744"/>
    <cellStyle name="Output 28 5 4" xfId="9010"/>
    <cellStyle name="Output 28 6" xfId="6159"/>
    <cellStyle name="Output 28 6 2" xfId="11073"/>
    <cellStyle name="Output 29" xfId="1854"/>
    <cellStyle name="Output 29 2" xfId="2706"/>
    <cellStyle name="Output 29 2 2" xfId="4485"/>
    <cellStyle name="Output 29 2 2 2" xfId="5971"/>
    <cellStyle name="Output 29 2 2 2 2" xfId="8921"/>
    <cellStyle name="Output 29 2 2 2 2 2" xfId="13661"/>
    <cellStyle name="Output 29 2 2 2 2 3" xfId="16190"/>
    <cellStyle name="Output 29 2 2 3" xfId="7462"/>
    <cellStyle name="Output 29 2 2 3 2" xfId="12202"/>
    <cellStyle name="Output 29 2 2 3 3" xfId="14731"/>
    <cellStyle name="Output 29 2 2 4" xfId="10540"/>
    <cellStyle name="Output 29 2 2 5" xfId="10032"/>
    <cellStyle name="Output 29 2 3" xfId="5527"/>
    <cellStyle name="Output 29 2 3 2" xfId="8477"/>
    <cellStyle name="Output 29 2 3 2 2" xfId="13217"/>
    <cellStyle name="Output 29 2 3 2 3" xfId="15746"/>
    <cellStyle name="Output 29 2 4" xfId="5081"/>
    <cellStyle name="Output 29 2 4 2" xfId="8033"/>
    <cellStyle name="Output 29 2 4 2 2" xfId="12773"/>
    <cellStyle name="Output 29 2 4 2 3" xfId="15302"/>
    <cellStyle name="Output 29 2 5" xfId="6156"/>
    <cellStyle name="Output 29 2 5 2" xfId="11070"/>
    <cellStyle name="Output 29 2 6" xfId="6979"/>
    <cellStyle name="Output 29 2 6 2" xfId="11748"/>
    <cellStyle name="Output 29 2 6 3" xfId="14287"/>
    <cellStyle name="Output 29 2 7" xfId="9758"/>
    <cellStyle name="Output 29 2 8" xfId="10892"/>
    <cellStyle name="Output 29 3" xfId="2705"/>
    <cellStyle name="Output 29 3 2" xfId="5526"/>
    <cellStyle name="Output 29 3 2 2" xfId="8476"/>
    <cellStyle name="Output 29 3 2 2 2" xfId="13216"/>
    <cellStyle name="Output 29 3 2 2 3" xfId="15745"/>
    <cellStyle name="Output 29 3 3" xfId="5080"/>
    <cellStyle name="Output 29 3 3 2" xfId="8032"/>
    <cellStyle name="Output 29 3 3 2 2" xfId="12772"/>
    <cellStyle name="Output 29 3 3 2 3" xfId="15301"/>
    <cellStyle name="Output 29 3 4" xfId="6978"/>
    <cellStyle name="Output 29 3 4 2" xfId="11747"/>
    <cellStyle name="Output 29 3 4 3" xfId="14286"/>
    <cellStyle name="Output 29 3 5" xfId="9757"/>
    <cellStyle name="Output 29 3 6" xfId="10850"/>
    <cellStyle name="Output 29 4" xfId="4484"/>
    <cellStyle name="Output 29 4 2" xfId="5970"/>
    <cellStyle name="Output 29 4 2 2" xfId="8920"/>
    <cellStyle name="Output 29 4 2 2 2" xfId="13660"/>
    <cellStyle name="Output 29 4 2 2 3" xfId="16189"/>
    <cellStyle name="Output 29 4 3" xfId="7461"/>
    <cellStyle name="Output 29 4 3 2" xfId="12201"/>
    <cellStyle name="Output 29 4 3 3" xfId="14730"/>
    <cellStyle name="Output 29 4 4" xfId="10539"/>
    <cellStyle name="Output 29 4 5" xfId="9105"/>
    <cellStyle name="Output 29 5" xfId="4712"/>
    <cellStyle name="Output 29 5 2" xfId="7666"/>
    <cellStyle name="Output 29 5 2 2" xfId="12406"/>
    <cellStyle name="Output 29 5 2 3" xfId="14935"/>
    <cellStyle name="Output 29 5 3" xfId="10745"/>
    <cellStyle name="Output 29 5 4" xfId="9932"/>
    <cellStyle name="Output 29 6" xfId="6157"/>
    <cellStyle name="Output 29 6 2" xfId="11071"/>
    <cellStyle name="Output 3" xfId="1855"/>
    <cellStyle name="Output 3 2" xfId="2708"/>
    <cellStyle name="Output 3 2 2" xfId="4487"/>
    <cellStyle name="Output 3 2 2 2" xfId="5973"/>
    <cellStyle name="Output 3 2 2 2 2" xfId="8923"/>
    <cellStyle name="Output 3 2 2 2 2 2" xfId="13663"/>
    <cellStyle name="Output 3 2 2 2 2 3" xfId="16192"/>
    <cellStyle name="Output 3 2 2 3" xfId="7464"/>
    <cellStyle name="Output 3 2 2 3 2" xfId="12204"/>
    <cellStyle name="Output 3 2 2 3 3" xfId="14733"/>
    <cellStyle name="Output 3 2 2 4" xfId="10542"/>
    <cellStyle name="Output 3 2 2 5" xfId="10031"/>
    <cellStyle name="Output 3 2 3" xfId="5529"/>
    <cellStyle name="Output 3 2 3 2" xfId="8479"/>
    <cellStyle name="Output 3 2 3 2 2" xfId="13219"/>
    <cellStyle name="Output 3 2 3 2 3" xfId="15748"/>
    <cellStyle name="Output 3 2 4" xfId="5083"/>
    <cellStyle name="Output 3 2 4 2" xfId="8035"/>
    <cellStyle name="Output 3 2 4 2 2" xfId="12775"/>
    <cellStyle name="Output 3 2 4 2 3" xfId="15304"/>
    <cellStyle name="Output 3 2 5" xfId="6154"/>
    <cellStyle name="Output 3 2 5 2" xfId="11068"/>
    <cellStyle name="Output 3 2 6" xfId="6981"/>
    <cellStyle name="Output 3 2 6 2" xfId="11750"/>
    <cellStyle name="Output 3 2 6 3" xfId="14289"/>
    <cellStyle name="Output 3 2 7" xfId="9760"/>
    <cellStyle name="Output 3 2 8" xfId="10893"/>
    <cellStyle name="Output 3 3" xfId="2707"/>
    <cellStyle name="Output 3 3 2" xfId="5528"/>
    <cellStyle name="Output 3 3 2 2" xfId="8478"/>
    <cellStyle name="Output 3 3 2 2 2" xfId="13218"/>
    <cellStyle name="Output 3 3 2 2 3" xfId="15747"/>
    <cellStyle name="Output 3 3 3" xfId="5082"/>
    <cellStyle name="Output 3 3 3 2" xfId="8034"/>
    <cellStyle name="Output 3 3 3 2 2" xfId="12774"/>
    <cellStyle name="Output 3 3 3 2 3" xfId="15303"/>
    <cellStyle name="Output 3 3 4" xfId="6980"/>
    <cellStyle name="Output 3 3 4 2" xfId="11749"/>
    <cellStyle name="Output 3 3 4 3" xfId="14288"/>
    <cellStyle name="Output 3 3 5" xfId="9759"/>
    <cellStyle name="Output 3 3 6" xfId="10851"/>
    <cellStyle name="Output 3 4" xfId="4486"/>
    <cellStyle name="Output 3 4 2" xfId="5972"/>
    <cellStyle name="Output 3 4 2 2" xfId="8922"/>
    <cellStyle name="Output 3 4 2 2 2" xfId="13662"/>
    <cellStyle name="Output 3 4 2 2 3" xfId="16191"/>
    <cellStyle name="Output 3 4 3" xfId="7463"/>
    <cellStyle name="Output 3 4 3 2" xfId="12203"/>
    <cellStyle name="Output 3 4 3 3" xfId="14732"/>
    <cellStyle name="Output 3 4 4" xfId="10541"/>
    <cellStyle name="Output 3 4 5" xfId="9104"/>
    <cellStyle name="Output 3 5" xfId="4713"/>
    <cellStyle name="Output 3 5 2" xfId="7667"/>
    <cellStyle name="Output 3 5 2 2" xfId="12407"/>
    <cellStyle name="Output 3 5 2 3" xfId="14936"/>
    <cellStyle name="Output 3 5 3" xfId="10746"/>
    <cellStyle name="Output 3 5 4" xfId="9009"/>
    <cellStyle name="Output 3 6" xfId="6155"/>
    <cellStyle name="Output 3 6 2" xfId="11069"/>
    <cellStyle name="Output 30" xfId="1856"/>
    <cellStyle name="Output 30 2" xfId="2710"/>
    <cellStyle name="Output 30 2 2" xfId="4489"/>
    <cellStyle name="Output 30 2 2 2" xfId="5975"/>
    <cellStyle name="Output 30 2 2 2 2" xfId="8925"/>
    <cellStyle name="Output 30 2 2 2 2 2" xfId="13665"/>
    <cellStyle name="Output 30 2 2 2 2 3" xfId="16194"/>
    <cellStyle name="Output 30 2 2 3" xfId="7466"/>
    <cellStyle name="Output 30 2 2 3 2" xfId="12206"/>
    <cellStyle name="Output 30 2 2 3 3" xfId="14735"/>
    <cellStyle name="Output 30 2 2 4" xfId="10544"/>
    <cellStyle name="Output 30 2 2 5" xfId="10030"/>
    <cellStyle name="Output 30 2 3" xfId="5531"/>
    <cellStyle name="Output 30 2 3 2" xfId="8481"/>
    <cellStyle name="Output 30 2 3 2 2" xfId="13221"/>
    <cellStyle name="Output 30 2 3 2 3" xfId="15750"/>
    <cellStyle name="Output 30 2 4" xfId="5085"/>
    <cellStyle name="Output 30 2 4 2" xfId="8037"/>
    <cellStyle name="Output 30 2 4 2 2" xfId="12777"/>
    <cellStyle name="Output 30 2 4 2 3" xfId="15306"/>
    <cellStyle name="Output 30 2 5" xfId="6152"/>
    <cellStyle name="Output 30 2 5 2" xfId="11066"/>
    <cellStyle name="Output 30 2 6" xfId="6983"/>
    <cellStyle name="Output 30 2 6 2" xfId="11752"/>
    <cellStyle name="Output 30 2 6 3" xfId="14291"/>
    <cellStyle name="Output 30 2 7" xfId="9762"/>
    <cellStyle name="Output 30 2 8" xfId="9275"/>
    <cellStyle name="Output 30 3" xfId="2709"/>
    <cellStyle name="Output 30 3 2" xfId="5530"/>
    <cellStyle name="Output 30 3 2 2" xfId="8480"/>
    <cellStyle name="Output 30 3 2 2 2" xfId="13220"/>
    <cellStyle name="Output 30 3 2 2 3" xfId="15749"/>
    <cellStyle name="Output 30 3 3" xfId="5084"/>
    <cellStyle name="Output 30 3 3 2" xfId="8036"/>
    <cellStyle name="Output 30 3 3 2 2" xfId="12776"/>
    <cellStyle name="Output 30 3 3 2 3" xfId="15305"/>
    <cellStyle name="Output 30 3 4" xfId="6982"/>
    <cellStyle name="Output 30 3 4 2" xfId="11751"/>
    <cellStyle name="Output 30 3 4 3" xfId="14290"/>
    <cellStyle name="Output 30 3 5" xfId="9761"/>
    <cellStyle name="Output 30 3 6" xfId="10937"/>
    <cellStyle name="Output 30 4" xfId="4488"/>
    <cellStyle name="Output 30 4 2" xfId="5974"/>
    <cellStyle name="Output 30 4 2 2" xfId="8924"/>
    <cellStyle name="Output 30 4 2 2 2" xfId="13664"/>
    <cellStyle name="Output 30 4 2 2 3" xfId="16193"/>
    <cellStyle name="Output 30 4 3" xfId="7465"/>
    <cellStyle name="Output 30 4 3 2" xfId="12205"/>
    <cellStyle name="Output 30 4 3 3" xfId="14734"/>
    <cellStyle name="Output 30 4 4" xfId="10543"/>
    <cellStyle name="Output 30 4 5" xfId="9103"/>
    <cellStyle name="Output 30 5" xfId="4714"/>
    <cellStyle name="Output 30 5 2" xfId="7668"/>
    <cellStyle name="Output 30 5 2 2" xfId="12408"/>
    <cellStyle name="Output 30 5 2 3" xfId="14937"/>
    <cellStyle name="Output 30 5 3" xfId="10747"/>
    <cellStyle name="Output 30 5 4" xfId="9931"/>
    <cellStyle name="Output 30 6" xfId="6153"/>
    <cellStyle name="Output 30 6 2" xfId="11067"/>
    <cellStyle name="Output 31" xfId="1857"/>
    <cellStyle name="Output 31 2" xfId="2712"/>
    <cellStyle name="Output 31 2 2" xfId="4491"/>
    <cellStyle name="Output 31 2 2 2" xfId="5977"/>
    <cellStyle name="Output 31 2 2 2 2" xfId="8927"/>
    <cellStyle name="Output 31 2 2 2 2 2" xfId="13667"/>
    <cellStyle name="Output 31 2 2 2 2 3" xfId="16196"/>
    <cellStyle name="Output 31 2 2 3" xfId="7468"/>
    <cellStyle name="Output 31 2 2 3 2" xfId="12208"/>
    <cellStyle name="Output 31 2 2 3 3" xfId="14737"/>
    <cellStyle name="Output 31 2 2 4" xfId="10546"/>
    <cellStyle name="Output 31 2 2 5" xfId="10029"/>
    <cellStyle name="Output 31 2 3" xfId="5533"/>
    <cellStyle name="Output 31 2 3 2" xfId="8483"/>
    <cellStyle name="Output 31 2 3 2 2" xfId="13223"/>
    <cellStyle name="Output 31 2 3 2 3" xfId="15752"/>
    <cellStyle name="Output 31 2 4" xfId="5087"/>
    <cellStyle name="Output 31 2 4 2" xfId="8039"/>
    <cellStyle name="Output 31 2 4 2 2" xfId="12779"/>
    <cellStyle name="Output 31 2 4 2 3" xfId="15308"/>
    <cellStyle name="Output 31 2 5" xfId="6150"/>
    <cellStyle name="Output 31 2 5 2" xfId="11064"/>
    <cellStyle name="Output 31 2 6" xfId="6985"/>
    <cellStyle name="Output 31 2 6 2" xfId="11754"/>
    <cellStyle name="Output 31 2 6 3" xfId="14293"/>
    <cellStyle name="Output 31 2 7" xfId="9764"/>
    <cellStyle name="Output 31 2 8" xfId="10848"/>
    <cellStyle name="Output 31 3" xfId="2711"/>
    <cellStyle name="Output 31 3 2" xfId="5532"/>
    <cellStyle name="Output 31 3 2 2" xfId="8482"/>
    <cellStyle name="Output 31 3 2 2 2" xfId="13222"/>
    <cellStyle name="Output 31 3 2 2 3" xfId="15751"/>
    <cellStyle name="Output 31 3 3" xfId="5086"/>
    <cellStyle name="Output 31 3 3 2" xfId="8038"/>
    <cellStyle name="Output 31 3 3 2 2" xfId="12778"/>
    <cellStyle name="Output 31 3 3 2 3" xfId="15307"/>
    <cellStyle name="Output 31 3 4" xfId="6984"/>
    <cellStyle name="Output 31 3 4 2" xfId="11753"/>
    <cellStyle name="Output 31 3 4 3" xfId="14292"/>
    <cellStyle name="Output 31 3 5" xfId="9763"/>
    <cellStyle name="Output 31 3 6" xfId="10934"/>
    <cellStyle name="Output 31 4" xfId="4490"/>
    <cellStyle name="Output 31 4 2" xfId="5976"/>
    <cellStyle name="Output 31 4 2 2" xfId="8926"/>
    <cellStyle name="Output 31 4 2 2 2" xfId="13666"/>
    <cellStyle name="Output 31 4 2 2 3" xfId="16195"/>
    <cellStyle name="Output 31 4 3" xfId="7467"/>
    <cellStyle name="Output 31 4 3 2" xfId="12207"/>
    <cellStyle name="Output 31 4 3 3" xfId="14736"/>
    <cellStyle name="Output 31 4 4" xfId="10545"/>
    <cellStyle name="Output 31 4 5" xfId="9102"/>
    <cellStyle name="Output 31 5" xfId="4715"/>
    <cellStyle name="Output 31 5 2" xfId="7669"/>
    <cellStyle name="Output 31 5 2 2" xfId="12409"/>
    <cellStyle name="Output 31 5 2 3" xfId="14938"/>
    <cellStyle name="Output 31 5 3" xfId="10748"/>
    <cellStyle name="Output 31 5 4" xfId="9008"/>
    <cellStyle name="Output 31 6" xfId="6151"/>
    <cellStyle name="Output 31 6 2" xfId="11065"/>
    <cellStyle name="Output 32" xfId="1858"/>
    <cellStyle name="Output 32 2" xfId="2714"/>
    <cellStyle name="Output 32 2 2" xfId="4493"/>
    <cellStyle name="Output 32 2 2 2" xfId="5979"/>
    <cellStyle name="Output 32 2 2 2 2" xfId="8929"/>
    <cellStyle name="Output 32 2 2 2 2 2" xfId="13669"/>
    <cellStyle name="Output 32 2 2 2 2 3" xfId="16198"/>
    <cellStyle name="Output 32 2 2 3" xfId="7470"/>
    <cellStyle name="Output 32 2 2 3 2" xfId="12210"/>
    <cellStyle name="Output 32 2 2 3 3" xfId="14739"/>
    <cellStyle name="Output 32 2 2 4" xfId="10548"/>
    <cellStyle name="Output 32 2 2 5" xfId="10028"/>
    <cellStyle name="Output 32 2 3" xfId="5535"/>
    <cellStyle name="Output 32 2 3 2" xfId="8485"/>
    <cellStyle name="Output 32 2 3 2 2" xfId="13225"/>
    <cellStyle name="Output 32 2 3 2 3" xfId="15754"/>
    <cellStyle name="Output 32 2 4" xfId="5089"/>
    <cellStyle name="Output 32 2 4 2" xfId="8041"/>
    <cellStyle name="Output 32 2 4 2 2" xfId="12781"/>
    <cellStyle name="Output 32 2 4 2 3" xfId="15310"/>
    <cellStyle name="Output 32 2 5" xfId="6148"/>
    <cellStyle name="Output 32 2 5 2" xfId="11062"/>
    <cellStyle name="Output 32 2 6" xfId="6987"/>
    <cellStyle name="Output 32 2 6 2" xfId="11756"/>
    <cellStyle name="Output 32 2 6 3" xfId="14295"/>
    <cellStyle name="Output 32 2 7" xfId="9766"/>
    <cellStyle name="Output 32 2 8" xfId="10849"/>
    <cellStyle name="Output 32 3" xfId="2713"/>
    <cellStyle name="Output 32 3 2" xfId="5534"/>
    <cellStyle name="Output 32 3 2 2" xfId="8484"/>
    <cellStyle name="Output 32 3 2 2 2" xfId="13224"/>
    <cellStyle name="Output 32 3 2 2 3" xfId="15753"/>
    <cellStyle name="Output 32 3 3" xfId="5088"/>
    <cellStyle name="Output 32 3 3 2" xfId="8040"/>
    <cellStyle name="Output 32 3 3 2 2" xfId="12780"/>
    <cellStyle name="Output 32 3 3 2 3" xfId="15309"/>
    <cellStyle name="Output 32 3 4" xfId="6986"/>
    <cellStyle name="Output 32 3 4 2" xfId="11755"/>
    <cellStyle name="Output 32 3 4 3" xfId="14294"/>
    <cellStyle name="Output 32 3 5" xfId="9765"/>
    <cellStyle name="Output 32 3 6" xfId="10890"/>
    <cellStyle name="Output 32 4" xfId="4492"/>
    <cellStyle name="Output 32 4 2" xfId="5978"/>
    <cellStyle name="Output 32 4 2 2" xfId="8928"/>
    <cellStyle name="Output 32 4 2 2 2" xfId="13668"/>
    <cellStyle name="Output 32 4 2 2 3" xfId="16197"/>
    <cellStyle name="Output 32 4 3" xfId="7469"/>
    <cellStyle name="Output 32 4 3 2" xfId="12209"/>
    <cellStyle name="Output 32 4 3 3" xfId="14738"/>
    <cellStyle name="Output 32 4 4" xfId="10547"/>
    <cellStyle name="Output 32 4 5" xfId="9101"/>
    <cellStyle name="Output 32 5" xfId="4716"/>
    <cellStyle name="Output 32 5 2" xfId="7670"/>
    <cellStyle name="Output 32 5 2 2" xfId="12410"/>
    <cellStyle name="Output 32 5 2 3" xfId="14939"/>
    <cellStyle name="Output 32 5 3" xfId="10749"/>
    <cellStyle name="Output 32 5 4" xfId="9930"/>
    <cellStyle name="Output 32 6" xfId="6149"/>
    <cellStyle name="Output 32 6 2" xfId="11063"/>
    <cellStyle name="Output 33" xfId="1859"/>
    <cellStyle name="Output 33 2" xfId="2716"/>
    <cellStyle name="Output 33 2 2" xfId="4495"/>
    <cellStyle name="Output 33 2 2 2" xfId="5981"/>
    <cellStyle name="Output 33 2 2 2 2" xfId="8931"/>
    <cellStyle name="Output 33 2 2 2 2 2" xfId="13671"/>
    <cellStyle name="Output 33 2 2 2 2 3" xfId="16200"/>
    <cellStyle name="Output 33 2 2 3" xfId="7472"/>
    <cellStyle name="Output 33 2 2 3 2" xfId="12212"/>
    <cellStyle name="Output 33 2 2 3 3" xfId="14741"/>
    <cellStyle name="Output 33 2 2 4" xfId="10550"/>
    <cellStyle name="Output 33 2 2 5" xfId="10027"/>
    <cellStyle name="Output 33 2 3" xfId="5537"/>
    <cellStyle name="Output 33 2 3 2" xfId="8487"/>
    <cellStyle name="Output 33 2 3 2 2" xfId="13227"/>
    <cellStyle name="Output 33 2 3 2 3" xfId="15756"/>
    <cellStyle name="Output 33 2 4" xfId="5091"/>
    <cellStyle name="Output 33 2 4 2" xfId="8043"/>
    <cellStyle name="Output 33 2 4 2 2" xfId="12783"/>
    <cellStyle name="Output 33 2 4 2 3" xfId="15312"/>
    <cellStyle name="Output 33 2 5" xfId="6146"/>
    <cellStyle name="Output 33 2 5 2" xfId="11060"/>
    <cellStyle name="Output 33 2 6" xfId="6989"/>
    <cellStyle name="Output 33 2 6 2" xfId="11758"/>
    <cellStyle name="Output 33 2 6 3" xfId="14297"/>
    <cellStyle name="Output 33 2 7" xfId="9768"/>
    <cellStyle name="Output 33 2 8" xfId="10935"/>
    <cellStyle name="Output 33 3" xfId="2715"/>
    <cellStyle name="Output 33 3 2" xfId="5536"/>
    <cellStyle name="Output 33 3 2 2" xfId="8486"/>
    <cellStyle name="Output 33 3 2 2 2" xfId="13226"/>
    <cellStyle name="Output 33 3 2 2 3" xfId="15755"/>
    <cellStyle name="Output 33 3 3" xfId="5090"/>
    <cellStyle name="Output 33 3 3 2" xfId="8042"/>
    <cellStyle name="Output 33 3 3 2 2" xfId="12782"/>
    <cellStyle name="Output 33 3 3 2 3" xfId="15311"/>
    <cellStyle name="Output 33 3 4" xfId="6988"/>
    <cellStyle name="Output 33 3 4 2" xfId="11757"/>
    <cellStyle name="Output 33 3 4 3" xfId="14296"/>
    <cellStyle name="Output 33 3 5" xfId="9767"/>
    <cellStyle name="Output 33 3 6" xfId="10891"/>
    <cellStyle name="Output 33 4" xfId="4494"/>
    <cellStyle name="Output 33 4 2" xfId="5980"/>
    <cellStyle name="Output 33 4 2 2" xfId="8930"/>
    <cellStyle name="Output 33 4 2 2 2" xfId="13670"/>
    <cellStyle name="Output 33 4 2 2 3" xfId="16199"/>
    <cellStyle name="Output 33 4 3" xfId="7471"/>
    <cellStyle name="Output 33 4 3 2" xfId="12211"/>
    <cellStyle name="Output 33 4 3 3" xfId="14740"/>
    <cellStyle name="Output 33 4 4" xfId="10549"/>
    <cellStyle name="Output 33 4 5" xfId="9100"/>
    <cellStyle name="Output 33 5" xfId="4717"/>
    <cellStyle name="Output 33 5 2" xfId="7671"/>
    <cellStyle name="Output 33 5 2 2" xfId="12411"/>
    <cellStyle name="Output 33 5 2 3" xfId="14940"/>
    <cellStyle name="Output 33 5 3" xfId="10750"/>
    <cellStyle name="Output 33 5 4" xfId="9007"/>
    <cellStyle name="Output 33 6" xfId="6147"/>
    <cellStyle name="Output 33 6 2" xfId="11061"/>
    <cellStyle name="Output 34" xfId="1860"/>
    <cellStyle name="Output 34 2" xfId="2718"/>
    <cellStyle name="Output 34 2 2" xfId="4497"/>
    <cellStyle name="Output 34 2 2 2" xfId="5983"/>
    <cellStyle name="Output 34 2 2 2 2" xfId="8933"/>
    <cellStyle name="Output 34 2 2 2 2 2" xfId="13673"/>
    <cellStyle name="Output 34 2 2 2 2 3" xfId="16202"/>
    <cellStyle name="Output 34 2 2 3" xfId="7474"/>
    <cellStyle name="Output 34 2 2 3 2" xfId="12214"/>
    <cellStyle name="Output 34 2 2 3 3" xfId="14743"/>
    <cellStyle name="Output 34 2 2 4" xfId="10552"/>
    <cellStyle name="Output 34 2 2 5" xfId="10026"/>
    <cellStyle name="Output 34 2 3" xfId="5539"/>
    <cellStyle name="Output 34 2 3 2" xfId="8489"/>
    <cellStyle name="Output 34 2 3 2 2" xfId="13229"/>
    <cellStyle name="Output 34 2 3 2 3" xfId="15758"/>
    <cellStyle name="Output 34 2 4" xfId="5093"/>
    <cellStyle name="Output 34 2 4 2" xfId="8045"/>
    <cellStyle name="Output 34 2 4 2 2" xfId="12785"/>
    <cellStyle name="Output 34 2 4 2 3" xfId="15314"/>
    <cellStyle name="Output 34 2 5" xfId="6144"/>
    <cellStyle name="Output 34 2 5 2" xfId="11058"/>
    <cellStyle name="Output 34 2 6" xfId="6991"/>
    <cellStyle name="Output 34 2 6 2" xfId="11760"/>
    <cellStyle name="Output 34 2 6 3" xfId="14299"/>
    <cellStyle name="Output 34 2 7" xfId="9770"/>
    <cellStyle name="Output 34 2 8" xfId="10932"/>
    <cellStyle name="Output 34 3" xfId="2717"/>
    <cellStyle name="Output 34 3 2" xfId="5538"/>
    <cellStyle name="Output 34 3 2 2" xfId="8488"/>
    <cellStyle name="Output 34 3 2 2 2" xfId="13228"/>
    <cellStyle name="Output 34 3 2 2 3" xfId="15757"/>
    <cellStyle name="Output 34 3 3" xfId="5092"/>
    <cellStyle name="Output 34 3 3 2" xfId="8044"/>
    <cellStyle name="Output 34 3 3 2 2" xfId="12784"/>
    <cellStyle name="Output 34 3 3 2 3" xfId="15313"/>
    <cellStyle name="Output 34 3 4" xfId="6990"/>
    <cellStyle name="Output 34 3 4 2" xfId="11759"/>
    <cellStyle name="Output 34 3 4 3" xfId="14298"/>
    <cellStyle name="Output 34 3 5" xfId="9769"/>
    <cellStyle name="Output 34 3 6" xfId="9274"/>
    <cellStyle name="Output 34 4" xfId="4496"/>
    <cellStyle name="Output 34 4 2" xfId="5982"/>
    <cellStyle name="Output 34 4 2 2" xfId="8932"/>
    <cellStyle name="Output 34 4 2 2 2" xfId="13672"/>
    <cellStyle name="Output 34 4 2 2 3" xfId="16201"/>
    <cellStyle name="Output 34 4 3" xfId="7473"/>
    <cellStyle name="Output 34 4 3 2" xfId="12213"/>
    <cellStyle name="Output 34 4 3 3" xfId="14742"/>
    <cellStyle name="Output 34 4 4" xfId="10551"/>
    <cellStyle name="Output 34 4 5" xfId="9099"/>
    <cellStyle name="Output 34 5" xfId="4718"/>
    <cellStyle name="Output 34 5 2" xfId="7672"/>
    <cellStyle name="Output 34 5 2 2" xfId="12412"/>
    <cellStyle name="Output 34 5 2 3" xfId="14941"/>
    <cellStyle name="Output 34 5 3" xfId="10751"/>
    <cellStyle name="Output 34 5 4" xfId="9929"/>
    <cellStyle name="Output 34 6" xfId="6145"/>
    <cellStyle name="Output 34 6 2" xfId="11059"/>
    <cellStyle name="Output 35" xfId="1861"/>
    <cellStyle name="Output 35 2" xfId="2720"/>
    <cellStyle name="Output 35 2 2" xfId="4499"/>
    <cellStyle name="Output 35 2 2 2" xfId="5985"/>
    <cellStyle name="Output 35 2 2 2 2" xfId="8935"/>
    <cellStyle name="Output 35 2 2 2 2 2" xfId="13675"/>
    <cellStyle name="Output 35 2 2 2 2 3" xfId="16204"/>
    <cellStyle name="Output 35 2 2 3" xfId="7476"/>
    <cellStyle name="Output 35 2 2 3 2" xfId="12216"/>
    <cellStyle name="Output 35 2 2 3 3" xfId="14745"/>
    <cellStyle name="Output 35 2 2 4" xfId="10554"/>
    <cellStyle name="Output 35 2 2 5" xfId="10025"/>
    <cellStyle name="Output 35 2 3" xfId="5541"/>
    <cellStyle name="Output 35 2 3 2" xfId="8491"/>
    <cellStyle name="Output 35 2 3 2 2" xfId="13231"/>
    <cellStyle name="Output 35 2 3 2 3" xfId="15760"/>
    <cellStyle name="Output 35 2 4" xfId="5095"/>
    <cellStyle name="Output 35 2 4 2" xfId="8047"/>
    <cellStyle name="Output 35 2 4 2 2" xfId="12787"/>
    <cellStyle name="Output 35 2 4 2 3" xfId="15316"/>
    <cellStyle name="Output 35 2 5" xfId="6142"/>
    <cellStyle name="Output 35 2 5 2" xfId="11056"/>
    <cellStyle name="Output 35 2 6" xfId="6993"/>
    <cellStyle name="Output 35 2 6 2" xfId="11762"/>
    <cellStyle name="Output 35 2 6 3" xfId="14301"/>
    <cellStyle name="Output 35 2 7" xfId="9772"/>
    <cellStyle name="Output 35 2 8" xfId="10888"/>
    <cellStyle name="Output 35 3" xfId="2719"/>
    <cellStyle name="Output 35 3 2" xfId="5540"/>
    <cellStyle name="Output 35 3 2 2" xfId="8490"/>
    <cellStyle name="Output 35 3 2 2 2" xfId="13230"/>
    <cellStyle name="Output 35 3 2 2 3" xfId="15759"/>
    <cellStyle name="Output 35 3 3" xfId="5094"/>
    <cellStyle name="Output 35 3 3 2" xfId="8046"/>
    <cellStyle name="Output 35 3 3 2 2" xfId="12786"/>
    <cellStyle name="Output 35 3 3 2 3" xfId="15315"/>
    <cellStyle name="Output 35 3 4" xfId="6992"/>
    <cellStyle name="Output 35 3 4 2" xfId="11761"/>
    <cellStyle name="Output 35 3 4 3" xfId="14300"/>
    <cellStyle name="Output 35 3 5" xfId="9771"/>
    <cellStyle name="Output 35 3 6" xfId="10846"/>
    <cellStyle name="Output 35 4" xfId="4498"/>
    <cellStyle name="Output 35 4 2" xfId="5984"/>
    <cellStyle name="Output 35 4 2 2" xfId="8934"/>
    <cellStyle name="Output 35 4 2 2 2" xfId="13674"/>
    <cellStyle name="Output 35 4 2 2 3" xfId="16203"/>
    <cellStyle name="Output 35 4 3" xfId="7475"/>
    <cellStyle name="Output 35 4 3 2" xfId="12215"/>
    <cellStyle name="Output 35 4 3 3" xfId="14744"/>
    <cellStyle name="Output 35 4 4" xfId="10553"/>
    <cellStyle name="Output 35 4 5" xfId="9098"/>
    <cellStyle name="Output 35 5" xfId="4719"/>
    <cellStyle name="Output 35 5 2" xfId="7673"/>
    <cellStyle name="Output 35 5 2 2" xfId="12413"/>
    <cellStyle name="Output 35 5 2 3" xfId="14942"/>
    <cellStyle name="Output 35 5 3" xfId="10752"/>
    <cellStyle name="Output 35 5 4" xfId="9006"/>
    <cellStyle name="Output 35 6" xfId="6143"/>
    <cellStyle name="Output 35 6 2" xfId="11057"/>
    <cellStyle name="Output 36" xfId="1862"/>
    <cellStyle name="Output 36 2" xfId="2722"/>
    <cellStyle name="Output 36 2 2" xfId="4501"/>
    <cellStyle name="Output 36 2 2 2" xfId="5987"/>
    <cellStyle name="Output 36 2 2 2 2" xfId="8937"/>
    <cellStyle name="Output 36 2 2 2 2 2" xfId="13677"/>
    <cellStyle name="Output 36 2 2 2 2 3" xfId="16206"/>
    <cellStyle name="Output 36 2 2 3" xfId="7478"/>
    <cellStyle name="Output 36 2 2 3 2" xfId="12218"/>
    <cellStyle name="Output 36 2 2 3 3" xfId="14747"/>
    <cellStyle name="Output 36 2 2 4" xfId="10556"/>
    <cellStyle name="Output 36 2 2 5" xfId="10024"/>
    <cellStyle name="Output 36 2 3" xfId="5543"/>
    <cellStyle name="Output 36 2 3 2" xfId="8493"/>
    <cellStyle name="Output 36 2 3 2 2" xfId="13233"/>
    <cellStyle name="Output 36 2 3 2 3" xfId="15762"/>
    <cellStyle name="Output 36 2 4" xfId="5097"/>
    <cellStyle name="Output 36 2 4 2" xfId="8049"/>
    <cellStyle name="Output 36 2 4 2 2" xfId="12789"/>
    <cellStyle name="Output 36 2 4 2 3" xfId="15318"/>
    <cellStyle name="Output 36 2 5" xfId="6140"/>
    <cellStyle name="Output 36 2 5 2" xfId="11054"/>
    <cellStyle name="Output 36 2 6" xfId="6995"/>
    <cellStyle name="Output 36 2 6 2" xfId="11764"/>
    <cellStyle name="Output 36 2 6 3" xfId="14303"/>
    <cellStyle name="Output 36 2 7" xfId="9774"/>
    <cellStyle name="Output 36 2 8" xfId="10889"/>
    <cellStyle name="Output 36 3" xfId="2721"/>
    <cellStyle name="Output 36 3 2" xfId="5542"/>
    <cellStyle name="Output 36 3 2 2" xfId="8492"/>
    <cellStyle name="Output 36 3 2 2 2" xfId="13232"/>
    <cellStyle name="Output 36 3 2 2 3" xfId="15761"/>
    <cellStyle name="Output 36 3 3" xfId="5096"/>
    <cellStyle name="Output 36 3 3 2" xfId="8048"/>
    <cellStyle name="Output 36 3 3 2 2" xfId="12788"/>
    <cellStyle name="Output 36 3 3 2 3" xfId="15317"/>
    <cellStyle name="Output 36 3 4" xfId="6994"/>
    <cellStyle name="Output 36 3 4 2" xfId="11763"/>
    <cellStyle name="Output 36 3 4 3" xfId="14302"/>
    <cellStyle name="Output 36 3 5" xfId="9773"/>
    <cellStyle name="Output 36 3 6" xfId="10847"/>
    <cellStyle name="Output 36 4" xfId="4500"/>
    <cellStyle name="Output 36 4 2" xfId="5986"/>
    <cellStyle name="Output 36 4 2 2" xfId="8936"/>
    <cellStyle name="Output 36 4 2 2 2" xfId="13676"/>
    <cellStyle name="Output 36 4 2 2 3" xfId="16205"/>
    <cellStyle name="Output 36 4 3" xfId="7477"/>
    <cellStyle name="Output 36 4 3 2" xfId="12217"/>
    <cellStyle name="Output 36 4 3 3" xfId="14746"/>
    <cellStyle name="Output 36 4 4" xfId="10555"/>
    <cellStyle name="Output 36 4 5" xfId="9097"/>
    <cellStyle name="Output 36 5" xfId="4720"/>
    <cellStyle name="Output 36 5 2" xfId="7674"/>
    <cellStyle name="Output 36 5 2 2" xfId="12414"/>
    <cellStyle name="Output 36 5 2 3" xfId="14943"/>
    <cellStyle name="Output 36 5 3" xfId="10753"/>
    <cellStyle name="Output 36 5 4" xfId="9928"/>
    <cellStyle name="Output 36 6" xfId="6141"/>
    <cellStyle name="Output 36 6 2" xfId="11055"/>
    <cellStyle name="Output 37" xfId="1863"/>
    <cellStyle name="Output 37 2" xfId="2724"/>
    <cellStyle name="Output 37 2 2" xfId="4503"/>
    <cellStyle name="Output 37 2 2 2" xfId="5989"/>
    <cellStyle name="Output 37 2 2 2 2" xfId="8939"/>
    <cellStyle name="Output 37 2 2 2 2 2" xfId="13679"/>
    <cellStyle name="Output 37 2 2 2 2 3" xfId="16208"/>
    <cellStyle name="Output 37 2 2 3" xfId="7480"/>
    <cellStyle name="Output 37 2 2 3 2" xfId="12220"/>
    <cellStyle name="Output 37 2 2 3 3" xfId="14749"/>
    <cellStyle name="Output 37 2 2 4" xfId="10558"/>
    <cellStyle name="Output 37 2 2 5" xfId="10023"/>
    <cellStyle name="Output 37 2 3" xfId="5545"/>
    <cellStyle name="Output 37 2 3 2" xfId="8495"/>
    <cellStyle name="Output 37 2 3 2 2" xfId="13235"/>
    <cellStyle name="Output 37 2 3 2 3" xfId="15764"/>
    <cellStyle name="Output 37 2 4" xfId="5099"/>
    <cellStyle name="Output 37 2 4 2" xfId="8051"/>
    <cellStyle name="Output 37 2 4 2 2" xfId="12791"/>
    <cellStyle name="Output 37 2 4 2 3" xfId="15320"/>
    <cellStyle name="Output 37 2 5" xfId="6138"/>
    <cellStyle name="Output 37 2 5 2" xfId="11052"/>
    <cellStyle name="Output 37 2 6" xfId="6997"/>
    <cellStyle name="Output 37 2 6 2" xfId="11766"/>
    <cellStyle name="Output 37 2 6 3" xfId="14305"/>
    <cellStyle name="Output 37 2 7" xfId="9776"/>
    <cellStyle name="Output 37 2 8" xfId="9273"/>
    <cellStyle name="Output 37 3" xfId="2723"/>
    <cellStyle name="Output 37 3 2" xfId="5544"/>
    <cellStyle name="Output 37 3 2 2" xfId="8494"/>
    <cellStyle name="Output 37 3 2 2 2" xfId="13234"/>
    <cellStyle name="Output 37 3 2 2 3" xfId="15763"/>
    <cellStyle name="Output 37 3 3" xfId="5098"/>
    <cellStyle name="Output 37 3 3 2" xfId="8050"/>
    <cellStyle name="Output 37 3 3 2 2" xfId="12790"/>
    <cellStyle name="Output 37 3 3 2 3" xfId="15319"/>
    <cellStyle name="Output 37 3 4" xfId="6996"/>
    <cellStyle name="Output 37 3 4 2" xfId="11765"/>
    <cellStyle name="Output 37 3 4 3" xfId="14304"/>
    <cellStyle name="Output 37 3 5" xfId="9775"/>
    <cellStyle name="Output 37 3 6" xfId="10933"/>
    <cellStyle name="Output 37 4" xfId="4502"/>
    <cellStyle name="Output 37 4 2" xfId="5988"/>
    <cellStyle name="Output 37 4 2 2" xfId="8938"/>
    <cellStyle name="Output 37 4 2 2 2" xfId="13678"/>
    <cellStyle name="Output 37 4 2 2 3" xfId="16207"/>
    <cellStyle name="Output 37 4 3" xfId="7479"/>
    <cellStyle name="Output 37 4 3 2" xfId="12219"/>
    <cellStyle name="Output 37 4 3 3" xfId="14748"/>
    <cellStyle name="Output 37 4 4" xfId="10557"/>
    <cellStyle name="Output 37 4 5" xfId="9096"/>
    <cellStyle name="Output 37 5" xfId="4721"/>
    <cellStyle name="Output 37 5 2" xfId="7675"/>
    <cellStyle name="Output 37 5 2 2" xfId="12415"/>
    <cellStyle name="Output 37 5 2 3" xfId="14944"/>
    <cellStyle name="Output 37 5 3" xfId="10754"/>
    <cellStyle name="Output 37 5 4" xfId="9005"/>
    <cellStyle name="Output 37 6" xfId="6139"/>
    <cellStyle name="Output 37 6 2" xfId="11053"/>
    <cellStyle name="Output 38" xfId="1864"/>
    <cellStyle name="Output 38 2" xfId="2726"/>
    <cellStyle name="Output 38 2 2" xfId="4505"/>
    <cellStyle name="Output 38 2 2 2" xfId="5991"/>
    <cellStyle name="Output 38 2 2 2 2" xfId="8941"/>
    <cellStyle name="Output 38 2 2 2 2 2" xfId="13681"/>
    <cellStyle name="Output 38 2 2 2 2 3" xfId="16210"/>
    <cellStyle name="Output 38 2 2 3" xfId="7482"/>
    <cellStyle name="Output 38 2 2 3 2" xfId="12222"/>
    <cellStyle name="Output 38 2 2 3 3" xfId="14751"/>
    <cellStyle name="Output 38 2 2 4" xfId="10560"/>
    <cellStyle name="Output 38 2 2 5" xfId="10022"/>
    <cellStyle name="Output 38 2 3" xfId="5547"/>
    <cellStyle name="Output 38 2 3 2" xfId="8497"/>
    <cellStyle name="Output 38 2 3 2 2" xfId="13237"/>
    <cellStyle name="Output 38 2 3 2 3" xfId="15766"/>
    <cellStyle name="Output 38 2 4" xfId="5101"/>
    <cellStyle name="Output 38 2 4 2" xfId="8053"/>
    <cellStyle name="Output 38 2 4 2 2" xfId="12793"/>
    <cellStyle name="Output 38 2 4 2 3" xfId="15322"/>
    <cellStyle name="Output 38 2 5" xfId="6136"/>
    <cellStyle name="Output 38 2 5 2" xfId="11050"/>
    <cellStyle name="Output 38 2 6" xfId="6999"/>
    <cellStyle name="Output 38 2 6 2" xfId="11768"/>
    <cellStyle name="Output 38 2 6 3" xfId="14307"/>
    <cellStyle name="Output 38 2 7" xfId="9778"/>
    <cellStyle name="Output 38 2 8" xfId="10844"/>
    <cellStyle name="Output 38 3" xfId="2725"/>
    <cellStyle name="Output 38 3 2" xfId="5546"/>
    <cellStyle name="Output 38 3 2 2" xfId="8496"/>
    <cellStyle name="Output 38 3 2 2 2" xfId="13236"/>
    <cellStyle name="Output 38 3 2 2 3" xfId="15765"/>
    <cellStyle name="Output 38 3 3" xfId="5100"/>
    <cellStyle name="Output 38 3 3 2" xfId="8052"/>
    <cellStyle name="Output 38 3 3 2 2" xfId="12792"/>
    <cellStyle name="Output 38 3 3 2 3" xfId="15321"/>
    <cellStyle name="Output 38 3 4" xfId="6998"/>
    <cellStyle name="Output 38 3 4 2" xfId="11767"/>
    <cellStyle name="Output 38 3 4 3" xfId="14306"/>
    <cellStyle name="Output 38 3 5" xfId="9777"/>
    <cellStyle name="Output 38 3 6" xfId="10930"/>
    <cellStyle name="Output 38 4" xfId="4504"/>
    <cellStyle name="Output 38 4 2" xfId="5990"/>
    <cellStyle name="Output 38 4 2 2" xfId="8940"/>
    <cellStyle name="Output 38 4 2 2 2" xfId="13680"/>
    <cellStyle name="Output 38 4 2 2 3" xfId="16209"/>
    <cellStyle name="Output 38 4 3" xfId="7481"/>
    <cellStyle name="Output 38 4 3 2" xfId="12221"/>
    <cellStyle name="Output 38 4 3 3" xfId="14750"/>
    <cellStyle name="Output 38 4 4" xfId="10559"/>
    <cellStyle name="Output 38 4 5" xfId="9095"/>
    <cellStyle name="Output 38 5" xfId="4722"/>
    <cellStyle name="Output 38 5 2" xfId="7676"/>
    <cellStyle name="Output 38 5 2 2" xfId="12416"/>
    <cellStyle name="Output 38 5 2 3" xfId="14945"/>
    <cellStyle name="Output 38 5 3" xfId="10755"/>
    <cellStyle name="Output 38 5 4" xfId="9927"/>
    <cellStyle name="Output 38 6" xfId="6137"/>
    <cellStyle name="Output 38 6 2" xfId="11051"/>
    <cellStyle name="Output 39" xfId="1865"/>
    <cellStyle name="Output 39 2" xfId="2728"/>
    <cellStyle name="Output 39 2 2" xfId="4507"/>
    <cellStyle name="Output 39 2 2 2" xfId="5993"/>
    <cellStyle name="Output 39 2 2 2 2" xfId="8943"/>
    <cellStyle name="Output 39 2 2 2 2 2" xfId="13683"/>
    <cellStyle name="Output 39 2 2 2 2 3" xfId="16212"/>
    <cellStyle name="Output 39 2 2 3" xfId="7484"/>
    <cellStyle name="Output 39 2 2 3 2" xfId="12224"/>
    <cellStyle name="Output 39 2 2 3 3" xfId="14753"/>
    <cellStyle name="Output 39 2 2 4" xfId="10562"/>
    <cellStyle name="Output 39 2 2 5" xfId="10021"/>
    <cellStyle name="Output 39 2 3" xfId="5549"/>
    <cellStyle name="Output 39 2 3 2" xfId="8499"/>
    <cellStyle name="Output 39 2 3 2 2" xfId="13239"/>
    <cellStyle name="Output 39 2 3 2 3" xfId="15768"/>
    <cellStyle name="Output 39 2 4" xfId="5103"/>
    <cellStyle name="Output 39 2 4 2" xfId="8055"/>
    <cellStyle name="Output 39 2 4 2 2" xfId="12795"/>
    <cellStyle name="Output 39 2 4 2 3" xfId="15324"/>
    <cellStyle name="Output 39 2 5" xfId="6134"/>
    <cellStyle name="Output 39 2 5 2" xfId="11048"/>
    <cellStyle name="Output 39 2 6" xfId="7001"/>
    <cellStyle name="Output 39 2 6 2" xfId="11770"/>
    <cellStyle name="Output 39 2 6 3" xfId="14309"/>
    <cellStyle name="Output 39 2 7" xfId="9780"/>
    <cellStyle name="Output 39 2 8" xfId="10845"/>
    <cellStyle name="Output 39 3" xfId="2727"/>
    <cellStyle name="Output 39 3 2" xfId="5548"/>
    <cellStyle name="Output 39 3 2 2" xfId="8498"/>
    <cellStyle name="Output 39 3 2 2 2" xfId="13238"/>
    <cellStyle name="Output 39 3 2 2 3" xfId="15767"/>
    <cellStyle name="Output 39 3 3" xfId="5102"/>
    <cellStyle name="Output 39 3 3 2" xfId="8054"/>
    <cellStyle name="Output 39 3 3 2 2" xfId="12794"/>
    <cellStyle name="Output 39 3 3 2 3" xfId="15323"/>
    <cellStyle name="Output 39 3 4" xfId="7000"/>
    <cellStyle name="Output 39 3 4 2" xfId="11769"/>
    <cellStyle name="Output 39 3 4 3" xfId="14308"/>
    <cellStyle name="Output 39 3 5" xfId="9779"/>
    <cellStyle name="Output 39 3 6" xfId="10886"/>
    <cellStyle name="Output 39 4" xfId="4506"/>
    <cellStyle name="Output 39 4 2" xfId="5992"/>
    <cellStyle name="Output 39 4 2 2" xfId="8942"/>
    <cellStyle name="Output 39 4 2 2 2" xfId="13682"/>
    <cellStyle name="Output 39 4 2 2 3" xfId="16211"/>
    <cellStyle name="Output 39 4 3" xfId="7483"/>
    <cellStyle name="Output 39 4 3 2" xfId="12223"/>
    <cellStyle name="Output 39 4 3 3" xfId="14752"/>
    <cellStyle name="Output 39 4 4" xfId="10561"/>
    <cellStyle name="Output 39 4 5" xfId="9094"/>
    <cellStyle name="Output 39 5" xfId="4723"/>
    <cellStyle name="Output 39 5 2" xfId="7677"/>
    <cellStyle name="Output 39 5 2 2" xfId="12417"/>
    <cellStyle name="Output 39 5 2 3" xfId="14946"/>
    <cellStyle name="Output 39 5 3" xfId="10756"/>
    <cellStyle name="Output 39 5 4" xfId="9004"/>
    <cellStyle name="Output 39 6" xfId="6135"/>
    <cellStyle name="Output 39 6 2" xfId="11049"/>
    <cellStyle name="Output 4" xfId="1866"/>
    <cellStyle name="Output 4 2" xfId="2730"/>
    <cellStyle name="Output 4 2 2" xfId="4509"/>
    <cellStyle name="Output 4 2 2 2" xfId="5995"/>
    <cellStyle name="Output 4 2 2 2 2" xfId="8945"/>
    <cellStyle name="Output 4 2 2 2 2 2" xfId="13685"/>
    <cellStyle name="Output 4 2 2 2 2 3" xfId="16214"/>
    <cellStyle name="Output 4 2 2 3" xfId="7486"/>
    <cellStyle name="Output 4 2 2 3 2" xfId="12226"/>
    <cellStyle name="Output 4 2 2 3 3" xfId="14755"/>
    <cellStyle name="Output 4 2 2 4" xfId="10564"/>
    <cellStyle name="Output 4 2 2 5" xfId="65"/>
    <cellStyle name="Output 4 2 3" xfId="5551"/>
    <cellStyle name="Output 4 2 3 2" xfId="8501"/>
    <cellStyle name="Output 4 2 3 2 2" xfId="13241"/>
    <cellStyle name="Output 4 2 3 2 3" xfId="15770"/>
    <cellStyle name="Output 4 2 4" xfId="5105"/>
    <cellStyle name="Output 4 2 4 2" xfId="8057"/>
    <cellStyle name="Output 4 2 4 2 2" xfId="12797"/>
    <cellStyle name="Output 4 2 4 2 3" xfId="15326"/>
    <cellStyle name="Output 4 2 5" xfId="6132"/>
    <cellStyle name="Output 4 2 5 2" xfId="11046"/>
    <cellStyle name="Output 4 2 6" xfId="7003"/>
    <cellStyle name="Output 4 2 6 2" xfId="11772"/>
    <cellStyle name="Output 4 2 6 3" xfId="14311"/>
    <cellStyle name="Output 4 2 7" xfId="9782"/>
    <cellStyle name="Output 4 2 8" xfId="10931"/>
    <cellStyle name="Output 4 3" xfId="2729"/>
    <cellStyle name="Output 4 3 2" xfId="5550"/>
    <cellStyle name="Output 4 3 2 2" xfId="8500"/>
    <cellStyle name="Output 4 3 2 2 2" xfId="13240"/>
    <cellStyle name="Output 4 3 2 2 3" xfId="15769"/>
    <cellStyle name="Output 4 3 3" xfId="5104"/>
    <cellStyle name="Output 4 3 3 2" xfId="8056"/>
    <cellStyle name="Output 4 3 3 2 2" xfId="12796"/>
    <cellStyle name="Output 4 3 3 2 3" xfId="15325"/>
    <cellStyle name="Output 4 3 4" xfId="7002"/>
    <cellStyle name="Output 4 3 4 2" xfId="11771"/>
    <cellStyle name="Output 4 3 4 3" xfId="14310"/>
    <cellStyle name="Output 4 3 5" xfId="9781"/>
    <cellStyle name="Output 4 3 6" xfId="10887"/>
    <cellStyle name="Output 4 4" xfId="4508"/>
    <cellStyle name="Output 4 4 2" xfId="5994"/>
    <cellStyle name="Output 4 4 2 2" xfId="8944"/>
    <cellStyle name="Output 4 4 2 2 2" xfId="13684"/>
    <cellStyle name="Output 4 4 2 2 3" xfId="16213"/>
    <cellStyle name="Output 4 4 3" xfId="7485"/>
    <cellStyle name="Output 4 4 3 2" xfId="12225"/>
    <cellStyle name="Output 4 4 3 3" xfId="14754"/>
    <cellStyle name="Output 4 4 4" xfId="10563"/>
    <cellStyle name="Output 4 4 5" xfId="9093"/>
    <cellStyle name="Output 4 5" xfId="4724"/>
    <cellStyle name="Output 4 5 2" xfId="7678"/>
    <cellStyle name="Output 4 5 2 2" xfId="12418"/>
    <cellStyle name="Output 4 5 2 3" xfId="14947"/>
    <cellStyle name="Output 4 5 3" xfId="10757"/>
    <cellStyle name="Output 4 5 4" xfId="9926"/>
    <cellStyle name="Output 4 6" xfId="6133"/>
    <cellStyle name="Output 4 6 2" xfId="11047"/>
    <cellStyle name="Output 40" xfId="1867"/>
    <cellStyle name="Output 40 2" xfId="2732"/>
    <cellStyle name="Output 40 2 2" xfId="4511"/>
    <cellStyle name="Output 40 2 2 2" xfId="5997"/>
    <cellStyle name="Output 40 2 2 2 2" xfId="8947"/>
    <cellStyle name="Output 40 2 2 2 2 2" xfId="13687"/>
    <cellStyle name="Output 40 2 2 2 2 3" xfId="16216"/>
    <cellStyle name="Output 40 2 2 3" xfId="7488"/>
    <cellStyle name="Output 40 2 2 3 2" xfId="12228"/>
    <cellStyle name="Output 40 2 2 3 3" xfId="14757"/>
    <cellStyle name="Output 40 2 2 4" xfId="10566"/>
    <cellStyle name="Output 40 2 2 5" xfId="9092"/>
    <cellStyle name="Output 40 2 3" xfId="5553"/>
    <cellStyle name="Output 40 2 3 2" xfId="8503"/>
    <cellStyle name="Output 40 2 3 2 2" xfId="13243"/>
    <cellStyle name="Output 40 2 3 2 3" xfId="15772"/>
    <cellStyle name="Output 40 2 4" xfId="5107"/>
    <cellStyle name="Output 40 2 4 2" xfId="8059"/>
    <cellStyle name="Output 40 2 4 2 2" xfId="12799"/>
    <cellStyle name="Output 40 2 4 2 3" xfId="15328"/>
    <cellStyle name="Output 40 2 5" xfId="6130"/>
    <cellStyle name="Output 40 2 5 2" xfId="11044"/>
    <cellStyle name="Output 40 2 6" xfId="7005"/>
    <cellStyle name="Output 40 2 6 2" xfId="11774"/>
    <cellStyle name="Output 40 2 6 3" xfId="14313"/>
    <cellStyle name="Output 40 2 7" xfId="9784"/>
    <cellStyle name="Output 40 2 8" xfId="10928"/>
    <cellStyle name="Output 40 3" xfId="2731"/>
    <cellStyle name="Output 40 3 2" xfId="5552"/>
    <cellStyle name="Output 40 3 2 2" xfId="8502"/>
    <cellStyle name="Output 40 3 2 2 2" xfId="13242"/>
    <cellStyle name="Output 40 3 2 2 3" xfId="15771"/>
    <cellStyle name="Output 40 3 3" xfId="5106"/>
    <cellStyle name="Output 40 3 3 2" xfId="8058"/>
    <cellStyle name="Output 40 3 3 2 2" xfId="12798"/>
    <cellStyle name="Output 40 3 3 2 3" xfId="15327"/>
    <cellStyle name="Output 40 3 4" xfId="7004"/>
    <cellStyle name="Output 40 3 4 2" xfId="11773"/>
    <cellStyle name="Output 40 3 4 3" xfId="14312"/>
    <cellStyle name="Output 40 3 5" xfId="9783"/>
    <cellStyle name="Output 40 3 6" xfId="9272"/>
    <cellStyle name="Output 40 4" xfId="4510"/>
    <cellStyle name="Output 40 4 2" xfId="5996"/>
    <cellStyle name="Output 40 4 2 2" xfId="8946"/>
    <cellStyle name="Output 40 4 2 2 2" xfId="13686"/>
    <cellStyle name="Output 40 4 2 2 3" xfId="16215"/>
    <cellStyle name="Output 40 4 3" xfId="7487"/>
    <cellStyle name="Output 40 4 3 2" xfId="12227"/>
    <cellStyle name="Output 40 4 3 3" xfId="14756"/>
    <cellStyle name="Output 40 4 4" xfId="10565"/>
    <cellStyle name="Output 40 4 5" xfId="10020"/>
    <cellStyle name="Output 40 5" xfId="4725"/>
    <cellStyle name="Output 40 5 2" xfId="7679"/>
    <cellStyle name="Output 40 5 2 2" xfId="12419"/>
    <cellStyle name="Output 40 5 2 3" xfId="14948"/>
    <cellStyle name="Output 40 5 3" xfId="10758"/>
    <cellStyle name="Output 40 5 4" xfId="9003"/>
    <cellStyle name="Output 40 6" xfId="6131"/>
    <cellStyle name="Output 40 6 2" xfId="11045"/>
    <cellStyle name="Output 41" xfId="1868"/>
    <cellStyle name="Output 41 2" xfId="2734"/>
    <cellStyle name="Output 41 2 2" xfId="4513"/>
    <cellStyle name="Output 41 2 2 2" xfId="5999"/>
    <cellStyle name="Output 41 2 2 2 2" xfId="8949"/>
    <cellStyle name="Output 41 2 2 2 2 2" xfId="13689"/>
    <cellStyle name="Output 41 2 2 2 2 3" xfId="16218"/>
    <cellStyle name="Output 41 2 2 3" xfId="7490"/>
    <cellStyle name="Output 41 2 2 3 2" xfId="12230"/>
    <cellStyle name="Output 41 2 2 3 3" xfId="14759"/>
    <cellStyle name="Output 41 2 2 4" xfId="10568"/>
    <cellStyle name="Output 41 2 2 5" xfId="9091"/>
    <cellStyle name="Output 41 2 3" xfId="5555"/>
    <cellStyle name="Output 41 2 3 2" xfId="8505"/>
    <cellStyle name="Output 41 2 3 2 2" xfId="13245"/>
    <cellStyle name="Output 41 2 3 2 3" xfId="15774"/>
    <cellStyle name="Output 41 2 4" xfId="5109"/>
    <cellStyle name="Output 41 2 4 2" xfId="8061"/>
    <cellStyle name="Output 41 2 4 2 2" xfId="12801"/>
    <cellStyle name="Output 41 2 4 2 3" xfId="15330"/>
    <cellStyle name="Output 41 2 5" xfId="6128"/>
    <cellStyle name="Output 41 2 5 2" xfId="11042"/>
    <cellStyle name="Output 41 2 6" xfId="7007"/>
    <cellStyle name="Output 41 2 6 2" xfId="11776"/>
    <cellStyle name="Output 41 2 6 3" xfId="14315"/>
    <cellStyle name="Output 41 2 7" xfId="9786"/>
    <cellStyle name="Output 41 2 8" xfId="10884"/>
    <cellStyle name="Output 41 3" xfId="2733"/>
    <cellStyle name="Output 41 3 2" xfId="5554"/>
    <cellStyle name="Output 41 3 2 2" xfId="8504"/>
    <cellStyle name="Output 41 3 2 2 2" xfId="13244"/>
    <cellStyle name="Output 41 3 2 2 3" xfId="15773"/>
    <cellStyle name="Output 41 3 3" xfId="5108"/>
    <cellStyle name="Output 41 3 3 2" xfId="8060"/>
    <cellStyle name="Output 41 3 3 2 2" xfId="12800"/>
    <cellStyle name="Output 41 3 3 2 3" xfId="15329"/>
    <cellStyle name="Output 41 3 4" xfId="7006"/>
    <cellStyle name="Output 41 3 4 2" xfId="11775"/>
    <cellStyle name="Output 41 3 4 3" xfId="14314"/>
    <cellStyle name="Output 41 3 5" xfId="9785"/>
    <cellStyle name="Output 41 3 6" xfId="10842"/>
    <cellStyle name="Output 41 4" xfId="4512"/>
    <cellStyle name="Output 41 4 2" xfId="5998"/>
    <cellStyle name="Output 41 4 2 2" xfId="8948"/>
    <cellStyle name="Output 41 4 2 2 2" xfId="13688"/>
    <cellStyle name="Output 41 4 2 2 3" xfId="16217"/>
    <cellStyle name="Output 41 4 3" xfId="7489"/>
    <cellStyle name="Output 41 4 3 2" xfId="12229"/>
    <cellStyle name="Output 41 4 3 3" xfId="14758"/>
    <cellStyle name="Output 41 4 4" xfId="10567"/>
    <cellStyle name="Output 41 4 5" xfId="10019"/>
    <cellStyle name="Output 41 5" xfId="4726"/>
    <cellStyle name="Output 41 5 2" xfId="7680"/>
    <cellStyle name="Output 41 5 2 2" xfId="12420"/>
    <cellStyle name="Output 41 5 2 3" xfId="14949"/>
    <cellStyle name="Output 41 5 3" xfId="10759"/>
    <cellStyle name="Output 41 5 4" xfId="9925"/>
    <cellStyle name="Output 41 6" xfId="6129"/>
    <cellStyle name="Output 41 6 2" xfId="11043"/>
    <cellStyle name="Output 42" xfId="1869"/>
    <cellStyle name="Output 42 2" xfId="2736"/>
    <cellStyle name="Output 42 2 2" xfId="4515"/>
    <cellStyle name="Output 42 2 2 2" xfId="6001"/>
    <cellStyle name="Output 42 2 2 2 2" xfId="8951"/>
    <cellStyle name="Output 42 2 2 2 2 2" xfId="13691"/>
    <cellStyle name="Output 42 2 2 2 2 3" xfId="16220"/>
    <cellStyle name="Output 42 2 2 3" xfId="7492"/>
    <cellStyle name="Output 42 2 2 3 2" xfId="12232"/>
    <cellStyle name="Output 42 2 2 3 3" xfId="14761"/>
    <cellStyle name="Output 42 2 2 4" xfId="10570"/>
    <cellStyle name="Output 42 2 2 5" xfId="9090"/>
    <cellStyle name="Output 42 2 3" xfId="5557"/>
    <cellStyle name="Output 42 2 3 2" xfId="8507"/>
    <cellStyle name="Output 42 2 3 2 2" xfId="13247"/>
    <cellStyle name="Output 42 2 3 2 3" xfId="15776"/>
    <cellStyle name="Output 42 2 4" xfId="5111"/>
    <cellStyle name="Output 42 2 4 2" xfId="8063"/>
    <cellStyle name="Output 42 2 4 2 2" xfId="12803"/>
    <cellStyle name="Output 42 2 4 2 3" xfId="15332"/>
    <cellStyle name="Output 42 2 5" xfId="6126"/>
    <cellStyle name="Output 42 2 5 2" xfId="11040"/>
    <cellStyle name="Output 42 2 6" xfId="7009"/>
    <cellStyle name="Output 42 2 6 2" xfId="11778"/>
    <cellStyle name="Output 42 2 6 3" xfId="14317"/>
    <cellStyle name="Output 42 2 7" xfId="9788"/>
    <cellStyle name="Output 42 2 8" xfId="10885"/>
    <cellStyle name="Output 42 3" xfId="2735"/>
    <cellStyle name="Output 42 3 2" xfId="5556"/>
    <cellStyle name="Output 42 3 2 2" xfId="8506"/>
    <cellStyle name="Output 42 3 2 2 2" xfId="13246"/>
    <cellStyle name="Output 42 3 2 2 3" xfId="15775"/>
    <cellStyle name="Output 42 3 3" xfId="5110"/>
    <cellStyle name="Output 42 3 3 2" xfId="8062"/>
    <cellStyle name="Output 42 3 3 2 2" xfId="12802"/>
    <cellStyle name="Output 42 3 3 2 3" xfId="15331"/>
    <cellStyle name="Output 42 3 4" xfId="7008"/>
    <cellStyle name="Output 42 3 4 2" xfId="11777"/>
    <cellStyle name="Output 42 3 4 3" xfId="14316"/>
    <cellStyle name="Output 42 3 5" xfId="9787"/>
    <cellStyle name="Output 42 3 6" xfId="10843"/>
    <cellStyle name="Output 42 4" xfId="4514"/>
    <cellStyle name="Output 42 4 2" xfId="6000"/>
    <cellStyle name="Output 42 4 2 2" xfId="8950"/>
    <cellStyle name="Output 42 4 2 2 2" xfId="13690"/>
    <cellStyle name="Output 42 4 2 2 3" xfId="16219"/>
    <cellStyle name="Output 42 4 3" xfId="7491"/>
    <cellStyle name="Output 42 4 3 2" xfId="12231"/>
    <cellStyle name="Output 42 4 3 3" xfId="14760"/>
    <cellStyle name="Output 42 4 4" xfId="10569"/>
    <cellStyle name="Output 42 4 5" xfId="10018"/>
    <cellStyle name="Output 42 5" xfId="4727"/>
    <cellStyle name="Output 42 5 2" xfId="7681"/>
    <cellStyle name="Output 42 5 2 2" xfId="12421"/>
    <cellStyle name="Output 42 5 2 3" xfId="14950"/>
    <cellStyle name="Output 42 5 3" xfId="10760"/>
    <cellStyle name="Output 42 5 4" xfId="9002"/>
    <cellStyle name="Output 42 6" xfId="6127"/>
    <cellStyle name="Output 42 6 2" xfId="11041"/>
    <cellStyle name="Output 43" xfId="1870"/>
    <cellStyle name="Output 43 2" xfId="2738"/>
    <cellStyle name="Output 43 2 2" xfId="4517"/>
    <cellStyle name="Output 43 2 2 2" xfId="6003"/>
    <cellStyle name="Output 43 2 2 2 2" xfId="8953"/>
    <cellStyle name="Output 43 2 2 2 2 2" xfId="13693"/>
    <cellStyle name="Output 43 2 2 2 2 3" xfId="16222"/>
    <cellStyle name="Output 43 2 2 3" xfId="7494"/>
    <cellStyle name="Output 43 2 2 3 2" xfId="12234"/>
    <cellStyle name="Output 43 2 2 3 3" xfId="14763"/>
    <cellStyle name="Output 43 2 2 4" xfId="10572"/>
    <cellStyle name="Output 43 2 2 5" xfId="9089"/>
    <cellStyle name="Output 43 2 3" xfId="5559"/>
    <cellStyle name="Output 43 2 3 2" xfId="8509"/>
    <cellStyle name="Output 43 2 3 2 2" xfId="13249"/>
    <cellStyle name="Output 43 2 3 2 3" xfId="15778"/>
    <cellStyle name="Output 43 2 4" xfId="5113"/>
    <cellStyle name="Output 43 2 4 2" xfId="8065"/>
    <cellStyle name="Output 43 2 4 2 2" xfId="12805"/>
    <cellStyle name="Output 43 2 4 2 3" xfId="15334"/>
    <cellStyle name="Output 43 2 5" xfId="6124"/>
    <cellStyle name="Output 43 2 5 2" xfId="11038"/>
    <cellStyle name="Output 43 2 6" xfId="7011"/>
    <cellStyle name="Output 43 2 6 2" xfId="11780"/>
    <cellStyle name="Output 43 2 6 3" xfId="14319"/>
    <cellStyle name="Output 43 2 7" xfId="9790"/>
    <cellStyle name="Output 43 2 8" xfId="9271"/>
    <cellStyle name="Output 43 3" xfId="2737"/>
    <cellStyle name="Output 43 3 2" xfId="5558"/>
    <cellStyle name="Output 43 3 2 2" xfId="8508"/>
    <cellStyle name="Output 43 3 2 2 2" xfId="13248"/>
    <cellStyle name="Output 43 3 2 2 3" xfId="15777"/>
    <cellStyle name="Output 43 3 3" xfId="5112"/>
    <cellStyle name="Output 43 3 3 2" xfId="8064"/>
    <cellStyle name="Output 43 3 3 2 2" xfId="12804"/>
    <cellStyle name="Output 43 3 3 2 3" xfId="15333"/>
    <cellStyle name="Output 43 3 4" xfId="7010"/>
    <cellStyle name="Output 43 3 4 2" xfId="11779"/>
    <cellStyle name="Output 43 3 4 3" xfId="14318"/>
    <cellStyle name="Output 43 3 5" xfId="9789"/>
    <cellStyle name="Output 43 3 6" xfId="10929"/>
    <cellStyle name="Output 43 4" xfId="4516"/>
    <cellStyle name="Output 43 4 2" xfId="6002"/>
    <cellStyle name="Output 43 4 2 2" xfId="8952"/>
    <cellStyle name="Output 43 4 2 2 2" xfId="13692"/>
    <cellStyle name="Output 43 4 2 2 3" xfId="16221"/>
    <cellStyle name="Output 43 4 3" xfId="7493"/>
    <cellStyle name="Output 43 4 3 2" xfId="12233"/>
    <cellStyle name="Output 43 4 3 3" xfId="14762"/>
    <cellStyle name="Output 43 4 4" xfId="10571"/>
    <cellStyle name="Output 43 4 5" xfId="10017"/>
    <cellStyle name="Output 43 5" xfId="4728"/>
    <cellStyle name="Output 43 5 2" xfId="7682"/>
    <cellStyle name="Output 43 5 2 2" xfId="12422"/>
    <cellStyle name="Output 43 5 2 3" xfId="14951"/>
    <cellStyle name="Output 43 5 3" xfId="10761"/>
    <cellStyle name="Output 43 5 4" xfId="9924"/>
    <cellStyle name="Output 43 6" xfId="6125"/>
    <cellStyle name="Output 43 6 2" xfId="11039"/>
    <cellStyle name="Output 44" xfId="1871"/>
    <cellStyle name="Output 44 2" xfId="2740"/>
    <cellStyle name="Output 44 2 2" xfId="4519"/>
    <cellStyle name="Output 44 2 2 2" xfId="6005"/>
    <cellStyle name="Output 44 2 2 2 2" xfId="8955"/>
    <cellStyle name="Output 44 2 2 2 2 2" xfId="13695"/>
    <cellStyle name="Output 44 2 2 2 2 3" xfId="16224"/>
    <cellStyle name="Output 44 2 2 3" xfId="7496"/>
    <cellStyle name="Output 44 2 2 3 2" xfId="12236"/>
    <cellStyle name="Output 44 2 2 3 3" xfId="14765"/>
    <cellStyle name="Output 44 2 2 4" xfId="10574"/>
    <cellStyle name="Output 44 2 2 5" xfId="9088"/>
    <cellStyle name="Output 44 2 3" xfId="5561"/>
    <cellStyle name="Output 44 2 3 2" xfId="8511"/>
    <cellStyle name="Output 44 2 3 2 2" xfId="13251"/>
    <cellStyle name="Output 44 2 3 2 3" xfId="15780"/>
    <cellStyle name="Output 44 2 4" xfId="5115"/>
    <cellStyle name="Output 44 2 4 2" xfId="8067"/>
    <cellStyle name="Output 44 2 4 2 2" xfId="12807"/>
    <cellStyle name="Output 44 2 4 2 3" xfId="15336"/>
    <cellStyle name="Output 44 2 5" xfId="6122"/>
    <cellStyle name="Output 44 2 5 2" xfId="11036"/>
    <cellStyle name="Output 44 2 6" xfId="7013"/>
    <cellStyle name="Output 44 2 6 2" xfId="11782"/>
    <cellStyle name="Output 44 2 6 3" xfId="14321"/>
    <cellStyle name="Output 44 2 7" xfId="9792"/>
    <cellStyle name="Output 44 2 8" xfId="10840"/>
    <cellStyle name="Output 44 3" xfId="2739"/>
    <cellStyle name="Output 44 3 2" xfId="5560"/>
    <cellStyle name="Output 44 3 2 2" xfId="8510"/>
    <cellStyle name="Output 44 3 2 2 2" xfId="13250"/>
    <cellStyle name="Output 44 3 2 2 3" xfId="15779"/>
    <cellStyle name="Output 44 3 3" xfId="5114"/>
    <cellStyle name="Output 44 3 3 2" xfId="8066"/>
    <cellStyle name="Output 44 3 3 2 2" xfId="12806"/>
    <cellStyle name="Output 44 3 3 2 3" xfId="15335"/>
    <cellStyle name="Output 44 3 4" xfId="7012"/>
    <cellStyle name="Output 44 3 4 2" xfId="11781"/>
    <cellStyle name="Output 44 3 4 3" xfId="14320"/>
    <cellStyle name="Output 44 3 5" xfId="9791"/>
    <cellStyle name="Output 44 3 6" xfId="10926"/>
    <cellStyle name="Output 44 4" xfId="4518"/>
    <cellStyle name="Output 44 4 2" xfId="6004"/>
    <cellStyle name="Output 44 4 2 2" xfId="8954"/>
    <cellStyle name="Output 44 4 2 2 2" xfId="13694"/>
    <cellStyle name="Output 44 4 2 2 3" xfId="16223"/>
    <cellStyle name="Output 44 4 3" xfId="7495"/>
    <cellStyle name="Output 44 4 3 2" xfId="12235"/>
    <cellStyle name="Output 44 4 3 3" xfId="14764"/>
    <cellStyle name="Output 44 4 4" xfId="10573"/>
    <cellStyle name="Output 44 4 5" xfId="10016"/>
    <cellStyle name="Output 44 5" xfId="4729"/>
    <cellStyle name="Output 44 5 2" xfId="7683"/>
    <cellStyle name="Output 44 5 2 2" xfId="12423"/>
    <cellStyle name="Output 44 5 2 3" xfId="14952"/>
    <cellStyle name="Output 44 5 3" xfId="10762"/>
    <cellStyle name="Output 44 5 4" xfId="9001"/>
    <cellStyle name="Output 44 6" xfId="6123"/>
    <cellStyle name="Output 44 6 2" xfId="11037"/>
    <cellStyle name="Output 5" xfId="1872"/>
    <cellStyle name="Output 5 2" xfId="2742"/>
    <cellStyle name="Output 5 2 2" xfId="4521"/>
    <cellStyle name="Output 5 2 2 2" xfId="6007"/>
    <cellStyle name="Output 5 2 2 2 2" xfId="8957"/>
    <cellStyle name="Output 5 2 2 2 2 2" xfId="13697"/>
    <cellStyle name="Output 5 2 2 2 2 3" xfId="16226"/>
    <cellStyle name="Output 5 2 2 3" xfId="7498"/>
    <cellStyle name="Output 5 2 2 3 2" xfId="12238"/>
    <cellStyle name="Output 5 2 2 3 3" xfId="14767"/>
    <cellStyle name="Output 5 2 2 4" xfId="10576"/>
    <cellStyle name="Output 5 2 2 5" xfId="9087"/>
    <cellStyle name="Output 5 2 3" xfId="5563"/>
    <cellStyle name="Output 5 2 3 2" xfId="8513"/>
    <cellStyle name="Output 5 2 3 2 2" xfId="13253"/>
    <cellStyle name="Output 5 2 3 2 3" xfId="15782"/>
    <cellStyle name="Output 5 2 4" xfId="5117"/>
    <cellStyle name="Output 5 2 4 2" xfId="8069"/>
    <cellStyle name="Output 5 2 4 2 2" xfId="12809"/>
    <cellStyle name="Output 5 2 4 2 3" xfId="15338"/>
    <cellStyle name="Output 5 2 5" xfId="6120"/>
    <cellStyle name="Output 5 2 5 2" xfId="11034"/>
    <cellStyle name="Output 5 2 6" xfId="7015"/>
    <cellStyle name="Output 5 2 6 2" xfId="11784"/>
    <cellStyle name="Output 5 2 6 3" xfId="14323"/>
    <cellStyle name="Output 5 2 7" xfId="9794"/>
    <cellStyle name="Output 5 2 8" xfId="10841"/>
    <cellStyle name="Output 5 3" xfId="2741"/>
    <cellStyle name="Output 5 3 2" xfId="5562"/>
    <cellStyle name="Output 5 3 2 2" xfId="8512"/>
    <cellStyle name="Output 5 3 2 2 2" xfId="13252"/>
    <cellStyle name="Output 5 3 2 2 3" xfId="15781"/>
    <cellStyle name="Output 5 3 3" xfId="5116"/>
    <cellStyle name="Output 5 3 3 2" xfId="8068"/>
    <cellStyle name="Output 5 3 3 2 2" xfId="12808"/>
    <cellStyle name="Output 5 3 3 2 3" xfId="15337"/>
    <cellStyle name="Output 5 3 4" xfId="7014"/>
    <cellStyle name="Output 5 3 4 2" xfId="11783"/>
    <cellStyle name="Output 5 3 4 3" xfId="14322"/>
    <cellStyle name="Output 5 3 5" xfId="9793"/>
    <cellStyle name="Output 5 3 6" xfId="10882"/>
    <cellStyle name="Output 5 4" xfId="4520"/>
    <cellStyle name="Output 5 4 2" xfId="6006"/>
    <cellStyle name="Output 5 4 2 2" xfId="8956"/>
    <cellStyle name="Output 5 4 2 2 2" xfId="13696"/>
    <cellStyle name="Output 5 4 2 2 3" xfId="16225"/>
    <cellStyle name="Output 5 4 3" xfId="7497"/>
    <cellStyle name="Output 5 4 3 2" xfId="12237"/>
    <cellStyle name="Output 5 4 3 3" xfId="14766"/>
    <cellStyle name="Output 5 4 4" xfId="10575"/>
    <cellStyle name="Output 5 4 5" xfId="10015"/>
    <cellStyle name="Output 5 5" xfId="4730"/>
    <cellStyle name="Output 5 5 2" xfId="7684"/>
    <cellStyle name="Output 5 5 2 2" xfId="12424"/>
    <cellStyle name="Output 5 5 2 3" xfId="14953"/>
    <cellStyle name="Output 5 5 3" xfId="10763"/>
    <cellStyle name="Output 5 5 4" xfId="9923"/>
    <cellStyle name="Output 5 6" xfId="6121"/>
    <cellStyle name="Output 5 6 2" xfId="11035"/>
    <cellStyle name="Output 6" xfId="1873"/>
    <cellStyle name="Output 6 2" xfId="2744"/>
    <cellStyle name="Output 6 2 2" xfId="4523"/>
    <cellStyle name="Output 6 2 2 2" xfId="6009"/>
    <cellStyle name="Output 6 2 2 2 2" xfId="8959"/>
    <cellStyle name="Output 6 2 2 2 2 2" xfId="13699"/>
    <cellStyle name="Output 6 2 2 2 2 3" xfId="16228"/>
    <cellStyle name="Output 6 2 2 3" xfId="7500"/>
    <cellStyle name="Output 6 2 2 3 2" xfId="12240"/>
    <cellStyle name="Output 6 2 2 3 3" xfId="14769"/>
    <cellStyle name="Output 6 2 2 4" xfId="10578"/>
    <cellStyle name="Output 6 2 2 5" xfId="9086"/>
    <cellStyle name="Output 6 2 3" xfId="5565"/>
    <cellStyle name="Output 6 2 3 2" xfId="8515"/>
    <cellStyle name="Output 6 2 3 2 2" xfId="13255"/>
    <cellStyle name="Output 6 2 3 2 3" xfId="15784"/>
    <cellStyle name="Output 6 2 4" xfId="5119"/>
    <cellStyle name="Output 6 2 4 2" xfId="8071"/>
    <cellStyle name="Output 6 2 4 2 2" xfId="12811"/>
    <cellStyle name="Output 6 2 4 2 3" xfId="15340"/>
    <cellStyle name="Output 6 2 5" xfId="6118"/>
    <cellStyle name="Output 6 2 5 2" xfId="11032"/>
    <cellStyle name="Output 6 2 6" xfId="7017"/>
    <cellStyle name="Output 6 2 6 2" xfId="11786"/>
    <cellStyle name="Output 6 2 6 3" xfId="14325"/>
    <cellStyle name="Output 6 2 7" xfId="9796"/>
    <cellStyle name="Output 6 2 8" xfId="10927"/>
    <cellStyle name="Output 6 3" xfId="2743"/>
    <cellStyle name="Output 6 3 2" xfId="5564"/>
    <cellStyle name="Output 6 3 2 2" xfId="8514"/>
    <cellStyle name="Output 6 3 2 2 2" xfId="13254"/>
    <cellStyle name="Output 6 3 2 2 3" xfId="15783"/>
    <cellStyle name="Output 6 3 3" xfId="5118"/>
    <cellStyle name="Output 6 3 3 2" xfId="8070"/>
    <cellStyle name="Output 6 3 3 2 2" xfId="12810"/>
    <cellStyle name="Output 6 3 3 2 3" xfId="15339"/>
    <cellStyle name="Output 6 3 4" xfId="7016"/>
    <cellStyle name="Output 6 3 4 2" xfId="11785"/>
    <cellStyle name="Output 6 3 4 3" xfId="14324"/>
    <cellStyle name="Output 6 3 5" xfId="9795"/>
    <cellStyle name="Output 6 3 6" xfId="10883"/>
    <cellStyle name="Output 6 4" xfId="4522"/>
    <cellStyle name="Output 6 4 2" xfId="6008"/>
    <cellStyle name="Output 6 4 2 2" xfId="8958"/>
    <cellStyle name="Output 6 4 2 2 2" xfId="13698"/>
    <cellStyle name="Output 6 4 2 2 3" xfId="16227"/>
    <cellStyle name="Output 6 4 3" xfId="7499"/>
    <cellStyle name="Output 6 4 3 2" xfId="12239"/>
    <cellStyle name="Output 6 4 3 3" xfId="14768"/>
    <cellStyle name="Output 6 4 4" xfId="10577"/>
    <cellStyle name="Output 6 4 5" xfId="10014"/>
    <cellStyle name="Output 6 5" xfId="4731"/>
    <cellStyle name="Output 6 5 2" xfId="7685"/>
    <cellStyle name="Output 6 5 2 2" xfId="12425"/>
    <cellStyle name="Output 6 5 2 3" xfId="14954"/>
    <cellStyle name="Output 6 5 3" xfId="10764"/>
    <cellStyle name="Output 6 5 4" xfId="9000"/>
    <cellStyle name="Output 6 6" xfId="6119"/>
    <cellStyle name="Output 6 6 2" xfId="11033"/>
    <cellStyle name="Output 7" xfId="1874"/>
    <cellStyle name="Output 7 2" xfId="2746"/>
    <cellStyle name="Output 7 2 2" xfId="4525"/>
    <cellStyle name="Output 7 2 2 2" xfId="6011"/>
    <cellStyle name="Output 7 2 2 2 2" xfId="8961"/>
    <cellStyle name="Output 7 2 2 2 2 2" xfId="13701"/>
    <cellStyle name="Output 7 2 2 2 2 3" xfId="16230"/>
    <cellStyle name="Output 7 2 2 3" xfId="7502"/>
    <cellStyle name="Output 7 2 2 3 2" xfId="12242"/>
    <cellStyle name="Output 7 2 2 3 3" xfId="14771"/>
    <cellStyle name="Output 7 2 2 4" xfId="10580"/>
    <cellStyle name="Output 7 2 2 5" xfId="9085"/>
    <cellStyle name="Output 7 2 3" xfId="5567"/>
    <cellStyle name="Output 7 2 3 2" xfId="8517"/>
    <cellStyle name="Output 7 2 3 2 2" xfId="13257"/>
    <cellStyle name="Output 7 2 3 2 3" xfId="15786"/>
    <cellStyle name="Output 7 2 4" xfId="5121"/>
    <cellStyle name="Output 7 2 4 2" xfId="8073"/>
    <cellStyle name="Output 7 2 4 2 2" xfId="12813"/>
    <cellStyle name="Output 7 2 4 2 3" xfId="15342"/>
    <cellStyle name="Output 7 2 5" xfId="6116"/>
    <cellStyle name="Output 7 2 5 2" xfId="11030"/>
    <cellStyle name="Output 7 2 6" xfId="7019"/>
    <cellStyle name="Output 7 2 6 2" xfId="11788"/>
    <cellStyle name="Output 7 2 6 3" xfId="14327"/>
    <cellStyle name="Output 7 2 7" xfId="9798"/>
    <cellStyle name="Output 7 2 8" xfId="10925"/>
    <cellStyle name="Output 7 3" xfId="2745"/>
    <cellStyle name="Output 7 3 2" xfId="5566"/>
    <cellStyle name="Output 7 3 2 2" xfId="8516"/>
    <cellStyle name="Output 7 3 2 2 2" xfId="13256"/>
    <cellStyle name="Output 7 3 2 2 3" xfId="15785"/>
    <cellStyle name="Output 7 3 3" xfId="5120"/>
    <cellStyle name="Output 7 3 3 2" xfId="8072"/>
    <cellStyle name="Output 7 3 3 2 2" xfId="12812"/>
    <cellStyle name="Output 7 3 3 2 3" xfId="15341"/>
    <cellStyle name="Output 7 3 4" xfId="7018"/>
    <cellStyle name="Output 7 3 4 2" xfId="11787"/>
    <cellStyle name="Output 7 3 4 3" xfId="14326"/>
    <cellStyle name="Output 7 3 5" xfId="9797"/>
    <cellStyle name="Output 7 3 6" xfId="9270"/>
    <cellStyle name="Output 7 4" xfId="4524"/>
    <cellStyle name="Output 7 4 2" xfId="6010"/>
    <cellStyle name="Output 7 4 2 2" xfId="8960"/>
    <cellStyle name="Output 7 4 2 2 2" xfId="13700"/>
    <cellStyle name="Output 7 4 2 2 3" xfId="16229"/>
    <cellStyle name="Output 7 4 3" xfId="7501"/>
    <cellStyle name="Output 7 4 3 2" xfId="12241"/>
    <cellStyle name="Output 7 4 3 3" xfId="14770"/>
    <cellStyle name="Output 7 4 4" xfId="10579"/>
    <cellStyle name="Output 7 4 5" xfId="10013"/>
    <cellStyle name="Output 7 5" xfId="4732"/>
    <cellStyle name="Output 7 5 2" xfId="7686"/>
    <cellStyle name="Output 7 5 2 2" xfId="12426"/>
    <cellStyle name="Output 7 5 2 3" xfId="14955"/>
    <cellStyle name="Output 7 5 3" xfId="10765"/>
    <cellStyle name="Output 7 5 4" xfId="9922"/>
    <cellStyle name="Output 7 6" xfId="6117"/>
    <cellStyle name="Output 7 6 2" xfId="11031"/>
    <cellStyle name="Output 8" xfId="1875"/>
    <cellStyle name="Output 8 2" xfId="2748"/>
    <cellStyle name="Output 8 2 2" xfId="4527"/>
    <cellStyle name="Output 8 2 2 2" xfId="6013"/>
    <cellStyle name="Output 8 2 2 2 2" xfId="8963"/>
    <cellStyle name="Output 8 2 2 2 2 2" xfId="13703"/>
    <cellStyle name="Output 8 2 2 2 2 3" xfId="16232"/>
    <cellStyle name="Output 8 2 2 3" xfId="7504"/>
    <cellStyle name="Output 8 2 2 3 2" xfId="12244"/>
    <cellStyle name="Output 8 2 2 3 3" xfId="14773"/>
    <cellStyle name="Output 8 2 2 4" xfId="10582"/>
    <cellStyle name="Output 8 2 2 5" xfId="9084"/>
    <cellStyle name="Output 8 2 3" xfId="5569"/>
    <cellStyle name="Output 8 2 3 2" xfId="8519"/>
    <cellStyle name="Output 8 2 3 2 2" xfId="13259"/>
    <cellStyle name="Output 8 2 3 2 3" xfId="15788"/>
    <cellStyle name="Output 8 2 4" xfId="5123"/>
    <cellStyle name="Output 8 2 4 2" xfId="8075"/>
    <cellStyle name="Output 8 2 4 2 2" xfId="12815"/>
    <cellStyle name="Output 8 2 4 2 3" xfId="15344"/>
    <cellStyle name="Output 8 2 5" xfId="6114"/>
    <cellStyle name="Output 8 2 5 2" xfId="11028"/>
    <cellStyle name="Output 8 2 6" xfId="7021"/>
    <cellStyle name="Output 8 2 6 2" xfId="11790"/>
    <cellStyle name="Output 8 2 6 3" xfId="14329"/>
    <cellStyle name="Output 8 2 7" xfId="9800"/>
    <cellStyle name="Output 8 2 8" xfId="10880"/>
    <cellStyle name="Output 8 3" xfId="2747"/>
    <cellStyle name="Output 8 3 2" xfId="5568"/>
    <cellStyle name="Output 8 3 2 2" xfId="8518"/>
    <cellStyle name="Output 8 3 2 2 2" xfId="13258"/>
    <cellStyle name="Output 8 3 2 2 3" xfId="15787"/>
    <cellStyle name="Output 8 3 3" xfId="5122"/>
    <cellStyle name="Output 8 3 3 2" xfId="8074"/>
    <cellStyle name="Output 8 3 3 2 2" xfId="12814"/>
    <cellStyle name="Output 8 3 3 2 3" xfId="15343"/>
    <cellStyle name="Output 8 3 4" xfId="7020"/>
    <cellStyle name="Output 8 3 4 2" xfId="11789"/>
    <cellStyle name="Output 8 3 4 3" xfId="14328"/>
    <cellStyle name="Output 8 3 5" xfId="9799"/>
    <cellStyle name="Output 8 3 6" xfId="10838"/>
    <cellStyle name="Output 8 4" xfId="4526"/>
    <cellStyle name="Output 8 4 2" xfId="6012"/>
    <cellStyle name="Output 8 4 2 2" xfId="8962"/>
    <cellStyle name="Output 8 4 2 2 2" xfId="13702"/>
    <cellStyle name="Output 8 4 2 2 3" xfId="16231"/>
    <cellStyle name="Output 8 4 3" xfId="7503"/>
    <cellStyle name="Output 8 4 3 2" xfId="12243"/>
    <cellStyle name="Output 8 4 3 3" xfId="14772"/>
    <cellStyle name="Output 8 4 4" xfId="10581"/>
    <cellStyle name="Output 8 4 5" xfId="10012"/>
    <cellStyle name="Output 8 5" xfId="4733"/>
    <cellStyle name="Output 8 5 2" xfId="7687"/>
    <cellStyle name="Output 8 5 2 2" xfId="12427"/>
    <cellStyle name="Output 8 5 2 3" xfId="14956"/>
    <cellStyle name="Output 8 5 3" xfId="10766"/>
    <cellStyle name="Output 8 5 4" xfId="8999"/>
    <cellStyle name="Output 8 6" xfId="6115"/>
    <cellStyle name="Output 8 6 2" xfId="11029"/>
    <cellStyle name="Output 9" xfId="1876"/>
    <cellStyle name="Output 9 2" xfId="2750"/>
    <cellStyle name="Output 9 2 2" xfId="4529"/>
    <cellStyle name="Output 9 2 2 2" xfId="6015"/>
    <cellStyle name="Output 9 2 2 2 2" xfId="8965"/>
    <cellStyle name="Output 9 2 2 2 2 2" xfId="13705"/>
    <cellStyle name="Output 9 2 2 2 2 3" xfId="16234"/>
    <cellStyle name="Output 9 2 2 3" xfId="7506"/>
    <cellStyle name="Output 9 2 2 3 2" xfId="12246"/>
    <cellStyle name="Output 9 2 2 3 3" xfId="14775"/>
    <cellStyle name="Output 9 2 2 4" xfId="10584"/>
    <cellStyle name="Output 9 2 2 5" xfId="9083"/>
    <cellStyle name="Output 9 2 3" xfId="5571"/>
    <cellStyle name="Output 9 2 3 2" xfId="8521"/>
    <cellStyle name="Output 9 2 3 2 2" xfId="13261"/>
    <cellStyle name="Output 9 2 3 2 3" xfId="15790"/>
    <cellStyle name="Output 9 2 4" xfId="5125"/>
    <cellStyle name="Output 9 2 4 2" xfId="8077"/>
    <cellStyle name="Output 9 2 4 2 2" xfId="12817"/>
    <cellStyle name="Output 9 2 4 2 3" xfId="15346"/>
    <cellStyle name="Output 9 2 5" xfId="6112"/>
    <cellStyle name="Output 9 2 5 2" xfId="11026"/>
    <cellStyle name="Output 9 2 6" xfId="7023"/>
    <cellStyle name="Output 9 2 6 2" xfId="11792"/>
    <cellStyle name="Output 9 2 6 3" xfId="14331"/>
    <cellStyle name="Output 9 2 7" xfId="9802"/>
    <cellStyle name="Output 9 2 8" xfId="10881"/>
    <cellStyle name="Output 9 3" xfId="2749"/>
    <cellStyle name="Output 9 3 2" xfId="5570"/>
    <cellStyle name="Output 9 3 2 2" xfId="8520"/>
    <cellStyle name="Output 9 3 2 2 2" xfId="13260"/>
    <cellStyle name="Output 9 3 2 2 3" xfId="15789"/>
    <cellStyle name="Output 9 3 3" xfId="5124"/>
    <cellStyle name="Output 9 3 3 2" xfId="8076"/>
    <cellStyle name="Output 9 3 3 2 2" xfId="12816"/>
    <cellStyle name="Output 9 3 3 2 3" xfId="15345"/>
    <cellStyle name="Output 9 3 4" xfId="7022"/>
    <cellStyle name="Output 9 3 4 2" xfId="11791"/>
    <cellStyle name="Output 9 3 4 3" xfId="14330"/>
    <cellStyle name="Output 9 3 5" xfId="9801"/>
    <cellStyle name="Output 9 3 6" xfId="10839"/>
    <cellStyle name="Output 9 4" xfId="4528"/>
    <cellStyle name="Output 9 4 2" xfId="6014"/>
    <cellStyle name="Output 9 4 2 2" xfId="8964"/>
    <cellStyle name="Output 9 4 2 2 2" xfId="13704"/>
    <cellStyle name="Output 9 4 2 2 3" xfId="16233"/>
    <cellStyle name="Output 9 4 3" xfId="7505"/>
    <cellStyle name="Output 9 4 3 2" xfId="12245"/>
    <cellStyle name="Output 9 4 3 3" xfId="14774"/>
    <cellStyle name="Output 9 4 4" xfId="10583"/>
    <cellStyle name="Output 9 4 5" xfId="10011"/>
    <cellStyle name="Output 9 5" xfId="4734"/>
    <cellStyle name="Output 9 5 2" xfId="7688"/>
    <cellStyle name="Output 9 5 2 2" xfId="12428"/>
    <cellStyle name="Output 9 5 2 3" xfId="14957"/>
    <cellStyle name="Output 9 5 3" xfId="10767"/>
    <cellStyle name="Output 9 5 4" xfId="9921"/>
    <cellStyle name="Output 9 6" xfId="6113"/>
    <cellStyle name="Output 9 6 2" xfId="11027"/>
    <cellStyle name="Percen - Style2" xfId="2751"/>
    <cellStyle name="Percen - Style2 2" xfId="4530"/>
    <cellStyle name="Percent [00]" xfId="2752"/>
    <cellStyle name="Percent [2]" xfId="2753"/>
    <cellStyle name="Percent 10" xfId="1877"/>
    <cellStyle name="Percent 11" xfId="1878"/>
    <cellStyle name="Percent 12" xfId="1879"/>
    <cellStyle name="Percent 13" xfId="1880"/>
    <cellStyle name="Percent 14" xfId="1881"/>
    <cellStyle name="Percent 15" xfId="1882"/>
    <cellStyle name="Percent 16" xfId="1883"/>
    <cellStyle name="Percent 17" xfId="1884"/>
    <cellStyle name="Percent 18" xfId="1885"/>
    <cellStyle name="Percent 19" xfId="1886"/>
    <cellStyle name="Percent 2" xfId="1887"/>
    <cellStyle name="Percent 2 2" xfId="2755"/>
    <cellStyle name="Percent 2 2 2" xfId="2756"/>
    <cellStyle name="Percent 2 2 3" xfId="2757"/>
    <cellStyle name="Percent 2 3" xfId="2758"/>
    <cellStyle name="Percent 2 3 2" xfId="2759"/>
    <cellStyle name="Percent 2 4" xfId="2760"/>
    <cellStyle name="Percent 2 5" xfId="2754"/>
    <cellStyle name="Percent 2 6" xfId="16327"/>
    <cellStyle name="Percent 20" xfId="1888"/>
    <cellStyle name="Percent 21" xfId="1889"/>
    <cellStyle name="Percent 22" xfId="1890"/>
    <cellStyle name="Percent 23" xfId="1891"/>
    <cellStyle name="Percent 24" xfId="1892"/>
    <cellStyle name="Percent 25" xfId="1893"/>
    <cellStyle name="Percent 26" xfId="1894"/>
    <cellStyle name="Percent 27" xfId="1895"/>
    <cellStyle name="Percent 28" xfId="1896"/>
    <cellStyle name="Percent 29" xfId="1897"/>
    <cellStyle name="Percent 3" xfId="1898"/>
    <cellStyle name="Percent 3 2" xfId="2761"/>
    <cellStyle name="Percent 30" xfId="1899"/>
    <cellStyle name="Percent 31" xfId="1900"/>
    <cellStyle name="Percent 32" xfId="1901"/>
    <cellStyle name="Percent 33" xfId="1902"/>
    <cellStyle name="Percent 34" xfId="1903"/>
    <cellStyle name="Percent 35" xfId="1904"/>
    <cellStyle name="Percent 36" xfId="1905"/>
    <cellStyle name="Percent 37" xfId="1906"/>
    <cellStyle name="Percent 38" xfId="1907"/>
    <cellStyle name="Percent 39" xfId="1908"/>
    <cellStyle name="Percent 4" xfId="1909"/>
    <cellStyle name="Percent 4 2" xfId="2762"/>
    <cellStyle name="Percent 40" xfId="1910"/>
    <cellStyle name="Percent 41" xfId="1911"/>
    <cellStyle name="Percent 42" xfId="1912"/>
    <cellStyle name="Percent 43" xfId="1913"/>
    <cellStyle name="Percent 44" xfId="1914"/>
    <cellStyle name="Percent 45" xfId="2763"/>
    <cellStyle name="Percent 45 2" xfId="6491"/>
    <cellStyle name="Percent 45 3" xfId="6492"/>
    <cellStyle name="Percent 5" xfId="1915"/>
    <cellStyle name="Percent 5 2" xfId="2764"/>
    <cellStyle name="Percent 6" xfId="1916"/>
    <cellStyle name="Percent 7" xfId="1917"/>
    <cellStyle name="Percent 8" xfId="1918"/>
    <cellStyle name="Percent 9" xfId="1919"/>
    <cellStyle name="rs" xfId="2765"/>
    <cellStyle name="RS (000)" xfId="2766"/>
    <cellStyle name="rs.ps" xfId="2767"/>
    <cellStyle name="rs_Consolidated RIL 0904" xfId="2768"/>
    <cellStyle name="S - Style4" xfId="2769"/>
    <cellStyle name="S - Style4 2" xfId="4531"/>
    <cellStyle name="Style 1" xfId="6"/>
    <cellStyle name="Style 1 2" xfId="2061"/>
    <cellStyle name="Style 1 3" xfId="2062"/>
    <cellStyle name="Style 1 3 2" xfId="2770"/>
    <cellStyle name="Style 1 4" xfId="2771"/>
    <cellStyle name="Style 1 5" xfId="2051"/>
    <cellStyle name="subhead" xfId="2772"/>
    <cellStyle name="subhead 2" xfId="4532"/>
    <cellStyle name="Times New Roman" xfId="2773"/>
    <cellStyle name="Title 10" xfId="1920"/>
    <cellStyle name="Title 11" xfId="1921"/>
    <cellStyle name="Title 12" xfId="1922"/>
    <cellStyle name="Title 13" xfId="1923"/>
    <cellStyle name="Title 14" xfId="1924"/>
    <cellStyle name="Title 15" xfId="1925"/>
    <cellStyle name="Title 16" xfId="1926"/>
    <cellStyle name="Title 17" xfId="1927"/>
    <cellStyle name="Title 18" xfId="1928"/>
    <cellStyle name="Title 19" xfId="1929"/>
    <cellStyle name="Title 2" xfId="1930"/>
    <cellStyle name="Title 20" xfId="1931"/>
    <cellStyle name="Title 21" xfId="1932"/>
    <cellStyle name="Title 22" xfId="1933"/>
    <cellStyle name="Title 23" xfId="1934"/>
    <cellStyle name="Title 24" xfId="1935"/>
    <cellStyle name="Title 25" xfId="1936"/>
    <cellStyle name="Title 26" xfId="1937"/>
    <cellStyle name="Title 27" xfId="1938"/>
    <cellStyle name="Title 28" xfId="1939"/>
    <cellStyle name="Title 29" xfId="1940"/>
    <cellStyle name="Title 3" xfId="1941"/>
    <cellStyle name="Title 30" xfId="1942"/>
    <cellStyle name="Title 31" xfId="1943"/>
    <cellStyle name="Title 32" xfId="1944"/>
    <cellStyle name="Title 33" xfId="1945"/>
    <cellStyle name="Title 34" xfId="1946"/>
    <cellStyle name="Title 35" xfId="1947"/>
    <cellStyle name="Title 36" xfId="1948"/>
    <cellStyle name="Title 37" xfId="1949"/>
    <cellStyle name="Title 38" xfId="1950"/>
    <cellStyle name="Title 39" xfId="1951"/>
    <cellStyle name="Title 4" xfId="1952"/>
    <cellStyle name="Title 40" xfId="1953"/>
    <cellStyle name="Title 41" xfId="1954"/>
    <cellStyle name="Title 42" xfId="1955"/>
    <cellStyle name="Title 43" xfId="1956"/>
    <cellStyle name="Title 44" xfId="1957"/>
    <cellStyle name="Title 45" xfId="58"/>
    <cellStyle name="Title 5" xfId="1958"/>
    <cellStyle name="Title 6" xfId="1959"/>
    <cellStyle name="Title 7" xfId="1960"/>
    <cellStyle name="Title 8" xfId="1961"/>
    <cellStyle name="Title 9" xfId="1962"/>
    <cellStyle name="Total" xfId="33" builtinId="25" customBuiltin="1"/>
    <cellStyle name="Total 10" xfId="1963"/>
    <cellStyle name="Total 10 2" xfId="2775"/>
    <cellStyle name="Total 10 2 2" xfId="5573"/>
    <cellStyle name="Total 10 2 2 2" xfId="8523"/>
    <cellStyle name="Total 10 2 2 2 2" xfId="13263"/>
    <cellStyle name="Total 10 2 2 2 3" xfId="15792"/>
    <cellStyle name="Total 10 2 3" xfId="5127"/>
    <cellStyle name="Total 10 2 3 2" xfId="8079"/>
    <cellStyle name="Total 10 2 3 2 2" xfId="12819"/>
    <cellStyle name="Total 10 2 3 2 3" xfId="15348"/>
    <cellStyle name="Total 10 2 4" xfId="6110"/>
    <cellStyle name="Total 10 2 4 2" xfId="11024"/>
    <cellStyle name="Total 10 2 5" xfId="7025"/>
    <cellStyle name="Total 10 2 5 2" xfId="11794"/>
    <cellStyle name="Total 10 2 5 3" xfId="14333"/>
    <cellStyle name="Total 10 2 6" xfId="9804"/>
    <cellStyle name="Total 10 2 7" xfId="10836"/>
    <cellStyle name="Total 10 3" xfId="2774"/>
    <cellStyle name="Total 10 3 2" xfId="5572"/>
    <cellStyle name="Total 10 3 2 2" xfId="8522"/>
    <cellStyle name="Total 10 3 2 2 2" xfId="13262"/>
    <cellStyle name="Total 10 3 2 2 3" xfId="15791"/>
    <cellStyle name="Total 10 3 3" xfId="5126"/>
    <cellStyle name="Total 10 3 3 2" xfId="8078"/>
    <cellStyle name="Total 10 3 3 2 2" xfId="12818"/>
    <cellStyle name="Total 10 3 3 2 3" xfId="15347"/>
    <cellStyle name="Total 10 3 4" xfId="7024"/>
    <cellStyle name="Total 10 3 4 2" xfId="11793"/>
    <cellStyle name="Total 10 3 4 3" xfId="14332"/>
    <cellStyle name="Total 10 3 5" xfId="9803"/>
    <cellStyle name="Total 10 3 6" xfId="10923"/>
    <cellStyle name="Total 10 4" xfId="4735"/>
    <cellStyle name="Total 10 4 2" xfId="7689"/>
    <cellStyle name="Total 10 4 2 2" xfId="12429"/>
    <cellStyle name="Total 10 4 2 3" xfId="14958"/>
    <cellStyle name="Total 10 4 3" xfId="10768"/>
    <cellStyle name="Total 10 4 4" xfId="8998"/>
    <cellStyle name="Total 10 5" xfId="6111"/>
    <cellStyle name="Total 10 5 2" xfId="11025"/>
    <cellStyle name="Total 11" xfId="1964"/>
    <cellStyle name="Total 11 2" xfId="2777"/>
    <cellStyle name="Total 11 2 2" xfId="5575"/>
    <cellStyle name="Total 11 2 2 2" xfId="8525"/>
    <cellStyle name="Total 11 2 2 2 2" xfId="13265"/>
    <cellStyle name="Total 11 2 2 2 3" xfId="15794"/>
    <cellStyle name="Total 11 2 3" xfId="5129"/>
    <cellStyle name="Total 11 2 3 2" xfId="8081"/>
    <cellStyle name="Total 11 2 3 2 2" xfId="12821"/>
    <cellStyle name="Total 11 2 3 2 3" xfId="15350"/>
    <cellStyle name="Total 11 2 4" xfId="6108"/>
    <cellStyle name="Total 11 2 4 2" xfId="11022"/>
    <cellStyle name="Total 11 2 5" xfId="7027"/>
    <cellStyle name="Total 11 2 5 2" xfId="11796"/>
    <cellStyle name="Total 11 2 5 3" xfId="14335"/>
    <cellStyle name="Total 11 2 6" xfId="9806"/>
    <cellStyle name="Total 11 2 7" xfId="10837"/>
    <cellStyle name="Total 11 3" xfId="2776"/>
    <cellStyle name="Total 11 3 2" xfId="5574"/>
    <cellStyle name="Total 11 3 2 2" xfId="8524"/>
    <cellStyle name="Total 11 3 2 2 2" xfId="13264"/>
    <cellStyle name="Total 11 3 2 2 3" xfId="15793"/>
    <cellStyle name="Total 11 3 3" xfId="5128"/>
    <cellStyle name="Total 11 3 3 2" xfId="8080"/>
    <cellStyle name="Total 11 3 3 2 2" xfId="12820"/>
    <cellStyle name="Total 11 3 3 2 3" xfId="15349"/>
    <cellStyle name="Total 11 3 4" xfId="7026"/>
    <cellStyle name="Total 11 3 4 2" xfId="11795"/>
    <cellStyle name="Total 11 3 4 3" xfId="14334"/>
    <cellStyle name="Total 11 3 5" xfId="9805"/>
    <cellStyle name="Total 11 3 6" xfId="10878"/>
    <cellStyle name="Total 11 4" xfId="4736"/>
    <cellStyle name="Total 11 4 2" xfId="7690"/>
    <cellStyle name="Total 11 4 2 2" xfId="12430"/>
    <cellStyle name="Total 11 4 2 3" xfId="14959"/>
    <cellStyle name="Total 11 4 3" xfId="10769"/>
    <cellStyle name="Total 11 4 4" xfId="9920"/>
    <cellStyle name="Total 11 5" xfId="6109"/>
    <cellStyle name="Total 11 5 2" xfId="11023"/>
    <cellStyle name="Total 12" xfId="1965"/>
    <cellStyle name="Total 12 2" xfId="2779"/>
    <cellStyle name="Total 12 2 2" xfId="5577"/>
    <cellStyle name="Total 12 2 2 2" xfId="8527"/>
    <cellStyle name="Total 12 2 2 2 2" xfId="13267"/>
    <cellStyle name="Total 12 2 2 2 3" xfId="15796"/>
    <cellStyle name="Total 12 2 3" xfId="5131"/>
    <cellStyle name="Total 12 2 3 2" xfId="8083"/>
    <cellStyle name="Total 12 2 3 2 2" xfId="12823"/>
    <cellStyle name="Total 12 2 3 2 3" xfId="15352"/>
    <cellStyle name="Total 12 2 4" xfId="6106"/>
    <cellStyle name="Total 12 2 4 2" xfId="11020"/>
    <cellStyle name="Total 12 2 5" xfId="7029"/>
    <cellStyle name="Total 12 2 5 2" xfId="11798"/>
    <cellStyle name="Total 12 2 5 3" xfId="14337"/>
    <cellStyle name="Total 12 2 6" xfId="9808"/>
    <cellStyle name="Total 12 2 7" xfId="10924"/>
    <cellStyle name="Total 12 3" xfId="2778"/>
    <cellStyle name="Total 12 3 2" xfId="5576"/>
    <cellStyle name="Total 12 3 2 2" xfId="8526"/>
    <cellStyle name="Total 12 3 2 2 2" xfId="13266"/>
    <cellStyle name="Total 12 3 2 2 3" xfId="15795"/>
    <cellStyle name="Total 12 3 3" xfId="5130"/>
    <cellStyle name="Total 12 3 3 2" xfId="8082"/>
    <cellStyle name="Total 12 3 3 2 2" xfId="12822"/>
    <cellStyle name="Total 12 3 3 2 3" xfId="15351"/>
    <cellStyle name="Total 12 3 4" xfId="7028"/>
    <cellStyle name="Total 12 3 4 2" xfId="11797"/>
    <cellStyle name="Total 12 3 4 3" xfId="14336"/>
    <cellStyle name="Total 12 3 5" xfId="9807"/>
    <cellStyle name="Total 12 3 6" xfId="10879"/>
    <cellStyle name="Total 12 4" xfId="4737"/>
    <cellStyle name="Total 12 4 2" xfId="7691"/>
    <cellStyle name="Total 12 4 2 2" xfId="12431"/>
    <cellStyle name="Total 12 4 2 3" xfId="14960"/>
    <cellStyle name="Total 12 4 3" xfId="10770"/>
    <cellStyle name="Total 12 4 4" xfId="8997"/>
    <cellStyle name="Total 12 5" xfId="6107"/>
    <cellStyle name="Total 12 5 2" xfId="11021"/>
    <cellStyle name="Total 13" xfId="1966"/>
    <cellStyle name="Total 13 2" xfId="2781"/>
    <cellStyle name="Total 13 2 2" xfId="5579"/>
    <cellStyle name="Total 13 2 2 2" xfId="8529"/>
    <cellStyle name="Total 13 2 2 2 2" xfId="13269"/>
    <cellStyle name="Total 13 2 2 2 3" xfId="15798"/>
    <cellStyle name="Total 13 2 3" xfId="5133"/>
    <cellStyle name="Total 13 2 3 2" xfId="8085"/>
    <cellStyle name="Total 13 2 3 2 2" xfId="12825"/>
    <cellStyle name="Total 13 2 3 2 3" xfId="15354"/>
    <cellStyle name="Total 13 2 4" xfId="6104"/>
    <cellStyle name="Total 13 2 4 2" xfId="11018"/>
    <cellStyle name="Total 13 2 5" xfId="7031"/>
    <cellStyle name="Total 13 2 5 2" xfId="11800"/>
    <cellStyle name="Total 13 2 5 3" xfId="14339"/>
    <cellStyle name="Total 13 2 6" xfId="9810"/>
    <cellStyle name="Total 13 2 7" xfId="10921"/>
    <cellStyle name="Total 13 3" xfId="2780"/>
    <cellStyle name="Total 13 3 2" xfId="5578"/>
    <cellStyle name="Total 13 3 2 2" xfId="8528"/>
    <cellStyle name="Total 13 3 2 2 2" xfId="13268"/>
    <cellStyle name="Total 13 3 2 2 3" xfId="15797"/>
    <cellStyle name="Total 13 3 3" xfId="5132"/>
    <cellStyle name="Total 13 3 3 2" xfId="8084"/>
    <cellStyle name="Total 13 3 3 2 2" xfId="12824"/>
    <cellStyle name="Total 13 3 3 2 3" xfId="15353"/>
    <cellStyle name="Total 13 3 4" xfId="7030"/>
    <cellStyle name="Total 13 3 4 2" xfId="11799"/>
    <cellStyle name="Total 13 3 4 3" xfId="14338"/>
    <cellStyle name="Total 13 3 5" xfId="9809"/>
    <cellStyle name="Total 13 3 6" xfId="9269"/>
    <cellStyle name="Total 13 4" xfId="4738"/>
    <cellStyle name="Total 13 4 2" xfId="7692"/>
    <cellStyle name="Total 13 4 2 2" xfId="12432"/>
    <cellStyle name="Total 13 4 2 3" xfId="14961"/>
    <cellStyle name="Total 13 4 3" xfId="10771"/>
    <cellStyle name="Total 13 4 4" xfId="9919"/>
    <cellStyle name="Total 13 5" xfId="6105"/>
    <cellStyle name="Total 13 5 2" xfId="11019"/>
    <cellStyle name="Total 14" xfId="1967"/>
    <cellStyle name="Total 14 2" xfId="2783"/>
    <cellStyle name="Total 14 2 2" xfId="5581"/>
    <cellStyle name="Total 14 2 2 2" xfId="8531"/>
    <cellStyle name="Total 14 2 2 2 2" xfId="13271"/>
    <cellStyle name="Total 14 2 2 2 3" xfId="15800"/>
    <cellStyle name="Total 14 2 3" xfId="5135"/>
    <cellStyle name="Total 14 2 3 2" xfId="8087"/>
    <cellStyle name="Total 14 2 3 2 2" xfId="12827"/>
    <cellStyle name="Total 14 2 3 2 3" xfId="15356"/>
    <cellStyle name="Total 14 2 4" xfId="6102"/>
    <cellStyle name="Total 14 2 4 2" xfId="11016"/>
    <cellStyle name="Total 14 2 5" xfId="7033"/>
    <cellStyle name="Total 14 2 5 2" xfId="11802"/>
    <cellStyle name="Total 14 2 5 3" xfId="14341"/>
    <cellStyle name="Total 14 2 6" xfId="9812"/>
    <cellStyle name="Total 14 2 7" xfId="10876"/>
    <cellStyle name="Total 14 3" xfId="2782"/>
    <cellStyle name="Total 14 3 2" xfId="5580"/>
    <cellStyle name="Total 14 3 2 2" xfId="8530"/>
    <cellStyle name="Total 14 3 2 2 2" xfId="13270"/>
    <cellStyle name="Total 14 3 2 2 3" xfId="15799"/>
    <cellStyle name="Total 14 3 3" xfId="5134"/>
    <cellStyle name="Total 14 3 3 2" xfId="8086"/>
    <cellStyle name="Total 14 3 3 2 2" xfId="12826"/>
    <cellStyle name="Total 14 3 3 2 3" xfId="15355"/>
    <cellStyle name="Total 14 3 4" xfId="7032"/>
    <cellStyle name="Total 14 3 4 2" xfId="11801"/>
    <cellStyle name="Total 14 3 4 3" xfId="14340"/>
    <cellStyle name="Total 14 3 5" xfId="9811"/>
    <cellStyle name="Total 14 3 6" xfId="10834"/>
    <cellStyle name="Total 14 4" xfId="4739"/>
    <cellStyle name="Total 14 4 2" xfId="7693"/>
    <cellStyle name="Total 14 4 2 2" xfId="12433"/>
    <cellStyle name="Total 14 4 2 3" xfId="14962"/>
    <cellStyle name="Total 14 4 3" xfId="10772"/>
    <cellStyle name="Total 14 4 4" xfId="8996"/>
    <cellStyle name="Total 14 5" xfId="6103"/>
    <cellStyle name="Total 14 5 2" xfId="11017"/>
    <cellStyle name="Total 15" xfId="1968"/>
    <cellStyle name="Total 15 2" xfId="2785"/>
    <cellStyle name="Total 15 2 2" xfId="5583"/>
    <cellStyle name="Total 15 2 2 2" xfId="8533"/>
    <cellStyle name="Total 15 2 2 2 2" xfId="13273"/>
    <cellStyle name="Total 15 2 2 2 3" xfId="15802"/>
    <cellStyle name="Total 15 2 3" xfId="5137"/>
    <cellStyle name="Total 15 2 3 2" xfId="8089"/>
    <cellStyle name="Total 15 2 3 2 2" xfId="12829"/>
    <cellStyle name="Total 15 2 3 2 3" xfId="15358"/>
    <cellStyle name="Total 15 2 4" xfId="6100"/>
    <cellStyle name="Total 15 2 4 2" xfId="11014"/>
    <cellStyle name="Total 15 2 5" xfId="7035"/>
    <cellStyle name="Total 15 2 5 2" xfId="11804"/>
    <cellStyle name="Total 15 2 5 3" xfId="14343"/>
    <cellStyle name="Total 15 2 6" xfId="9814"/>
    <cellStyle name="Total 15 2 7" xfId="10877"/>
    <cellStyle name="Total 15 3" xfId="2784"/>
    <cellStyle name="Total 15 3 2" xfId="5582"/>
    <cellStyle name="Total 15 3 2 2" xfId="8532"/>
    <cellStyle name="Total 15 3 2 2 2" xfId="13272"/>
    <cellStyle name="Total 15 3 2 2 3" xfId="15801"/>
    <cellStyle name="Total 15 3 3" xfId="5136"/>
    <cellStyle name="Total 15 3 3 2" xfId="8088"/>
    <cellStyle name="Total 15 3 3 2 2" xfId="12828"/>
    <cellStyle name="Total 15 3 3 2 3" xfId="15357"/>
    <cellStyle name="Total 15 3 4" xfId="7034"/>
    <cellStyle name="Total 15 3 4 2" xfId="11803"/>
    <cellStyle name="Total 15 3 4 3" xfId="14342"/>
    <cellStyle name="Total 15 3 5" xfId="9813"/>
    <cellStyle name="Total 15 3 6" xfId="10835"/>
    <cellStyle name="Total 15 4" xfId="4740"/>
    <cellStyle name="Total 15 4 2" xfId="7694"/>
    <cellStyle name="Total 15 4 2 2" xfId="12434"/>
    <cellStyle name="Total 15 4 2 3" xfId="14963"/>
    <cellStyle name="Total 15 4 3" xfId="10773"/>
    <cellStyle name="Total 15 4 4" xfId="9918"/>
    <cellStyle name="Total 15 5" xfId="6101"/>
    <cellStyle name="Total 15 5 2" xfId="11015"/>
    <cellStyle name="Total 16" xfId="1969"/>
    <cellStyle name="Total 16 2" xfId="2787"/>
    <cellStyle name="Total 16 2 2" xfId="5585"/>
    <cellStyle name="Total 16 2 2 2" xfId="8535"/>
    <cellStyle name="Total 16 2 2 2 2" xfId="13275"/>
    <cellStyle name="Total 16 2 2 2 3" xfId="15804"/>
    <cellStyle name="Total 16 2 3" xfId="5139"/>
    <cellStyle name="Total 16 2 3 2" xfId="8091"/>
    <cellStyle name="Total 16 2 3 2 2" xfId="12831"/>
    <cellStyle name="Total 16 2 3 2 3" xfId="15360"/>
    <cellStyle name="Total 16 2 4" xfId="6098"/>
    <cellStyle name="Total 16 2 4 2" xfId="11012"/>
    <cellStyle name="Total 16 2 5" xfId="7037"/>
    <cellStyle name="Total 16 2 5 2" xfId="11806"/>
    <cellStyle name="Total 16 2 5 3" xfId="14345"/>
    <cellStyle name="Total 16 2 6" xfId="9816"/>
    <cellStyle name="Total 16 2 7" xfId="9268"/>
    <cellStyle name="Total 16 3" xfId="2786"/>
    <cellStyle name="Total 16 3 2" xfId="5584"/>
    <cellStyle name="Total 16 3 2 2" xfId="8534"/>
    <cellStyle name="Total 16 3 2 2 2" xfId="13274"/>
    <cellStyle name="Total 16 3 2 2 3" xfId="15803"/>
    <cellStyle name="Total 16 3 3" xfId="5138"/>
    <cellStyle name="Total 16 3 3 2" xfId="8090"/>
    <cellStyle name="Total 16 3 3 2 2" xfId="12830"/>
    <cellStyle name="Total 16 3 3 2 3" xfId="15359"/>
    <cellStyle name="Total 16 3 4" xfId="7036"/>
    <cellStyle name="Total 16 3 4 2" xfId="11805"/>
    <cellStyle name="Total 16 3 4 3" xfId="14344"/>
    <cellStyle name="Total 16 3 5" xfId="9815"/>
    <cellStyle name="Total 16 3 6" xfId="10922"/>
    <cellStyle name="Total 16 4" xfId="4741"/>
    <cellStyle name="Total 16 4 2" xfId="7695"/>
    <cellStyle name="Total 16 4 2 2" xfId="12435"/>
    <cellStyle name="Total 16 4 2 3" xfId="14964"/>
    <cellStyle name="Total 16 4 3" xfId="10774"/>
    <cellStyle name="Total 16 4 4" xfId="8995"/>
    <cellStyle name="Total 16 5" xfId="6099"/>
    <cellStyle name="Total 16 5 2" xfId="11013"/>
    <cellStyle name="Total 17" xfId="1970"/>
    <cellStyle name="Total 17 2" xfId="2789"/>
    <cellStyle name="Total 17 2 2" xfId="5587"/>
    <cellStyle name="Total 17 2 2 2" xfId="8537"/>
    <cellStyle name="Total 17 2 2 2 2" xfId="13277"/>
    <cellStyle name="Total 17 2 2 2 3" xfId="15806"/>
    <cellStyle name="Total 17 2 3" xfId="5141"/>
    <cellStyle name="Total 17 2 3 2" xfId="8093"/>
    <cellStyle name="Total 17 2 3 2 2" xfId="12833"/>
    <cellStyle name="Total 17 2 3 2 3" xfId="15362"/>
    <cellStyle name="Total 17 2 4" xfId="6096"/>
    <cellStyle name="Total 17 2 4 2" xfId="11010"/>
    <cellStyle name="Total 17 2 5" xfId="7039"/>
    <cellStyle name="Total 17 2 5 2" xfId="11808"/>
    <cellStyle name="Total 17 2 5 3" xfId="14347"/>
    <cellStyle name="Total 17 2 6" xfId="9818"/>
    <cellStyle name="Total 17 2 7" xfId="10832"/>
    <cellStyle name="Total 17 3" xfId="2788"/>
    <cellStyle name="Total 17 3 2" xfId="5586"/>
    <cellStyle name="Total 17 3 2 2" xfId="8536"/>
    <cellStyle name="Total 17 3 2 2 2" xfId="13276"/>
    <cellStyle name="Total 17 3 2 2 3" xfId="15805"/>
    <cellStyle name="Total 17 3 3" xfId="5140"/>
    <cellStyle name="Total 17 3 3 2" xfId="8092"/>
    <cellStyle name="Total 17 3 3 2 2" xfId="12832"/>
    <cellStyle name="Total 17 3 3 2 3" xfId="15361"/>
    <cellStyle name="Total 17 3 4" xfId="7038"/>
    <cellStyle name="Total 17 3 4 2" xfId="11807"/>
    <cellStyle name="Total 17 3 4 3" xfId="14346"/>
    <cellStyle name="Total 17 3 5" xfId="9817"/>
    <cellStyle name="Total 17 3 6" xfId="10919"/>
    <cellStyle name="Total 17 4" xfId="4742"/>
    <cellStyle name="Total 17 4 2" xfId="7696"/>
    <cellStyle name="Total 17 4 2 2" xfId="12436"/>
    <cellStyle name="Total 17 4 2 3" xfId="14965"/>
    <cellStyle name="Total 17 4 3" xfId="10775"/>
    <cellStyle name="Total 17 4 4" xfId="9917"/>
    <cellStyle name="Total 17 5" xfId="6097"/>
    <cellStyle name="Total 17 5 2" xfId="11011"/>
    <cellStyle name="Total 18" xfId="1971"/>
    <cellStyle name="Total 18 2" xfId="2791"/>
    <cellStyle name="Total 18 2 2" xfId="5589"/>
    <cellStyle name="Total 18 2 2 2" xfId="8539"/>
    <cellStyle name="Total 18 2 2 2 2" xfId="13279"/>
    <cellStyle name="Total 18 2 2 2 3" xfId="15808"/>
    <cellStyle name="Total 18 2 3" xfId="5143"/>
    <cellStyle name="Total 18 2 3 2" xfId="8095"/>
    <cellStyle name="Total 18 2 3 2 2" xfId="12835"/>
    <cellStyle name="Total 18 2 3 2 3" xfId="15364"/>
    <cellStyle name="Total 18 2 4" xfId="6094"/>
    <cellStyle name="Total 18 2 4 2" xfId="11008"/>
    <cellStyle name="Total 18 2 5" xfId="7041"/>
    <cellStyle name="Total 18 2 5 2" xfId="11810"/>
    <cellStyle name="Total 18 2 5 3" xfId="14349"/>
    <cellStyle name="Total 18 2 6" xfId="9820"/>
    <cellStyle name="Total 18 2 7" xfId="10833"/>
    <cellStyle name="Total 18 3" xfId="2790"/>
    <cellStyle name="Total 18 3 2" xfId="5588"/>
    <cellStyle name="Total 18 3 2 2" xfId="8538"/>
    <cellStyle name="Total 18 3 2 2 2" xfId="13278"/>
    <cellStyle name="Total 18 3 2 2 3" xfId="15807"/>
    <cellStyle name="Total 18 3 3" xfId="5142"/>
    <cellStyle name="Total 18 3 3 2" xfId="8094"/>
    <cellStyle name="Total 18 3 3 2 2" xfId="12834"/>
    <cellStyle name="Total 18 3 3 2 3" xfId="15363"/>
    <cellStyle name="Total 18 3 4" xfId="7040"/>
    <cellStyle name="Total 18 3 4 2" xfId="11809"/>
    <cellStyle name="Total 18 3 4 3" xfId="14348"/>
    <cellStyle name="Total 18 3 5" xfId="9819"/>
    <cellStyle name="Total 18 3 6" xfId="10874"/>
    <cellStyle name="Total 18 4" xfId="4743"/>
    <cellStyle name="Total 18 4 2" xfId="7697"/>
    <cellStyle name="Total 18 4 2 2" xfId="12437"/>
    <cellStyle name="Total 18 4 2 3" xfId="14966"/>
    <cellStyle name="Total 18 4 3" xfId="10776"/>
    <cellStyle name="Total 18 4 4" xfId="8994"/>
    <cellStyle name="Total 18 5" xfId="6095"/>
    <cellStyle name="Total 18 5 2" xfId="11009"/>
    <cellStyle name="Total 19" xfId="1972"/>
    <cellStyle name="Total 19 2" xfId="2793"/>
    <cellStyle name="Total 19 2 2" xfId="5591"/>
    <cellStyle name="Total 19 2 2 2" xfId="8541"/>
    <cellStyle name="Total 19 2 2 2 2" xfId="13281"/>
    <cellStyle name="Total 19 2 2 2 3" xfId="15810"/>
    <cellStyle name="Total 19 2 3" xfId="5145"/>
    <cellStyle name="Total 19 2 3 2" xfId="8097"/>
    <cellStyle name="Total 19 2 3 2 2" xfId="12837"/>
    <cellStyle name="Total 19 2 3 2 3" xfId="15366"/>
    <cellStyle name="Total 19 2 4" xfId="6092"/>
    <cellStyle name="Total 19 2 4 2" xfId="11006"/>
    <cellStyle name="Total 19 2 5" xfId="7043"/>
    <cellStyle name="Total 19 2 5 2" xfId="11812"/>
    <cellStyle name="Total 19 2 5 3" xfId="14351"/>
    <cellStyle name="Total 19 2 6" xfId="9822"/>
    <cellStyle name="Total 19 2 7" xfId="10920"/>
    <cellStyle name="Total 19 3" xfId="2792"/>
    <cellStyle name="Total 19 3 2" xfId="5590"/>
    <cellStyle name="Total 19 3 2 2" xfId="8540"/>
    <cellStyle name="Total 19 3 2 2 2" xfId="13280"/>
    <cellStyle name="Total 19 3 2 2 3" xfId="15809"/>
    <cellStyle name="Total 19 3 3" xfId="5144"/>
    <cellStyle name="Total 19 3 3 2" xfId="8096"/>
    <cellStyle name="Total 19 3 3 2 2" xfId="12836"/>
    <cellStyle name="Total 19 3 3 2 3" xfId="15365"/>
    <cellStyle name="Total 19 3 4" xfId="7042"/>
    <cellStyle name="Total 19 3 4 2" xfId="11811"/>
    <cellStyle name="Total 19 3 4 3" xfId="14350"/>
    <cellStyle name="Total 19 3 5" xfId="9821"/>
    <cellStyle name="Total 19 3 6" xfId="10875"/>
    <cellStyle name="Total 19 4" xfId="4744"/>
    <cellStyle name="Total 19 4 2" xfId="7698"/>
    <cellStyle name="Total 19 4 2 2" xfId="12438"/>
    <cellStyle name="Total 19 4 2 3" xfId="14967"/>
    <cellStyle name="Total 19 4 3" xfId="10777"/>
    <cellStyle name="Total 19 4 4" xfId="9916"/>
    <cellStyle name="Total 19 5" xfId="6093"/>
    <cellStyle name="Total 19 5 2" xfId="11007"/>
    <cellStyle name="Total 2" xfId="1973"/>
    <cellStyle name="Total 2 2" xfId="2795"/>
    <cellStyle name="Total 2 2 2" xfId="5593"/>
    <cellStyle name="Total 2 2 2 2" xfId="8543"/>
    <cellStyle name="Total 2 2 2 2 2" xfId="13283"/>
    <cellStyle name="Total 2 2 2 2 3" xfId="15812"/>
    <cellStyle name="Total 2 2 3" xfId="5147"/>
    <cellStyle name="Total 2 2 3 2" xfId="8099"/>
    <cellStyle name="Total 2 2 3 2 2" xfId="12839"/>
    <cellStyle name="Total 2 2 3 2 3" xfId="15368"/>
    <cellStyle name="Total 2 2 4" xfId="6090"/>
    <cellStyle name="Total 2 2 4 2" xfId="11004"/>
    <cellStyle name="Total 2 2 5" xfId="7045"/>
    <cellStyle name="Total 2 2 5 2" xfId="11814"/>
    <cellStyle name="Total 2 2 5 3" xfId="14353"/>
    <cellStyle name="Total 2 2 6" xfId="9824"/>
    <cellStyle name="Total 2 2 7" xfId="10917"/>
    <cellStyle name="Total 2 3" xfId="2794"/>
    <cellStyle name="Total 2 3 2" xfId="5592"/>
    <cellStyle name="Total 2 3 2 2" xfId="8542"/>
    <cellStyle name="Total 2 3 2 2 2" xfId="13282"/>
    <cellStyle name="Total 2 3 2 2 3" xfId="15811"/>
    <cellStyle name="Total 2 3 3" xfId="5146"/>
    <cellStyle name="Total 2 3 3 2" xfId="8098"/>
    <cellStyle name="Total 2 3 3 2 2" xfId="12838"/>
    <cellStyle name="Total 2 3 3 2 3" xfId="15367"/>
    <cellStyle name="Total 2 3 4" xfId="7044"/>
    <cellStyle name="Total 2 3 4 2" xfId="11813"/>
    <cellStyle name="Total 2 3 4 3" xfId="14352"/>
    <cellStyle name="Total 2 3 5" xfId="9823"/>
    <cellStyle name="Total 2 3 6" xfId="9267"/>
    <cellStyle name="Total 2 4" xfId="4745"/>
    <cellStyle name="Total 2 4 2" xfId="7699"/>
    <cellStyle name="Total 2 4 2 2" xfId="12439"/>
    <cellStyle name="Total 2 4 2 3" xfId="14968"/>
    <cellStyle name="Total 2 4 3" xfId="10778"/>
    <cellStyle name="Total 2 4 4" xfId="8993"/>
    <cellStyle name="Total 2 5" xfId="6091"/>
    <cellStyle name="Total 2 5 2" xfId="11005"/>
    <cellStyle name="Total 20" xfId="1974"/>
    <cellStyle name="Total 20 2" xfId="2797"/>
    <cellStyle name="Total 20 2 2" xfId="5595"/>
    <cellStyle name="Total 20 2 2 2" xfId="8545"/>
    <cellStyle name="Total 20 2 2 2 2" xfId="13285"/>
    <cellStyle name="Total 20 2 2 2 3" xfId="15814"/>
    <cellStyle name="Total 20 2 3" xfId="5149"/>
    <cellStyle name="Total 20 2 3 2" xfId="8101"/>
    <cellStyle name="Total 20 2 3 2 2" xfId="12841"/>
    <cellStyle name="Total 20 2 3 2 3" xfId="15370"/>
    <cellStyle name="Total 20 2 4" xfId="6088"/>
    <cellStyle name="Total 20 2 4 2" xfId="11002"/>
    <cellStyle name="Total 20 2 5" xfId="7047"/>
    <cellStyle name="Total 20 2 5 2" xfId="11816"/>
    <cellStyle name="Total 20 2 5 3" xfId="14355"/>
    <cellStyle name="Total 20 2 6" xfId="9826"/>
    <cellStyle name="Total 20 2 7" xfId="10872"/>
    <cellStyle name="Total 20 3" xfId="2796"/>
    <cellStyle name="Total 20 3 2" xfId="5594"/>
    <cellStyle name="Total 20 3 2 2" xfId="8544"/>
    <cellStyle name="Total 20 3 2 2 2" xfId="13284"/>
    <cellStyle name="Total 20 3 2 2 3" xfId="15813"/>
    <cellStyle name="Total 20 3 3" xfId="5148"/>
    <cellStyle name="Total 20 3 3 2" xfId="8100"/>
    <cellStyle name="Total 20 3 3 2 2" xfId="12840"/>
    <cellStyle name="Total 20 3 3 2 3" xfId="15369"/>
    <cellStyle name="Total 20 3 4" xfId="7046"/>
    <cellStyle name="Total 20 3 4 2" xfId="11815"/>
    <cellStyle name="Total 20 3 4 3" xfId="14354"/>
    <cellStyle name="Total 20 3 5" xfId="9825"/>
    <cellStyle name="Total 20 3 6" xfId="10830"/>
    <cellStyle name="Total 20 4" xfId="4746"/>
    <cellStyle name="Total 20 4 2" xfId="7700"/>
    <cellStyle name="Total 20 4 2 2" xfId="12440"/>
    <cellStyle name="Total 20 4 2 3" xfId="14969"/>
    <cellStyle name="Total 20 4 3" xfId="10779"/>
    <cellStyle name="Total 20 4 4" xfId="9915"/>
    <cellStyle name="Total 20 5" xfId="6089"/>
    <cellStyle name="Total 20 5 2" xfId="11003"/>
    <cellStyle name="Total 21" xfId="1975"/>
    <cellStyle name="Total 21 2" xfId="2799"/>
    <cellStyle name="Total 21 2 2" xfId="5597"/>
    <cellStyle name="Total 21 2 2 2" xfId="8547"/>
    <cellStyle name="Total 21 2 2 2 2" xfId="13287"/>
    <cellStyle name="Total 21 2 2 2 3" xfId="15816"/>
    <cellStyle name="Total 21 2 3" xfId="5151"/>
    <cellStyle name="Total 21 2 3 2" xfId="8103"/>
    <cellStyle name="Total 21 2 3 2 2" xfId="12843"/>
    <cellStyle name="Total 21 2 3 2 3" xfId="15372"/>
    <cellStyle name="Total 21 2 4" xfId="6086"/>
    <cellStyle name="Total 21 2 4 2" xfId="11000"/>
    <cellStyle name="Total 21 2 5" xfId="7049"/>
    <cellStyle name="Total 21 2 5 2" xfId="11818"/>
    <cellStyle name="Total 21 2 5 3" xfId="14357"/>
    <cellStyle name="Total 21 2 6" xfId="9828"/>
    <cellStyle name="Total 21 2 7" xfId="10873"/>
    <cellStyle name="Total 21 3" xfId="2798"/>
    <cellStyle name="Total 21 3 2" xfId="5596"/>
    <cellStyle name="Total 21 3 2 2" xfId="8546"/>
    <cellStyle name="Total 21 3 2 2 2" xfId="13286"/>
    <cellStyle name="Total 21 3 2 2 3" xfId="15815"/>
    <cellStyle name="Total 21 3 3" xfId="5150"/>
    <cellStyle name="Total 21 3 3 2" xfId="8102"/>
    <cellStyle name="Total 21 3 3 2 2" xfId="12842"/>
    <cellStyle name="Total 21 3 3 2 3" xfId="15371"/>
    <cellStyle name="Total 21 3 4" xfId="7048"/>
    <cellStyle name="Total 21 3 4 2" xfId="11817"/>
    <cellStyle name="Total 21 3 4 3" xfId="14356"/>
    <cellStyle name="Total 21 3 5" xfId="9827"/>
    <cellStyle name="Total 21 3 6" xfId="10831"/>
    <cellStyle name="Total 21 4" xfId="4747"/>
    <cellStyle name="Total 21 4 2" xfId="7701"/>
    <cellStyle name="Total 21 4 2 2" xfId="12441"/>
    <cellStyle name="Total 21 4 2 3" xfId="14970"/>
    <cellStyle name="Total 21 4 3" xfId="10780"/>
    <cellStyle name="Total 21 4 4" xfId="8992"/>
    <cellStyle name="Total 21 5" xfId="6087"/>
    <cellStyle name="Total 21 5 2" xfId="11001"/>
    <cellStyle name="Total 22" xfId="1976"/>
    <cellStyle name="Total 22 2" xfId="2801"/>
    <cellStyle name="Total 22 2 2" xfId="5599"/>
    <cellStyle name="Total 22 2 2 2" xfId="8549"/>
    <cellStyle name="Total 22 2 2 2 2" xfId="13289"/>
    <cellStyle name="Total 22 2 2 2 3" xfId="15818"/>
    <cellStyle name="Total 22 2 3" xfId="5153"/>
    <cellStyle name="Total 22 2 3 2" xfId="8105"/>
    <cellStyle name="Total 22 2 3 2 2" xfId="12845"/>
    <cellStyle name="Total 22 2 3 2 3" xfId="15374"/>
    <cellStyle name="Total 22 2 4" xfId="6084"/>
    <cellStyle name="Total 22 2 4 2" xfId="10998"/>
    <cellStyle name="Total 22 2 5" xfId="7051"/>
    <cellStyle name="Total 22 2 5 2" xfId="11820"/>
    <cellStyle name="Total 22 2 5 3" xfId="14359"/>
    <cellStyle name="Total 22 2 6" xfId="9830"/>
    <cellStyle name="Total 22 2 7" xfId="9266"/>
    <cellStyle name="Total 22 3" xfId="2800"/>
    <cellStyle name="Total 22 3 2" xfId="5598"/>
    <cellStyle name="Total 22 3 2 2" xfId="8548"/>
    <cellStyle name="Total 22 3 2 2 2" xfId="13288"/>
    <cellStyle name="Total 22 3 2 2 3" xfId="15817"/>
    <cellStyle name="Total 22 3 3" xfId="5152"/>
    <cellStyle name="Total 22 3 3 2" xfId="8104"/>
    <cellStyle name="Total 22 3 3 2 2" xfId="12844"/>
    <cellStyle name="Total 22 3 3 2 3" xfId="15373"/>
    <cellStyle name="Total 22 3 4" xfId="7050"/>
    <cellStyle name="Total 22 3 4 2" xfId="11819"/>
    <cellStyle name="Total 22 3 4 3" xfId="14358"/>
    <cellStyle name="Total 22 3 5" xfId="9829"/>
    <cellStyle name="Total 22 3 6" xfId="10918"/>
    <cellStyle name="Total 22 4" xfId="4748"/>
    <cellStyle name="Total 22 4 2" xfId="7702"/>
    <cellStyle name="Total 22 4 2 2" xfId="12442"/>
    <cellStyle name="Total 22 4 2 3" xfId="14971"/>
    <cellStyle name="Total 22 4 3" xfId="10781"/>
    <cellStyle name="Total 22 4 4" xfId="9914"/>
    <cellStyle name="Total 22 5" xfId="6085"/>
    <cellStyle name="Total 22 5 2" xfId="10999"/>
    <cellStyle name="Total 23" xfId="1977"/>
    <cellStyle name="Total 23 2" xfId="2803"/>
    <cellStyle name="Total 23 2 2" xfId="5601"/>
    <cellStyle name="Total 23 2 2 2" xfId="8551"/>
    <cellStyle name="Total 23 2 2 2 2" xfId="13291"/>
    <cellStyle name="Total 23 2 2 2 3" xfId="15820"/>
    <cellStyle name="Total 23 2 3" xfId="5155"/>
    <cellStyle name="Total 23 2 3 2" xfId="8107"/>
    <cellStyle name="Total 23 2 3 2 2" xfId="12847"/>
    <cellStyle name="Total 23 2 3 2 3" xfId="15376"/>
    <cellStyle name="Total 23 2 4" xfId="6082"/>
    <cellStyle name="Total 23 2 4 2" xfId="10996"/>
    <cellStyle name="Total 23 2 5" xfId="7053"/>
    <cellStyle name="Total 23 2 5 2" xfId="11822"/>
    <cellStyle name="Total 23 2 5 3" xfId="14361"/>
    <cellStyle name="Total 23 2 6" xfId="9832"/>
    <cellStyle name="Total 23 2 7" xfId="10828"/>
    <cellStyle name="Total 23 3" xfId="2802"/>
    <cellStyle name="Total 23 3 2" xfId="5600"/>
    <cellStyle name="Total 23 3 2 2" xfId="8550"/>
    <cellStyle name="Total 23 3 2 2 2" xfId="13290"/>
    <cellStyle name="Total 23 3 2 2 3" xfId="15819"/>
    <cellStyle name="Total 23 3 3" xfId="5154"/>
    <cellStyle name="Total 23 3 3 2" xfId="8106"/>
    <cellStyle name="Total 23 3 3 2 2" xfId="12846"/>
    <cellStyle name="Total 23 3 3 2 3" xfId="15375"/>
    <cellStyle name="Total 23 3 4" xfId="7052"/>
    <cellStyle name="Total 23 3 4 2" xfId="11821"/>
    <cellStyle name="Total 23 3 4 3" xfId="14360"/>
    <cellStyle name="Total 23 3 5" xfId="9831"/>
    <cellStyle name="Total 23 3 6" xfId="10915"/>
    <cellStyle name="Total 23 4" xfId="4749"/>
    <cellStyle name="Total 23 4 2" xfId="7703"/>
    <cellStyle name="Total 23 4 2 2" xfId="12443"/>
    <cellStyle name="Total 23 4 2 3" xfId="14972"/>
    <cellStyle name="Total 23 4 3" xfId="10782"/>
    <cellStyle name="Total 23 4 4" xfId="8991"/>
    <cellStyle name="Total 23 5" xfId="6083"/>
    <cellStyle name="Total 23 5 2" xfId="10997"/>
    <cellStyle name="Total 24" xfId="1978"/>
    <cellStyle name="Total 24 2" xfId="2805"/>
    <cellStyle name="Total 24 2 2" xfId="5603"/>
    <cellStyle name="Total 24 2 2 2" xfId="8553"/>
    <cellStyle name="Total 24 2 2 2 2" xfId="13293"/>
    <cellStyle name="Total 24 2 2 2 3" xfId="15822"/>
    <cellStyle name="Total 24 2 3" xfId="5157"/>
    <cellStyle name="Total 24 2 3 2" xfId="8109"/>
    <cellStyle name="Total 24 2 3 2 2" xfId="12849"/>
    <cellStyle name="Total 24 2 3 2 3" xfId="15378"/>
    <cellStyle name="Total 24 2 4" xfId="6080"/>
    <cellStyle name="Total 24 2 4 2" xfId="10994"/>
    <cellStyle name="Total 24 2 5" xfId="7055"/>
    <cellStyle name="Total 24 2 5 2" xfId="11824"/>
    <cellStyle name="Total 24 2 5 3" xfId="14363"/>
    <cellStyle name="Total 24 2 6" xfId="9834"/>
    <cellStyle name="Total 24 2 7" xfId="10829"/>
    <cellStyle name="Total 24 3" xfId="2804"/>
    <cellStyle name="Total 24 3 2" xfId="5602"/>
    <cellStyle name="Total 24 3 2 2" xfId="8552"/>
    <cellStyle name="Total 24 3 2 2 2" xfId="13292"/>
    <cellStyle name="Total 24 3 2 2 3" xfId="15821"/>
    <cellStyle name="Total 24 3 3" xfId="5156"/>
    <cellStyle name="Total 24 3 3 2" xfId="8108"/>
    <cellStyle name="Total 24 3 3 2 2" xfId="12848"/>
    <cellStyle name="Total 24 3 3 2 3" xfId="15377"/>
    <cellStyle name="Total 24 3 4" xfId="7054"/>
    <cellStyle name="Total 24 3 4 2" xfId="11823"/>
    <cellStyle name="Total 24 3 4 3" xfId="14362"/>
    <cellStyle name="Total 24 3 5" xfId="9833"/>
    <cellStyle name="Total 24 3 6" xfId="10870"/>
    <cellStyle name="Total 24 4" xfId="4750"/>
    <cellStyle name="Total 24 4 2" xfId="7704"/>
    <cellStyle name="Total 24 4 2 2" xfId="12444"/>
    <cellStyle name="Total 24 4 2 3" xfId="14973"/>
    <cellStyle name="Total 24 4 3" xfId="10783"/>
    <cellStyle name="Total 24 4 4" xfId="9913"/>
    <cellStyle name="Total 24 5" xfId="6081"/>
    <cellStyle name="Total 24 5 2" xfId="10995"/>
    <cellStyle name="Total 25" xfId="1979"/>
    <cellStyle name="Total 25 2" xfId="2807"/>
    <cellStyle name="Total 25 2 2" xfId="5605"/>
    <cellStyle name="Total 25 2 2 2" xfId="8555"/>
    <cellStyle name="Total 25 2 2 2 2" xfId="13295"/>
    <cellStyle name="Total 25 2 2 2 3" xfId="15824"/>
    <cellStyle name="Total 25 2 3" xfId="5159"/>
    <cellStyle name="Total 25 2 3 2" xfId="8111"/>
    <cellStyle name="Total 25 2 3 2 2" xfId="12851"/>
    <cellStyle name="Total 25 2 3 2 3" xfId="15380"/>
    <cellStyle name="Total 25 2 4" xfId="6078"/>
    <cellStyle name="Total 25 2 4 2" xfId="10992"/>
    <cellStyle name="Total 25 2 5" xfId="7057"/>
    <cellStyle name="Total 25 2 5 2" xfId="11826"/>
    <cellStyle name="Total 25 2 5 3" xfId="14365"/>
    <cellStyle name="Total 25 2 6" xfId="9836"/>
    <cellStyle name="Total 25 2 7" xfId="10916"/>
    <cellStyle name="Total 25 3" xfId="2806"/>
    <cellStyle name="Total 25 3 2" xfId="5604"/>
    <cellStyle name="Total 25 3 2 2" xfId="8554"/>
    <cellStyle name="Total 25 3 2 2 2" xfId="13294"/>
    <cellStyle name="Total 25 3 2 2 3" xfId="15823"/>
    <cellStyle name="Total 25 3 3" xfId="5158"/>
    <cellStyle name="Total 25 3 3 2" xfId="8110"/>
    <cellStyle name="Total 25 3 3 2 2" xfId="12850"/>
    <cellStyle name="Total 25 3 3 2 3" xfId="15379"/>
    <cellStyle name="Total 25 3 4" xfId="7056"/>
    <cellStyle name="Total 25 3 4 2" xfId="11825"/>
    <cellStyle name="Total 25 3 4 3" xfId="14364"/>
    <cellStyle name="Total 25 3 5" xfId="9835"/>
    <cellStyle name="Total 25 3 6" xfId="10871"/>
    <cellStyle name="Total 25 4" xfId="4751"/>
    <cellStyle name="Total 25 4 2" xfId="7705"/>
    <cellStyle name="Total 25 4 2 2" xfId="12445"/>
    <cellStyle name="Total 25 4 2 3" xfId="14974"/>
    <cellStyle name="Total 25 4 3" xfId="10784"/>
    <cellStyle name="Total 25 4 4" xfId="8990"/>
    <cellStyle name="Total 25 5" xfId="6079"/>
    <cellStyle name="Total 25 5 2" xfId="10993"/>
    <cellStyle name="Total 26" xfId="1980"/>
    <cellStyle name="Total 26 2" xfId="2809"/>
    <cellStyle name="Total 26 2 2" xfId="5607"/>
    <cellStyle name="Total 26 2 2 2" xfId="8557"/>
    <cellStyle name="Total 26 2 2 2 2" xfId="13297"/>
    <cellStyle name="Total 26 2 2 2 3" xfId="15826"/>
    <cellStyle name="Total 26 2 3" xfId="5161"/>
    <cellStyle name="Total 26 2 3 2" xfId="8113"/>
    <cellStyle name="Total 26 2 3 2 2" xfId="12853"/>
    <cellStyle name="Total 26 2 3 2 3" xfId="15382"/>
    <cellStyle name="Total 26 2 4" xfId="6076"/>
    <cellStyle name="Total 26 2 4 2" xfId="10990"/>
    <cellStyle name="Total 26 2 5" xfId="7059"/>
    <cellStyle name="Total 26 2 5 2" xfId="11828"/>
    <cellStyle name="Total 26 2 5 3" xfId="14367"/>
    <cellStyle name="Total 26 2 6" xfId="9838"/>
    <cellStyle name="Total 26 2 7" xfId="10913"/>
    <cellStyle name="Total 26 3" xfId="2808"/>
    <cellStyle name="Total 26 3 2" xfId="5606"/>
    <cellStyle name="Total 26 3 2 2" xfId="8556"/>
    <cellStyle name="Total 26 3 2 2 2" xfId="13296"/>
    <cellStyle name="Total 26 3 2 2 3" xfId="15825"/>
    <cellStyle name="Total 26 3 3" xfId="5160"/>
    <cellStyle name="Total 26 3 3 2" xfId="8112"/>
    <cellStyle name="Total 26 3 3 2 2" xfId="12852"/>
    <cellStyle name="Total 26 3 3 2 3" xfId="15381"/>
    <cellStyle name="Total 26 3 4" xfId="7058"/>
    <cellStyle name="Total 26 3 4 2" xfId="11827"/>
    <cellStyle name="Total 26 3 4 3" xfId="14366"/>
    <cellStyle name="Total 26 3 5" xfId="9837"/>
    <cellStyle name="Total 26 3 6" xfId="9265"/>
    <cellStyle name="Total 26 4" xfId="4752"/>
    <cellStyle name="Total 26 4 2" xfId="7706"/>
    <cellStyle name="Total 26 4 2 2" xfId="12446"/>
    <cellStyle name="Total 26 4 2 3" xfId="14975"/>
    <cellStyle name="Total 26 4 3" xfId="10785"/>
    <cellStyle name="Total 26 4 4" xfId="9912"/>
    <cellStyle name="Total 26 5" xfId="6077"/>
    <cellStyle name="Total 26 5 2" xfId="10991"/>
    <cellStyle name="Total 27" xfId="1981"/>
    <cellStyle name="Total 27 2" xfId="2811"/>
    <cellStyle name="Total 27 2 2" xfId="5609"/>
    <cellStyle name="Total 27 2 2 2" xfId="8559"/>
    <cellStyle name="Total 27 2 2 2 2" xfId="13299"/>
    <cellStyle name="Total 27 2 2 2 3" xfId="15828"/>
    <cellStyle name="Total 27 2 3" xfId="5163"/>
    <cellStyle name="Total 27 2 3 2" xfId="8115"/>
    <cellStyle name="Total 27 2 3 2 2" xfId="12855"/>
    <cellStyle name="Total 27 2 3 2 3" xfId="15384"/>
    <cellStyle name="Total 27 2 4" xfId="6074"/>
    <cellStyle name="Total 27 2 4 2" xfId="10988"/>
    <cellStyle name="Total 27 2 5" xfId="7061"/>
    <cellStyle name="Total 27 2 5 2" xfId="11830"/>
    <cellStyle name="Total 27 2 5 3" xfId="14369"/>
    <cellStyle name="Total 27 2 6" xfId="9840"/>
    <cellStyle name="Total 27 2 7" xfId="10868"/>
    <cellStyle name="Total 27 3" xfId="2810"/>
    <cellStyle name="Total 27 3 2" xfId="5608"/>
    <cellStyle name="Total 27 3 2 2" xfId="8558"/>
    <cellStyle name="Total 27 3 2 2 2" xfId="13298"/>
    <cellStyle name="Total 27 3 2 2 3" xfId="15827"/>
    <cellStyle name="Total 27 3 3" xfId="5162"/>
    <cellStyle name="Total 27 3 3 2" xfId="8114"/>
    <cellStyle name="Total 27 3 3 2 2" xfId="12854"/>
    <cellStyle name="Total 27 3 3 2 3" xfId="15383"/>
    <cellStyle name="Total 27 3 4" xfId="7060"/>
    <cellStyle name="Total 27 3 4 2" xfId="11829"/>
    <cellStyle name="Total 27 3 4 3" xfId="14368"/>
    <cellStyle name="Total 27 3 5" xfId="9839"/>
    <cellStyle name="Total 27 3 6" xfId="10826"/>
    <cellStyle name="Total 27 4" xfId="4753"/>
    <cellStyle name="Total 27 4 2" xfId="7707"/>
    <cellStyle name="Total 27 4 2 2" xfId="12447"/>
    <cellStyle name="Total 27 4 2 3" xfId="14976"/>
    <cellStyle name="Total 27 4 3" xfId="10786"/>
    <cellStyle name="Total 27 4 4" xfId="8989"/>
    <cellStyle name="Total 27 5" xfId="6075"/>
    <cellStyle name="Total 27 5 2" xfId="10989"/>
    <cellStyle name="Total 28" xfId="1982"/>
    <cellStyle name="Total 28 2" xfId="2813"/>
    <cellStyle name="Total 28 2 2" xfId="5611"/>
    <cellStyle name="Total 28 2 2 2" xfId="8561"/>
    <cellStyle name="Total 28 2 2 2 2" xfId="13301"/>
    <cellStyle name="Total 28 2 2 2 3" xfId="15830"/>
    <cellStyle name="Total 28 2 3" xfId="5165"/>
    <cellStyle name="Total 28 2 3 2" xfId="8117"/>
    <cellStyle name="Total 28 2 3 2 2" xfId="12857"/>
    <cellStyle name="Total 28 2 3 2 3" xfId="15386"/>
    <cellStyle name="Total 28 2 4" xfId="6072"/>
    <cellStyle name="Total 28 2 4 2" xfId="10986"/>
    <cellStyle name="Total 28 2 5" xfId="7063"/>
    <cellStyle name="Total 28 2 5 2" xfId="11832"/>
    <cellStyle name="Total 28 2 5 3" xfId="14371"/>
    <cellStyle name="Total 28 2 6" xfId="9842"/>
    <cellStyle name="Total 28 2 7" xfId="10869"/>
    <cellStyle name="Total 28 3" xfId="2812"/>
    <cellStyle name="Total 28 3 2" xfId="5610"/>
    <cellStyle name="Total 28 3 2 2" xfId="8560"/>
    <cellStyle name="Total 28 3 2 2 2" xfId="13300"/>
    <cellStyle name="Total 28 3 2 2 3" xfId="15829"/>
    <cellStyle name="Total 28 3 3" xfId="5164"/>
    <cellStyle name="Total 28 3 3 2" xfId="8116"/>
    <cellStyle name="Total 28 3 3 2 2" xfId="12856"/>
    <cellStyle name="Total 28 3 3 2 3" xfId="15385"/>
    <cellStyle name="Total 28 3 4" xfId="7062"/>
    <cellStyle name="Total 28 3 4 2" xfId="11831"/>
    <cellStyle name="Total 28 3 4 3" xfId="14370"/>
    <cellStyle name="Total 28 3 5" xfId="9841"/>
    <cellStyle name="Total 28 3 6" xfId="10827"/>
    <cellStyle name="Total 28 4" xfId="4754"/>
    <cellStyle name="Total 28 4 2" xfId="7708"/>
    <cellStyle name="Total 28 4 2 2" xfId="12448"/>
    <cellStyle name="Total 28 4 2 3" xfId="14977"/>
    <cellStyle name="Total 28 4 3" xfId="10787"/>
    <cellStyle name="Total 28 4 4" xfId="9911"/>
    <cellStyle name="Total 28 5" xfId="6073"/>
    <cellStyle name="Total 28 5 2" xfId="10987"/>
    <cellStyle name="Total 29" xfId="1983"/>
    <cellStyle name="Total 29 2" xfId="2815"/>
    <cellStyle name="Total 29 2 2" xfId="5613"/>
    <cellStyle name="Total 29 2 2 2" xfId="8563"/>
    <cellStyle name="Total 29 2 2 2 2" xfId="13303"/>
    <cellStyle name="Total 29 2 2 2 3" xfId="15832"/>
    <cellStyle name="Total 29 2 3" xfId="5167"/>
    <cellStyle name="Total 29 2 3 2" xfId="8119"/>
    <cellStyle name="Total 29 2 3 2 2" xfId="12859"/>
    <cellStyle name="Total 29 2 3 2 3" xfId="15388"/>
    <cellStyle name="Total 29 2 4" xfId="6070"/>
    <cellStyle name="Total 29 2 4 2" xfId="10984"/>
    <cellStyle name="Total 29 2 5" xfId="7065"/>
    <cellStyle name="Total 29 2 5 2" xfId="11834"/>
    <cellStyle name="Total 29 2 5 3" xfId="14373"/>
    <cellStyle name="Total 29 2 6" xfId="9844"/>
    <cellStyle name="Total 29 2 7" xfId="9264"/>
    <cellStyle name="Total 29 3" xfId="2814"/>
    <cellStyle name="Total 29 3 2" xfId="5612"/>
    <cellStyle name="Total 29 3 2 2" xfId="8562"/>
    <cellStyle name="Total 29 3 2 2 2" xfId="13302"/>
    <cellStyle name="Total 29 3 2 2 3" xfId="15831"/>
    <cellStyle name="Total 29 3 3" xfId="5166"/>
    <cellStyle name="Total 29 3 3 2" xfId="8118"/>
    <cellStyle name="Total 29 3 3 2 2" xfId="12858"/>
    <cellStyle name="Total 29 3 3 2 3" xfId="15387"/>
    <cellStyle name="Total 29 3 4" xfId="7064"/>
    <cellStyle name="Total 29 3 4 2" xfId="11833"/>
    <cellStyle name="Total 29 3 4 3" xfId="14372"/>
    <cellStyle name="Total 29 3 5" xfId="9843"/>
    <cellStyle name="Total 29 3 6" xfId="10914"/>
    <cellStyle name="Total 29 4" xfId="4755"/>
    <cellStyle name="Total 29 4 2" xfId="7709"/>
    <cellStyle name="Total 29 4 2 2" xfId="12449"/>
    <cellStyle name="Total 29 4 2 3" xfId="14978"/>
    <cellStyle name="Total 29 4 3" xfId="10788"/>
    <cellStyle name="Total 29 4 4" xfId="8988"/>
    <cellStyle name="Total 29 5" xfId="6071"/>
    <cellStyle name="Total 29 5 2" xfId="10985"/>
    <cellStyle name="Total 3" xfId="1984"/>
    <cellStyle name="Total 3 2" xfId="2817"/>
    <cellStyle name="Total 3 2 2" xfId="5615"/>
    <cellStyle name="Total 3 2 2 2" xfId="8565"/>
    <cellStyle name="Total 3 2 2 2 2" xfId="13305"/>
    <cellStyle name="Total 3 2 2 2 3" xfId="15834"/>
    <cellStyle name="Total 3 2 3" xfId="5169"/>
    <cellStyle name="Total 3 2 3 2" xfId="8121"/>
    <cellStyle name="Total 3 2 3 2 2" xfId="12861"/>
    <cellStyle name="Total 3 2 3 2 3" xfId="15390"/>
    <cellStyle name="Total 3 2 4" xfId="6068"/>
    <cellStyle name="Total 3 2 4 2" xfId="10982"/>
    <cellStyle name="Total 3 2 5" xfId="7067"/>
    <cellStyle name="Total 3 2 5 2" xfId="11836"/>
    <cellStyle name="Total 3 2 5 3" xfId="14375"/>
    <cellStyle name="Total 3 2 6" xfId="9846"/>
    <cellStyle name="Total 3 2 7" xfId="10824"/>
    <cellStyle name="Total 3 3" xfId="2816"/>
    <cellStyle name="Total 3 3 2" xfId="5614"/>
    <cellStyle name="Total 3 3 2 2" xfId="8564"/>
    <cellStyle name="Total 3 3 2 2 2" xfId="13304"/>
    <cellStyle name="Total 3 3 2 2 3" xfId="15833"/>
    <cellStyle name="Total 3 3 3" xfId="5168"/>
    <cellStyle name="Total 3 3 3 2" xfId="8120"/>
    <cellStyle name="Total 3 3 3 2 2" xfId="12860"/>
    <cellStyle name="Total 3 3 3 2 3" xfId="15389"/>
    <cellStyle name="Total 3 3 4" xfId="7066"/>
    <cellStyle name="Total 3 3 4 2" xfId="11835"/>
    <cellStyle name="Total 3 3 4 3" xfId="14374"/>
    <cellStyle name="Total 3 3 5" xfId="9845"/>
    <cellStyle name="Total 3 3 6" xfId="10911"/>
    <cellStyle name="Total 3 4" xfId="4756"/>
    <cellStyle name="Total 3 4 2" xfId="7710"/>
    <cellStyle name="Total 3 4 2 2" xfId="12450"/>
    <cellStyle name="Total 3 4 2 3" xfId="14979"/>
    <cellStyle name="Total 3 4 3" xfId="10789"/>
    <cellStyle name="Total 3 4 4" xfId="9910"/>
    <cellStyle name="Total 3 5" xfId="6069"/>
    <cellStyle name="Total 3 5 2" xfId="10983"/>
    <cellStyle name="Total 30" xfId="1985"/>
    <cellStyle name="Total 30 2" xfId="2819"/>
    <cellStyle name="Total 30 2 2" xfId="5617"/>
    <cellStyle name="Total 30 2 2 2" xfId="8567"/>
    <cellStyle name="Total 30 2 2 2 2" xfId="13307"/>
    <cellStyle name="Total 30 2 2 2 3" xfId="15836"/>
    <cellStyle name="Total 30 2 3" xfId="5171"/>
    <cellStyle name="Total 30 2 3 2" xfId="8123"/>
    <cellStyle name="Total 30 2 3 2 2" xfId="12863"/>
    <cellStyle name="Total 30 2 3 2 3" xfId="15392"/>
    <cellStyle name="Total 30 2 4" xfId="6066"/>
    <cellStyle name="Total 30 2 4 2" xfId="10980"/>
    <cellStyle name="Total 30 2 5" xfId="7069"/>
    <cellStyle name="Total 30 2 5 2" xfId="11838"/>
    <cellStyle name="Total 30 2 5 3" xfId="14377"/>
    <cellStyle name="Total 30 2 6" xfId="9848"/>
    <cellStyle name="Total 30 2 7" xfId="10825"/>
    <cellStyle name="Total 30 3" xfId="2818"/>
    <cellStyle name="Total 30 3 2" xfId="5616"/>
    <cellStyle name="Total 30 3 2 2" xfId="8566"/>
    <cellStyle name="Total 30 3 2 2 2" xfId="13306"/>
    <cellStyle name="Total 30 3 2 2 3" xfId="15835"/>
    <cellStyle name="Total 30 3 3" xfId="5170"/>
    <cellStyle name="Total 30 3 3 2" xfId="8122"/>
    <cellStyle name="Total 30 3 3 2 2" xfId="12862"/>
    <cellStyle name="Total 30 3 3 2 3" xfId="15391"/>
    <cellStyle name="Total 30 3 4" xfId="7068"/>
    <cellStyle name="Total 30 3 4 2" xfId="11837"/>
    <cellStyle name="Total 30 3 4 3" xfId="14376"/>
    <cellStyle name="Total 30 3 5" xfId="9847"/>
    <cellStyle name="Total 30 3 6" xfId="10866"/>
    <cellStyle name="Total 30 4" xfId="4757"/>
    <cellStyle name="Total 30 4 2" xfId="7711"/>
    <cellStyle name="Total 30 4 2 2" xfId="12451"/>
    <cellStyle name="Total 30 4 2 3" xfId="14980"/>
    <cellStyle name="Total 30 4 3" xfId="10790"/>
    <cellStyle name="Total 30 4 4" xfId="8987"/>
    <cellStyle name="Total 30 5" xfId="6067"/>
    <cellStyle name="Total 30 5 2" xfId="10981"/>
    <cellStyle name="Total 31" xfId="1986"/>
    <cellStyle name="Total 31 2" xfId="2821"/>
    <cellStyle name="Total 31 2 2" xfId="5619"/>
    <cellStyle name="Total 31 2 2 2" xfId="8569"/>
    <cellStyle name="Total 31 2 2 2 2" xfId="13309"/>
    <cellStyle name="Total 31 2 2 2 3" xfId="15838"/>
    <cellStyle name="Total 31 2 3" xfId="5173"/>
    <cellStyle name="Total 31 2 3 2" xfId="8125"/>
    <cellStyle name="Total 31 2 3 2 2" xfId="12865"/>
    <cellStyle name="Total 31 2 3 2 3" xfId="15394"/>
    <cellStyle name="Total 31 2 4" xfId="6064"/>
    <cellStyle name="Total 31 2 4 2" xfId="10978"/>
    <cellStyle name="Total 31 2 5" xfId="7071"/>
    <cellStyle name="Total 31 2 5 2" xfId="11840"/>
    <cellStyle name="Total 31 2 5 3" xfId="14379"/>
    <cellStyle name="Total 31 2 6" xfId="9850"/>
    <cellStyle name="Total 31 2 7" xfId="10912"/>
    <cellStyle name="Total 31 3" xfId="2820"/>
    <cellStyle name="Total 31 3 2" xfId="5618"/>
    <cellStyle name="Total 31 3 2 2" xfId="8568"/>
    <cellStyle name="Total 31 3 2 2 2" xfId="13308"/>
    <cellStyle name="Total 31 3 2 2 3" xfId="15837"/>
    <cellStyle name="Total 31 3 3" xfId="5172"/>
    <cellStyle name="Total 31 3 3 2" xfId="8124"/>
    <cellStyle name="Total 31 3 3 2 2" xfId="12864"/>
    <cellStyle name="Total 31 3 3 2 3" xfId="15393"/>
    <cellStyle name="Total 31 3 4" xfId="7070"/>
    <cellStyle name="Total 31 3 4 2" xfId="11839"/>
    <cellStyle name="Total 31 3 4 3" xfId="14378"/>
    <cellStyle name="Total 31 3 5" xfId="9849"/>
    <cellStyle name="Total 31 3 6" xfId="10867"/>
    <cellStyle name="Total 31 4" xfId="4758"/>
    <cellStyle name="Total 31 4 2" xfId="7712"/>
    <cellStyle name="Total 31 4 2 2" xfId="12452"/>
    <cellStyle name="Total 31 4 2 3" xfId="14981"/>
    <cellStyle name="Total 31 4 3" xfId="10791"/>
    <cellStyle name="Total 31 4 4" xfId="9909"/>
    <cellStyle name="Total 31 5" xfId="6065"/>
    <cellStyle name="Total 31 5 2" xfId="10979"/>
    <cellStyle name="Total 32" xfId="1987"/>
    <cellStyle name="Total 32 2" xfId="2823"/>
    <cellStyle name="Total 32 2 2" xfId="5621"/>
    <cellStyle name="Total 32 2 2 2" xfId="8571"/>
    <cellStyle name="Total 32 2 2 2 2" xfId="13311"/>
    <cellStyle name="Total 32 2 2 2 3" xfId="15840"/>
    <cellStyle name="Total 32 2 3" xfId="5175"/>
    <cellStyle name="Total 32 2 3 2" xfId="8127"/>
    <cellStyle name="Total 32 2 3 2 2" xfId="12867"/>
    <cellStyle name="Total 32 2 3 2 3" xfId="15396"/>
    <cellStyle name="Total 32 2 4" xfId="6062"/>
    <cellStyle name="Total 32 2 4 2" xfId="10976"/>
    <cellStyle name="Total 32 2 5" xfId="7073"/>
    <cellStyle name="Total 32 2 5 2" xfId="11842"/>
    <cellStyle name="Total 32 2 5 3" xfId="14381"/>
    <cellStyle name="Total 32 2 6" xfId="9852"/>
    <cellStyle name="Total 32 2 7" xfId="10909"/>
    <cellStyle name="Total 32 3" xfId="2822"/>
    <cellStyle name="Total 32 3 2" xfId="5620"/>
    <cellStyle name="Total 32 3 2 2" xfId="8570"/>
    <cellStyle name="Total 32 3 2 2 2" xfId="13310"/>
    <cellStyle name="Total 32 3 2 2 3" xfId="15839"/>
    <cellStyle name="Total 32 3 3" xfId="5174"/>
    <cellStyle name="Total 32 3 3 2" xfId="8126"/>
    <cellStyle name="Total 32 3 3 2 2" xfId="12866"/>
    <cellStyle name="Total 32 3 3 2 3" xfId="15395"/>
    <cellStyle name="Total 32 3 4" xfId="7072"/>
    <cellStyle name="Total 32 3 4 2" xfId="11841"/>
    <cellStyle name="Total 32 3 4 3" xfId="14380"/>
    <cellStyle name="Total 32 3 5" xfId="9851"/>
    <cellStyle name="Total 32 3 6" xfId="9263"/>
    <cellStyle name="Total 32 4" xfId="4759"/>
    <cellStyle name="Total 32 4 2" xfId="7713"/>
    <cellStyle name="Total 32 4 2 2" xfId="12453"/>
    <cellStyle name="Total 32 4 2 3" xfId="14982"/>
    <cellStyle name="Total 32 4 3" xfId="10792"/>
    <cellStyle name="Total 32 4 4" xfId="8986"/>
    <cellStyle name="Total 32 5" xfId="6063"/>
    <cellStyle name="Total 32 5 2" xfId="10977"/>
    <cellStyle name="Total 33" xfId="1988"/>
    <cellStyle name="Total 33 2" xfId="2825"/>
    <cellStyle name="Total 33 2 2" xfId="5623"/>
    <cellStyle name="Total 33 2 2 2" xfId="8573"/>
    <cellStyle name="Total 33 2 2 2 2" xfId="13313"/>
    <cellStyle name="Total 33 2 2 2 3" xfId="15842"/>
    <cellStyle name="Total 33 2 3" xfId="5177"/>
    <cellStyle name="Total 33 2 3 2" xfId="8129"/>
    <cellStyle name="Total 33 2 3 2 2" xfId="12869"/>
    <cellStyle name="Total 33 2 3 2 3" xfId="15398"/>
    <cellStyle name="Total 33 2 4" xfId="6060"/>
    <cellStyle name="Total 33 2 4 2" xfId="10974"/>
    <cellStyle name="Total 33 2 5" xfId="7075"/>
    <cellStyle name="Total 33 2 5 2" xfId="11844"/>
    <cellStyle name="Total 33 2 5 3" xfId="14383"/>
    <cellStyle name="Total 33 2 6" xfId="9854"/>
    <cellStyle name="Total 33 2 7" xfId="10864"/>
    <cellStyle name="Total 33 3" xfId="2824"/>
    <cellStyle name="Total 33 3 2" xfId="5622"/>
    <cellStyle name="Total 33 3 2 2" xfId="8572"/>
    <cellStyle name="Total 33 3 2 2 2" xfId="13312"/>
    <cellStyle name="Total 33 3 2 2 3" xfId="15841"/>
    <cellStyle name="Total 33 3 3" xfId="5176"/>
    <cellStyle name="Total 33 3 3 2" xfId="8128"/>
    <cellStyle name="Total 33 3 3 2 2" xfId="12868"/>
    <cellStyle name="Total 33 3 3 2 3" xfId="15397"/>
    <cellStyle name="Total 33 3 4" xfId="7074"/>
    <cellStyle name="Total 33 3 4 2" xfId="11843"/>
    <cellStyle name="Total 33 3 4 3" xfId="14382"/>
    <cellStyle name="Total 33 3 5" xfId="9853"/>
    <cellStyle name="Total 33 3 6" xfId="10822"/>
    <cellStyle name="Total 33 4" xfId="4760"/>
    <cellStyle name="Total 33 4 2" xfId="7714"/>
    <cellStyle name="Total 33 4 2 2" xfId="12454"/>
    <cellStyle name="Total 33 4 2 3" xfId="14983"/>
    <cellStyle name="Total 33 4 3" xfId="10793"/>
    <cellStyle name="Total 33 4 4" xfId="9908"/>
    <cellStyle name="Total 33 5" xfId="6061"/>
    <cellStyle name="Total 33 5 2" xfId="10975"/>
    <cellStyle name="Total 34" xfId="1989"/>
    <cellStyle name="Total 34 2" xfId="2827"/>
    <cellStyle name="Total 34 2 2" xfId="5625"/>
    <cellStyle name="Total 34 2 2 2" xfId="8575"/>
    <cellStyle name="Total 34 2 2 2 2" xfId="13315"/>
    <cellStyle name="Total 34 2 2 2 3" xfId="15844"/>
    <cellStyle name="Total 34 2 3" xfId="5179"/>
    <cellStyle name="Total 34 2 3 2" xfId="8131"/>
    <cellStyle name="Total 34 2 3 2 2" xfId="12871"/>
    <cellStyle name="Total 34 2 3 2 3" xfId="15400"/>
    <cellStyle name="Total 34 2 4" xfId="6058"/>
    <cellStyle name="Total 34 2 4 2" xfId="10972"/>
    <cellStyle name="Total 34 2 5" xfId="7077"/>
    <cellStyle name="Total 34 2 5 2" xfId="11846"/>
    <cellStyle name="Total 34 2 5 3" xfId="14385"/>
    <cellStyle name="Total 34 2 6" xfId="9856"/>
    <cellStyle name="Total 34 2 7" xfId="10865"/>
    <cellStyle name="Total 34 3" xfId="2826"/>
    <cellStyle name="Total 34 3 2" xfId="5624"/>
    <cellStyle name="Total 34 3 2 2" xfId="8574"/>
    <cellStyle name="Total 34 3 2 2 2" xfId="13314"/>
    <cellStyle name="Total 34 3 2 2 3" xfId="15843"/>
    <cellStyle name="Total 34 3 3" xfId="5178"/>
    <cellStyle name="Total 34 3 3 2" xfId="8130"/>
    <cellStyle name="Total 34 3 3 2 2" xfId="12870"/>
    <cellStyle name="Total 34 3 3 2 3" xfId="15399"/>
    <cellStyle name="Total 34 3 4" xfId="7076"/>
    <cellStyle name="Total 34 3 4 2" xfId="11845"/>
    <cellStyle name="Total 34 3 4 3" xfId="14384"/>
    <cellStyle name="Total 34 3 5" xfId="9855"/>
    <cellStyle name="Total 34 3 6" xfId="10823"/>
    <cellStyle name="Total 34 4" xfId="4761"/>
    <cellStyle name="Total 34 4 2" xfId="7715"/>
    <cellStyle name="Total 34 4 2 2" xfId="12455"/>
    <cellStyle name="Total 34 4 2 3" xfId="14984"/>
    <cellStyle name="Total 34 4 3" xfId="10794"/>
    <cellStyle name="Total 34 4 4" xfId="8985"/>
    <cellStyle name="Total 34 5" xfId="6059"/>
    <cellStyle name="Total 34 5 2" xfId="10973"/>
    <cellStyle name="Total 35" xfId="1990"/>
    <cellStyle name="Total 35 2" xfId="2829"/>
    <cellStyle name="Total 35 2 2" xfId="5627"/>
    <cellStyle name="Total 35 2 2 2" xfId="8577"/>
    <cellStyle name="Total 35 2 2 2 2" xfId="13317"/>
    <cellStyle name="Total 35 2 2 2 3" xfId="15846"/>
    <cellStyle name="Total 35 2 3" xfId="5181"/>
    <cellStyle name="Total 35 2 3 2" xfId="8133"/>
    <cellStyle name="Total 35 2 3 2 2" xfId="12873"/>
    <cellStyle name="Total 35 2 3 2 3" xfId="15402"/>
    <cellStyle name="Total 35 2 4" xfId="6056"/>
    <cellStyle name="Total 35 2 4 2" xfId="10970"/>
    <cellStyle name="Total 35 2 5" xfId="7079"/>
    <cellStyle name="Total 35 2 5 2" xfId="11848"/>
    <cellStyle name="Total 35 2 5 3" xfId="14387"/>
    <cellStyle name="Total 35 2 6" xfId="9858"/>
    <cellStyle name="Total 35 2 7" xfId="9262"/>
    <cellStyle name="Total 35 3" xfId="2828"/>
    <cellStyle name="Total 35 3 2" xfId="5626"/>
    <cellStyle name="Total 35 3 2 2" xfId="8576"/>
    <cellStyle name="Total 35 3 2 2 2" xfId="13316"/>
    <cellStyle name="Total 35 3 2 2 3" xfId="15845"/>
    <cellStyle name="Total 35 3 3" xfId="5180"/>
    <cellStyle name="Total 35 3 3 2" xfId="8132"/>
    <cellStyle name="Total 35 3 3 2 2" xfId="12872"/>
    <cellStyle name="Total 35 3 3 2 3" xfId="15401"/>
    <cellStyle name="Total 35 3 4" xfId="7078"/>
    <cellStyle name="Total 35 3 4 2" xfId="11847"/>
    <cellStyle name="Total 35 3 4 3" xfId="14386"/>
    <cellStyle name="Total 35 3 5" xfId="9857"/>
    <cellStyle name="Total 35 3 6" xfId="10910"/>
    <cellStyle name="Total 35 4" xfId="4762"/>
    <cellStyle name="Total 35 4 2" xfId="7716"/>
    <cellStyle name="Total 35 4 2 2" xfId="12456"/>
    <cellStyle name="Total 35 4 2 3" xfId="14985"/>
    <cellStyle name="Total 35 4 3" xfId="10795"/>
    <cellStyle name="Total 35 4 4" xfId="9907"/>
    <cellStyle name="Total 35 5" xfId="6057"/>
    <cellStyle name="Total 35 5 2" xfId="10971"/>
    <cellStyle name="Total 36" xfId="1991"/>
    <cellStyle name="Total 36 2" xfId="2831"/>
    <cellStyle name="Total 36 2 2" xfId="5629"/>
    <cellStyle name="Total 36 2 2 2" xfId="8579"/>
    <cellStyle name="Total 36 2 2 2 2" xfId="13319"/>
    <cellStyle name="Total 36 2 2 2 3" xfId="15848"/>
    <cellStyle name="Total 36 2 3" xfId="5183"/>
    <cellStyle name="Total 36 2 3 2" xfId="8135"/>
    <cellStyle name="Total 36 2 3 2 2" xfId="12875"/>
    <cellStyle name="Total 36 2 3 2 3" xfId="15404"/>
    <cellStyle name="Total 36 2 4" xfId="6054"/>
    <cellStyle name="Total 36 2 4 2" xfId="10968"/>
    <cellStyle name="Total 36 2 5" xfId="7081"/>
    <cellStyle name="Total 36 2 5 2" xfId="11850"/>
    <cellStyle name="Total 36 2 5 3" xfId="14389"/>
    <cellStyle name="Total 36 2 6" xfId="9860"/>
    <cellStyle name="Total 36 2 7" xfId="10820"/>
    <cellStyle name="Total 36 3" xfId="2830"/>
    <cellStyle name="Total 36 3 2" xfId="5628"/>
    <cellStyle name="Total 36 3 2 2" xfId="8578"/>
    <cellStyle name="Total 36 3 2 2 2" xfId="13318"/>
    <cellStyle name="Total 36 3 2 2 3" xfId="15847"/>
    <cellStyle name="Total 36 3 3" xfId="5182"/>
    <cellStyle name="Total 36 3 3 2" xfId="8134"/>
    <cellStyle name="Total 36 3 3 2 2" xfId="12874"/>
    <cellStyle name="Total 36 3 3 2 3" xfId="15403"/>
    <cellStyle name="Total 36 3 4" xfId="7080"/>
    <cellStyle name="Total 36 3 4 2" xfId="11849"/>
    <cellStyle name="Total 36 3 4 3" xfId="14388"/>
    <cellStyle name="Total 36 3 5" xfId="9859"/>
    <cellStyle name="Total 36 3 6" xfId="10907"/>
    <cellStyle name="Total 36 4" xfId="4763"/>
    <cellStyle name="Total 36 4 2" xfId="7717"/>
    <cellStyle name="Total 36 4 2 2" xfId="12457"/>
    <cellStyle name="Total 36 4 2 3" xfId="14986"/>
    <cellStyle name="Total 36 4 3" xfId="10796"/>
    <cellStyle name="Total 36 4 4" xfId="8984"/>
    <cellStyle name="Total 36 5" xfId="6055"/>
    <cellStyle name="Total 36 5 2" xfId="10969"/>
    <cellStyle name="Total 37" xfId="1992"/>
    <cellStyle name="Total 37 2" xfId="2833"/>
    <cellStyle name="Total 37 2 2" xfId="5631"/>
    <cellStyle name="Total 37 2 2 2" xfId="8581"/>
    <cellStyle name="Total 37 2 2 2 2" xfId="13321"/>
    <cellStyle name="Total 37 2 2 2 3" xfId="15850"/>
    <cellStyle name="Total 37 2 3" xfId="5185"/>
    <cellStyle name="Total 37 2 3 2" xfId="8137"/>
    <cellStyle name="Total 37 2 3 2 2" xfId="12877"/>
    <cellStyle name="Total 37 2 3 2 3" xfId="15406"/>
    <cellStyle name="Total 37 2 4" xfId="6052"/>
    <cellStyle name="Total 37 2 4 2" xfId="10966"/>
    <cellStyle name="Total 37 2 5" xfId="7083"/>
    <cellStyle name="Total 37 2 5 2" xfId="11852"/>
    <cellStyle name="Total 37 2 5 3" xfId="14391"/>
    <cellStyle name="Total 37 2 6" xfId="9862"/>
    <cellStyle name="Total 37 2 7" xfId="10821"/>
    <cellStyle name="Total 37 3" xfId="2832"/>
    <cellStyle name="Total 37 3 2" xfId="5630"/>
    <cellStyle name="Total 37 3 2 2" xfId="8580"/>
    <cellStyle name="Total 37 3 2 2 2" xfId="13320"/>
    <cellStyle name="Total 37 3 2 2 3" xfId="15849"/>
    <cellStyle name="Total 37 3 3" xfId="5184"/>
    <cellStyle name="Total 37 3 3 2" xfId="8136"/>
    <cellStyle name="Total 37 3 3 2 2" xfId="12876"/>
    <cellStyle name="Total 37 3 3 2 3" xfId="15405"/>
    <cellStyle name="Total 37 3 4" xfId="7082"/>
    <cellStyle name="Total 37 3 4 2" xfId="11851"/>
    <cellStyle name="Total 37 3 4 3" xfId="14390"/>
    <cellStyle name="Total 37 3 5" xfId="9861"/>
    <cellStyle name="Total 37 3 6" xfId="10862"/>
    <cellStyle name="Total 37 4" xfId="4764"/>
    <cellStyle name="Total 37 4 2" xfId="7718"/>
    <cellStyle name="Total 37 4 2 2" xfId="12458"/>
    <cellStyle name="Total 37 4 2 3" xfId="14987"/>
    <cellStyle name="Total 37 4 3" xfId="10797"/>
    <cellStyle name="Total 37 4 4" xfId="9906"/>
    <cellStyle name="Total 37 5" xfId="6053"/>
    <cellStyle name="Total 37 5 2" xfId="10967"/>
    <cellStyle name="Total 38" xfId="1993"/>
    <cellStyle name="Total 38 2" xfId="2835"/>
    <cellStyle name="Total 38 2 2" xfId="5633"/>
    <cellStyle name="Total 38 2 2 2" xfId="8583"/>
    <cellStyle name="Total 38 2 2 2 2" xfId="13323"/>
    <cellStyle name="Total 38 2 2 2 3" xfId="15852"/>
    <cellStyle name="Total 38 2 3" xfId="5187"/>
    <cellStyle name="Total 38 2 3 2" xfId="8139"/>
    <cellStyle name="Total 38 2 3 2 2" xfId="12879"/>
    <cellStyle name="Total 38 2 3 2 3" xfId="15408"/>
    <cellStyle name="Total 38 2 4" xfId="6050"/>
    <cellStyle name="Total 38 2 4 2" xfId="10964"/>
    <cellStyle name="Total 38 2 5" xfId="7085"/>
    <cellStyle name="Total 38 2 5 2" xfId="11854"/>
    <cellStyle name="Total 38 2 5 3" xfId="14393"/>
    <cellStyle name="Total 38 2 6" xfId="9864"/>
    <cellStyle name="Total 38 2 7" xfId="10908"/>
    <cellStyle name="Total 38 3" xfId="2834"/>
    <cellStyle name="Total 38 3 2" xfId="5632"/>
    <cellStyle name="Total 38 3 2 2" xfId="8582"/>
    <cellStyle name="Total 38 3 2 2 2" xfId="13322"/>
    <cellStyle name="Total 38 3 2 2 3" xfId="15851"/>
    <cellStyle name="Total 38 3 3" xfId="5186"/>
    <cellStyle name="Total 38 3 3 2" xfId="8138"/>
    <cellStyle name="Total 38 3 3 2 2" xfId="12878"/>
    <cellStyle name="Total 38 3 3 2 3" xfId="15407"/>
    <cellStyle name="Total 38 3 4" xfId="7084"/>
    <cellStyle name="Total 38 3 4 2" xfId="11853"/>
    <cellStyle name="Total 38 3 4 3" xfId="14392"/>
    <cellStyle name="Total 38 3 5" xfId="9863"/>
    <cellStyle name="Total 38 3 6" xfId="10863"/>
    <cellStyle name="Total 38 4" xfId="4765"/>
    <cellStyle name="Total 38 4 2" xfId="7719"/>
    <cellStyle name="Total 38 4 2 2" xfId="12459"/>
    <cellStyle name="Total 38 4 2 3" xfId="14988"/>
    <cellStyle name="Total 38 4 3" xfId="10798"/>
    <cellStyle name="Total 38 4 4" xfId="8983"/>
    <cellStyle name="Total 38 5" xfId="6051"/>
    <cellStyle name="Total 38 5 2" xfId="10965"/>
    <cellStyle name="Total 39" xfId="1994"/>
    <cellStyle name="Total 39 2" xfId="2837"/>
    <cellStyle name="Total 39 2 2" xfId="5635"/>
    <cellStyle name="Total 39 2 2 2" xfId="8585"/>
    <cellStyle name="Total 39 2 2 2 2" xfId="13325"/>
    <cellStyle name="Total 39 2 2 2 3" xfId="15854"/>
    <cellStyle name="Total 39 2 3" xfId="5189"/>
    <cellStyle name="Total 39 2 3 2" xfId="8141"/>
    <cellStyle name="Total 39 2 3 2 2" xfId="12881"/>
    <cellStyle name="Total 39 2 3 2 3" xfId="15410"/>
    <cellStyle name="Total 39 2 4" xfId="6048"/>
    <cellStyle name="Total 39 2 4 2" xfId="10962"/>
    <cellStyle name="Total 39 2 5" xfId="7087"/>
    <cellStyle name="Total 39 2 5 2" xfId="11856"/>
    <cellStyle name="Total 39 2 5 3" xfId="14395"/>
    <cellStyle name="Total 39 2 6" xfId="9866"/>
    <cellStyle name="Total 39 2 7" xfId="10905"/>
    <cellStyle name="Total 39 3" xfId="2836"/>
    <cellStyle name="Total 39 3 2" xfId="5634"/>
    <cellStyle name="Total 39 3 2 2" xfId="8584"/>
    <cellStyle name="Total 39 3 2 2 2" xfId="13324"/>
    <cellStyle name="Total 39 3 2 2 3" xfId="15853"/>
    <cellStyle name="Total 39 3 3" xfId="5188"/>
    <cellStyle name="Total 39 3 3 2" xfId="8140"/>
    <cellStyle name="Total 39 3 3 2 2" xfId="12880"/>
    <cellStyle name="Total 39 3 3 2 3" xfId="15409"/>
    <cellStyle name="Total 39 3 4" xfId="7086"/>
    <cellStyle name="Total 39 3 4 2" xfId="11855"/>
    <cellStyle name="Total 39 3 4 3" xfId="14394"/>
    <cellStyle name="Total 39 3 5" xfId="9865"/>
    <cellStyle name="Total 39 3 6" xfId="9261"/>
    <cellStyle name="Total 39 4" xfId="4766"/>
    <cellStyle name="Total 39 4 2" xfId="7720"/>
    <cellStyle name="Total 39 4 2 2" xfId="12460"/>
    <cellStyle name="Total 39 4 2 3" xfId="14989"/>
    <cellStyle name="Total 39 4 3" xfId="10799"/>
    <cellStyle name="Total 39 4 4" xfId="9905"/>
    <cellStyle name="Total 39 5" xfId="6049"/>
    <cellStyle name="Total 39 5 2" xfId="10963"/>
    <cellStyle name="Total 4" xfId="1995"/>
    <cellStyle name="Total 4 2" xfId="2839"/>
    <cellStyle name="Total 4 2 2" xfId="5637"/>
    <cellStyle name="Total 4 2 2 2" xfId="8587"/>
    <cellStyle name="Total 4 2 2 2 2" xfId="13327"/>
    <cellStyle name="Total 4 2 2 2 3" xfId="15856"/>
    <cellStyle name="Total 4 2 3" xfId="5191"/>
    <cellStyle name="Total 4 2 3 2" xfId="8143"/>
    <cellStyle name="Total 4 2 3 2 2" xfId="12883"/>
    <cellStyle name="Total 4 2 3 2 3" xfId="15412"/>
    <cellStyle name="Total 4 2 4" xfId="6046"/>
    <cellStyle name="Total 4 2 4 2" xfId="10960"/>
    <cellStyle name="Total 4 2 5" xfId="7089"/>
    <cellStyle name="Total 4 2 5 2" xfId="11858"/>
    <cellStyle name="Total 4 2 5 3" xfId="14397"/>
    <cellStyle name="Total 4 2 6" xfId="9868"/>
    <cellStyle name="Total 4 2 7" xfId="10860"/>
    <cellStyle name="Total 4 3" xfId="2838"/>
    <cellStyle name="Total 4 3 2" xfId="5636"/>
    <cellStyle name="Total 4 3 2 2" xfId="8586"/>
    <cellStyle name="Total 4 3 2 2 2" xfId="13326"/>
    <cellStyle name="Total 4 3 2 2 3" xfId="15855"/>
    <cellStyle name="Total 4 3 3" xfId="5190"/>
    <cellStyle name="Total 4 3 3 2" xfId="8142"/>
    <cellStyle name="Total 4 3 3 2 2" xfId="12882"/>
    <cellStyle name="Total 4 3 3 2 3" xfId="15411"/>
    <cellStyle name="Total 4 3 4" xfId="7088"/>
    <cellStyle name="Total 4 3 4 2" xfId="11857"/>
    <cellStyle name="Total 4 3 4 3" xfId="14396"/>
    <cellStyle name="Total 4 3 5" xfId="9867"/>
    <cellStyle name="Total 4 3 6" xfId="10818"/>
    <cellStyle name="Total 4 4" xfId="4767"/>
    <cellStyle name="Total 4 4 2" xfId="7721"/>
    <cellStyle name="Total 4 4 2 2" xfId="12461"/>
    <cellStyle name="Total 4 4 2 3" xfId="14990"/>
    <cellStyle name="Total 4 4 3" xfId="10800"/>
    <cellStyle name="Total 4 4 4" xfId="8982"/>
    <cellStyle name="Total 4 5" xfId="6047"/>
    <cellStyle name="Total 4 5 2" xfId="10961"/>
    <cellStyle name="Total 40" xfId="1996"/>
    <cellStyle name="Total 40 2" xfId="2841"/>
    <cellStyle name="Total 40 2 2" xfId="5639"/>
    <cellStyle name="Total 40 2 2 2" xfId="8589"/>
    <cellStyle name="Total 40 2 2 2 2" xfId="13329"/>
    <cellStyle name="Total 40 2 2 2 3" xfId="15858"/>
    <cellStyle name="Total 40 2 3" xfId="5193"/>
    <cellStyle name="Total 40 2 3 2" xfId="8145"/>
    <cellStyle name="Total 40 2 3 2 2" xfId="12885"/>
    <cellStyle name="Total 40 2 3 2 3" xfId="15414"/>
    <cellStyle name="Total 40 2 4" xfId="6044"/>
    <cellStyle name="Total 40 2 4 2" xfId="10958"/>
    <cellStyle name="Total 40 2 5" xfId="7091"/>
    <cellStyle name="Total 40 2 5 2" xfId="11860"/>
    <cellStyle name="Total 40 2 5 3" xfId="14399"/>
    <cellStyle name="Total 40 2 6" xfId="9870"/>
    <cellStyle name="Total 40 2 7" xfId="10861"/>
    <cellStyle name="Total 40 3" xfId="2840"/>
    <cellStyle name="Total 40 3 2" xfId="5638"/>
    <cellStyle name="Total 40 3 2 2" xfId="8588"/>
    <cellStyle name="Total 40 3 2 2 2" xfId="13328"/>
    <cellStyle name="Total 40 3 2 2 3" xfId="15857"/>
    <cellStyle name="Total 40 3 3" xfId="5192"/>
    <cellStyle name="Total 40 3 3 2" xfId="8144"/>
    <cellStyle name="Total 40 3 3 2 2" xfId="12884"/>
    <cellStyle name="Total 40 3 3 2 3" xfId="15413"/>
    <cellStyle name="Total 40 3 4" xfId="7090"/>
    <cellStyle name="Total 40 3 4 2" xfId="11859"/>
    <cellStyle name="Total 40 3 4 3" xfId="14398"/>
    <cellStyle name="Total 40 3 5" xfId="9869"/>
    <cellStyle name="Total 40 3 6" xfId="10819"/>
    <cellStyle name="Total 40 4" xfId="4768"/>
    <cellStyle name="Total 40 4 2" xfId="7722"/>
    <cellStyle name="Total 40 4 2 2" xfId="12462"/>
    <cellStyle name="Total 40 4 2 3" xfId="14991"/>
    <cellStyle name="Total 40 4 3" xfId="10801"/>
    <cellStyle name="Total 40 4 4" xfId="9904"/>
    <cellStyle name="Total 40 5" xfId="6045"/>
    <cellStyle name="Total 40 5 2" xfId="10959"/>
    <cellStyle name="Total 41" xfId="1997"/>
    <cellStyle name="Total 41 2" xfId="2843"/>
    <cellStyle name="Total 41 2 2" xfId="5641"/>
    <cellStyle name="Total 41 2 2 2" xfId="8591"/>
    <cellStyle name="Total 41 2 2 2 2" xfId="13331"/>
    <cellStyle name="Total 41 2 2 2 3" xfId="15860"/>
    <cellStyle name="Total 41 2 3" xfId="5195"/>
    <cellStyle name="Total 41 2 3 2" xfId="8147"/>
    <cellStyle name="Total 41 2 3 2 2" xfId="12887"/>
    <cellStyle name="Total 41 2 3 2 3" xfId="15416"/>
    <cellStyle name="Total 41 2 4" xfId="6042"/>
    <cellStyle name="Total 41 2 4 2" xfId="10956"/>
    <cellStyle name="Total 41 2 5" xfId="7093"/>
    <cellStyle name="Total 41 2 5 2" xfId="11862"/>
    <cellStyle name="Total 41 2 5 3" xfId="14401"/>
    <cellStyle name="Total 41 2 6" xfId="9872"/>
    <cellStyle name="Total 41 2 7" xfId="9260"/>
    <cellStyle name="Total 41 3" xfId="2842"/>
    <cellStyle name="Total 41 3 2" xfId="5640"/>
    <cellStyle name="Total 41 3 2 2" xfId="8590"/>
    <cellStyle name="Total 41 3 2 2 2" xfId="13330"/>
    <cellStyle name="Total 41 3 2 2 3" xfId="15859"/>
    <cellStyle name="Total 41 3 3" xfId="5194"/>
    <cellStyle name="Total 41 3 3 2" xfId="8146"/>
    <cellStyle name="Total 41 3 3 2 2" xfId="12886"/>
    <cellStyle name="Total 41 3 3 2 3" xfId="15415"/>
    <cellStyle name="Total 41 3 4" xfId="7092"/>
    <cellStyle name="Total 41 3 4 2" xfId="11861"/>
    <cellStyle name="Total 41 3 4 3" xfId="14400"/>
    <cellStyle name="Total 41 3 5" xfId="9871"/>
    <cellStyle name="Total 41 3 6" xfId="10906"/>
    <cellStyle name="Total 41 4" xfId="4769"/>
    <cellStyle name="Total 41 4 2" xfId="7723"/>
    <cellStyle name="Total 41 4 2 2" xfId="12463"/>
    <cellStyle name="Total 41 4 2 3" xfId="14992"/>
    <cellStyle name="Total 41 4 3" xfId="10802"/>
    <cellStyle name="Total 41 4 4" xfId="8981"/>
    <cellStyle name="Total 41 5" xfId="6043"/>
    <cellStyle name="Total 41 5 2" xfId="10957"/>
    <cellStyle name="Total 42" xfId="1998"/>
    <cellStyle name="Total 42 2" xfId="2845"/>
    <cellStyle name="Total 42 2 2" xfId="5643"/>
    <cellStyle name="Total 42 2 2 2" xfId="8593"/>
    <cellStyle name="Total 42 2 2 2 2" xfId="13333"/>
    <cellStyle name="Total 42 2 2 2 3" xfId="15862"/>
    <cellStyle name="Total 42 2 3" xfId="5197"/>
    <cellStyle name="Total 42 2 3 2" xfId="8149"/>
    <cellStyle name="Total 42 2 3 2 2" xfId="12889"/>
    <cellStyle name="Total 42 2 3 2 3" xfId="15418"/>
    <cellStyle name="Total 42 2 4" xfId="6040"/>
    <cellStyle name="Total 42 2 4 2" xfId="10954"/>
    <cellStyle name="Total 42 2 5" xfId="7095"/>
    <cellStyle name="Total 42 2 5 2" xfId="11864"/>
    <cellStyle name="Total 42 2 5 3" xfId="14403"/>
    <cellStyle name="Total 42 2 6" xfId="9874"/>
    <cellStyle name="Total 42 2 7" xfId="10816"/>
    <cellStyle name="Total 42 3" xfId="2844"/>
    <cellStyle name="Total 42 3 2" xfId="5642"/>
    <cellStyle name="Total 42 3 2 2" xfId="8592"/>
    <cellStyle name="Total 42 3 2 2 2" xfId="13332"/>
    <cellStyle name="Total 42 3 2 2 3" xfId="15861"/>
    <cellStyle name="Total 42 3 3" xfId="5196"/>
    <cellStyle name="Total 42 3 3 2" xfId="8148"/>
    <cellStyle name="Total 42 3 3 2 2" xfId="12888"/>
    <cellStyle name="Total 42 3 3 2 3" xfId="15417"/>
    <cellStyle name="Total 42 3 4" xfId="7094"/>
    <cellStyle name="Total 42 3 4 2" xfId="11863"/>
    <cellStyle name="Total 42 3 4 3" xfId="14402"/>
    <cellStyle name="Total 42 3 5" xfId="9873"/>
    <cellStyle name="Total 42 3 6" xfId="10903"/>
    <cellStyle name="Total 42 4" xfId="4770"/>
    <cellStyle name="Total 42 4 2" xfId="7724"/>
    <cellStyle name="Total 42 4 2 2" xfId="12464"/>
    <cellStyle name="Total 42 4 2 3" xfId="14993"/>
    <cellStyle name="Total 42 4 3" xfId="10803"/>
    <cellStyle name="Total 42 4 4" xfId="9903"/>
    <cellStyle name="Total 42 5" xfId="6041"/>
    <cellStyle name="Total 42 5 2" xfId="10955"/>
    <cellStyle name="Total 43" xfId="1999"/>
    <cellStyle name="Total 43 2" xfId="2847"/>
    <cellStyle name="Total 43 2 2" xfId="5645"/>
    <cellStyle name="Total 43 2 2 2" xfId="8595"/>
    <cellStyle name="Total 43 2 2 2 2" xfId="13335"/>
    <cellStyle name="Total 43 2 2 2 3" xfId="15864"/>
    <cellStyle name="Total 43 2 3" xfId="5199"/>
    <cellStyle name="Total 43 2 3 2" xfId="8151"/>
    <cellStyle name="Total 43 2 3 2 2" xfId="12891"/>
    <cellStyle name="Total 43 2 3 2 3" xfId="15420"/>
    <cellStyle name="Total 43 2 4" xfId="6038"/>
    <cellStyle name="Total 43 2 4 2" xfId="10952"/>
    <cellStyle name="Total 43 2 5" xfId="7097"/>
    <cellStyle name="Total 43 2 5 2" xfId="11866"/>
    <cellStyle name="Total 43 2 5 3" xfId="14405"/>
    <cellStyle name="Total 43 2 6" xfId="9876"/>
    <cellStyle name="Total 43 2 7" xfId="10817"/>
    <cellStyle name="Total 43 3" xfId="2846"/>
    <cellStyle name="Total 43 3 2" xfId="5644"/>
    <cellStyle name="Total 43 3 2 2" xfId="8594"/>
    <cellStyle name="Total 43 3 2 2 2" xfId="13334"/>
    <cellStyle name="Total 43 3 2 2 3" xfId="15863"/>
    <cellStyle name="Total 43 3 3" xfId="5198"/>
    <cellStyle name="Total 43 3 3 2" xfId="8150"/>
    <cellStyle name="Total 43 3 3 2 2" xfId="12890"/>
    <cellStyle name="Total 43 3 3 2 3" xfId="15419"/>
    <cellStyle name="Total 43 3 4" xfId="7096"/>
    <cellStyle name="Total 43 3 4 2" xfId="11865"/>
    <cellStyle name="Total 43 3 4 3" xfId="14404"/>
    <cellStyle name="Total 43 3 5" xfId="9875"/>
    <cellStyle name="Total 43 3 6" xfId="10858"/>
    <cellStyle name="Total 43 4" xfId="4771"/>
    <cellStyle name="Total 43 4 2" xfId="7725"/>
    <cellStyle name="Total 43 4 2 2" xfId="12465"/>
    <cellStyle name="Total 43 4 2 3" xfId="14994"/>
    <cellStyle name="Total 43 4 3" xfId="10804"/>
    <cellStyle name="Total 43 4 4" xfId="8980"/>
    <cellStyle name="Total 43 5" xfId="6039"/>
    <cellStyle name="Total 43 5 2" xfId="10953"/>
    <cellStyle name="Total 44" xfId="2000"/>
    <cellStyle name="Total 44 2" xfId="2849"/>
    <cellStyle name="Total 44 2 2" xfId="5647"/>
    <cellStyle name="Total 44 2 2 2" xfId="8597"/>
    <cellStyle name="Total 44 2 2 2 2" xfId="13337"/>
    <cellStyle name="Total 44 2 2 2 3" xfId="15866"/>
    <cellStyle name="Total 44 2 3" xfId="5201"/>
    <cellStyle name="Total 44 2 3 2" xfId="8153"/>
    <cellStyle name="Total 44 2 3 2 2" xfId="12893"/>
    <cellStyle name="Total 44 2 3 2 3" xfId="15422"/>
    <cellStyle name="Total 44 2 4" xfId="6036"/>
    <cellStyle name="Total 44 2 4 2" xfId="10950"/>
    <cellStyle name="Total 44 2 5" xfId="7099"/>
    <cellStyle name="Total 44 2 5 2" xfId="11868"/>
    <cellStyle name="Total 44 2 5 3" xfId="14407"/>
    <cellStyle name="Total 44 2 6" xfId="9878"/>
    <cellStyle name="Total 44 2 7" xfId="10904"/>
    <cellStyle name="Total 44 3" xfId="2848"/>
    <cellStyle name="Total 44 3 2" xfId="5646"/>
    <cellStyle name="Total 44 3 2 2" xfId="8596"/>
    <cellStyle name="Total 44 3 2 2 2" xfId="13336"/>
    <cellStyle name="Total 44 3 2 2 3" xfId="15865"/>
    <cellStyle name="Total 44 3 3" xfId="5200"/>
    <cellStyle name="Total 44 3 3 2" xfId="8152"/>
    <cellStyle name="Total 44 3 3 2 2" xfId="12892"/>
    <cellStyle name="Total 44 3 3 2 3" xfId="15421"/>
    <cellStyle name="Total 44 3 4" xfId="7098"/>
    <cellStyle name="Total 44 3 4 2" xfId="11867"/>
    <cellStyle name="Total 44 3 4 3" xfId="14406"/>
    <cellStyle name="Total 44 3 5" xfId="9877"/>
    <cellStyle name="Total 44 3 6" xfId="10859"/>
    <cellStyle name="Total 44 4" xfId="4772"/>
    <cellStyle name="Total 44 4 2" xfId="7726"/>
    <cellStyle name="Total 44 4 2 2" xfId="12466"/>
    <cellStyle name="Total 44 4 2 3" xfId="14995"/>
    <cellStyle name="Total 44 4 3" xfId="10805"/>
    <cellStyle name="Total 44 4 4" xfId="9902"/>
    <cellStyle name="Total 44 5" xfId="6037"/>
    <cellStyle name="Total 44 5 2" xfId="10951"/>
    <cellStyle name="Total 5" xfId="2001"/>
    <cellStyle name="Total 5 2" xfId="2851"/>
    <cellStyle name="Total 5 2 2" xfId="5649"/>
    <cellStyle name="Total 5 2 2 2" xfId="8599"/>
    <cellStyle name="Total 5 2 2 2 2" xfId="13339"/>
    <cellStyle name="Total 5 2 2 2 3" xfId="15868"/>
    <cellStyle name="Total 5 2 3" xfId="5203"/>
    <cellStyle name="Total 5 2 3 2" xfId="8155"/>
    <cellStyle name="Total 5 2 3 2 2" xfId="12895"/>
    <cellStyle name="Total 5 2 3 2 3" xfId="15424"/>
    <cellStyle name="Total 5 2 4" xfId="6034"/>
    <cellStyle name="Total 5 2 4 2" xfId="10948"/>
    <cellStyle name="Total 5 2 5" xfId="7101"/>
    <cellStyle name="Total 5 2 5 2" xfId="11870"/>
    <cellStyle name="Total 5 2 5 3" xfId="14409"/>
    <cellStyle name="Total 5 2 6" xfId="9880"/>
    <cellStyle name="Total 5 2 7" xfId="10901"/>
    <cellStyle name="Total 5 3" xfId="2850"/>
    <cellStyle name="Total 5 3 2" xfId="5648"/>
    <cellStyle name="Total 5 3 2 2" xfId="8598"/>
    <cellStyle name="Total 5 3 2 2 2" xfId="13338"/>
    <cellStyle name="Total 5 3 2 2 3" xfId="15867"/>
    <cellStyle name="Total 5 3 3" xfId="5202"/>
    <cellStyle name="Total 5 3 3 2" xfId="8154"/>
    <cellStyle name="Total 5 3 3 2 2" xfId="12894"/>
    <cellStyle name="Total 5 3 3 2 3" xfId="15423"/>
    <cellStyle name="Total 5 3 4" xfId="7100"/>
    <cellStyle name="Total 5 3 4 2" xfId="11869"/>
    <cellStyle name="Total 5 3 4 3" xfId="14408"/>
    <cellStyle name="Total 5 3 5" xfId="9879"/>
    <cellStyle name="Total 5 3 6" xfId="9259"/>
    <cellStyle name="Total 5 4" xfId="4773"/>
    <cellStyle name="Total 5 4 2" xfId="7727"/>
    <cellStyle name="Total 5 4 2 2" xfId="12467"/>
    <cellStyle name="Total 5 4 2 3" xfId="14996"/>
    <cellStyle name="Total 5 4 3" xfId="10806"/>
    <cellStyle name="Total 5 4 4" xfId="8979"/>
    <cellStyle name="Total 5 5" xfId="6035"/>
    <cellStyle name="Total 5 5 2" xfId="10949"/>
    <cellStyle name="Total 6" xfId="2002"/>
    <cellStyle name="Total 6 2" xfId="2853"/>
    <cellStyle name="Total 6 2 2" xfId="5651"/>
    <cellStyle name="Total 6 2 2 2" xfId="8601"/>
    <cellStyle name="Total 6 2 2 2 2" xfId="13341"/>
    <cellStyle name="Total 6 2 2 2 3" xfId="15870"/>
    <cellStyle name="Total 6 2 3" xfId="5205"/>
    <cellStyle name="Total 6 2 3 2" xfId="8157"/>
    <cellStyle name="Total 6 2 3 2 2" xfId="12897"/>
    <cellStyle name="Total 6 2 3 2 3" xfId="15426"/>
    <cellStyle name="Total 6 2 4" xfId="6032"/>
    <cellStyle name="Total 6 2 4 2" xfId="10946"/>
    <cellStyle name="Total 6 2 5" xfId="7103"/>
    <cellStyle name="Total 6 2 5 2" xfId="11872"/>
    <cellStyle name="Total 6 2 5 3" xfId="14411"/>
    <cellStyle name="Total 6 2 6" xfId="9882"/>
    <cellStyle name="Total 6 2 7" xfId="10856"/>
    <cellStyle name="Total 6 3" xfId="2852"/>
    <cellStyle name="Total 6 3 2" xfId="5650"/>
    <cellStyle name="Total 6 3 2 2" xfId="8600"/>
    <cellStyle name="Total 6 3 2 2 2" xfId="13340"/>
    <cellStyle name="Total 6 3 2 2 3" xfId="15869"/>
    <cellStyle name="Total 6 3 3" xfId="5204"/>
    <cellStyle name="Total 6 3 3 2" xfId="8156"/>
    <cellStyle name="Total 6 3 3 2 2" xfId="12896"/>
    <cellStyle name="Total 6 3 3 2 3" xfId="15425"/>
    <cellStyle name="Total 6 3 4" xfId="7102"/>
    <cellStyle name="Total 6 3 4 2" xfId="11871"/>
    <cellStyle name="Total 6 3 4 3" xfId="14410"/>
    <cellStyle name="Total 6 3 5" xfId="9881"/>
    <cellStyle name="Total 6 3 6" xfId="10814"/>
    <cellStyle name="Total 6 4" xfId="4774"/>
    <cellStyle name="Total 6 4 2" xfId="7728"/>
    <cellStyle name="Total 6 4 2 2" xfId="12468"/>
    <cellStyle name="Total 6 4 2 3" xfId="14997"/>
    <cellStyle name="Total 6 4 3" xfId="10807"/>
    <cellStyle name="Total 6 4 4" xfId="9901"/>
    <cellStyle name="Total 6 5" xfId="6033"/>
    <cellStyle name="Total 6 5 2" xfId="10947"/>
    <cellStyle name="Total 7" xfId="2003"/>
    <cellStyle name="Total 7 2" xfId="2855"/>
    <cellStyle name="Total 7 2 2" xfId="5653"/>
    <cellStyle name="Total 7 2 2 2" xfId="8603"/>
    <cellStyle name="Total 7 2 2 2 2" xfId="13343"/>
    <cellStyle name="Total 7 2 2 2 3" xfId="15872"/>
    <cellStyle name="Total 7 2 3" xfId="5207"/>
    <cellStyle name="Total 7 2 3 2" xfId="8159"/>
    <cellStyle name="Total 7 2 3 2 2" xfId="12899"/>
    <cellStyle name="Total 7 2 3 2 3" xfId="15428"/>
    <cellStyle name="Total 7 2 4" xfId="6030"/>
    <cellStyle name="Total 7 2 4 2" xfId="10944"/>
    <cellStyle name="Total 7 2 5" xfId="7105"/>
    <cellStyle name="Total 7 2 5 2" xfId="11874"/>
    <cellStyle name="Total 7 2 5 3" xfId="14413"/>
    <cellStyle name="Total 7 2 6" xfId="9884"/>
    <cellStyle name="Total 7 2 7" xfId="10857"/>
    <cellStyle name="Total 7 3" xfId="2854"/>
    <cellStyle name="Total 7 3 2" xfId="5652"/>
    <cellStyle name="Total 7 3 2 2" xfId="8602"/>
    <cellStyle name="Total 7 3 2 2 2" xfId="13342"/>
    <cellStyle name="Total 7 3 2 2 3" xfId="15871"/>
    <cellStyle name="Total 7 3 3" xfId="5206"/>
    <cellStyle name="Total 7 3 3 2" xfId="8158"/>
    <cellStyle name="Total 7 3 3 2 2" xfId="12898"/>
    <cellStyle name="Total 7 3 3 2 3" xfId="15427"/>
    <cellStyle name="Total 7 3 4" xfId="7104"/>
    <cellStyle name="Total 7 3 4 2" xfId="11873"/>
    <cellStyle name="Total 7 3 4 3" xfId="14412"/>
    <cellStyle name="Total 7 3 5" xfId="9883"/>
    <cellStyle name="Total 7 3 6" xfId="10815"/>
    <cellStyle name="Total 7 4" xfId="4775"/>
    <cellStyle name="Total 7 4 2" xfId="7729"/>
    <cellStyle name="Total 7 4 2 2" xfId="12469"/>
    <cellStyle name="Total 7 4 2 3" xfId="14998"/>
    <cellStyle name="Total 7 4 3" xfId="10808"/>
    <cellStyle name="Total 7 4 4" xfId="8978"/>
    <cellStyle name="Total 7 5" xfId="6031"/>
    <cellStyle name="Total 7 5 2" xfId="10945"/>
    <cellStyle name="Total 8" xfId="2004"/>
    <cellStyle name="Total 8 2" xfId="2857"/>
    <cellStyle name="Total 8 2 2" xfId="5655"/>
    <cellStyle name="Total 8 2 2 2" xfId="8605"/>
    <cellStyle name="Total 8 2 2 2 2" xfId="13345"/>
    <cellStyle name="Total 8 2 2 2 3" xfId="15874"/>
    <cellStyle name="Total 8 2 3" xfId="5209"/>
    <cellStyle name="Total 8 2 3 2" xfId="8161"/>
    <cellStyle name="Total 8 2 3 2 2" xfId="12901"/>
    <cellStyle name="Total 8 2 3 2 3" xfId="15430"/>
    <cellStyle name="Total 8 2 4" xfId="6028"/>
    <cellStyle name="Total 8 2 4 2" xfId="10942"/>
    <cellStyle name="Total 8 2 5" xfId="7107"/>
    <cellStyle name="Total 8 2 5 2" xfId="11876"/>
    <cellStyle name="Total 8 2 5 3" xfId="14415"/>
    <cellStyle name="Total 8 2 6" xfId="9886"/>
    <cellStyle name="Total 8 2 7" xfId="9258"/>
    <cellStyle name="Total 8 3" xfId="2856"/>
    <cellStyle name="Total 8 3 2" xfId="5654"/>
    <cellStyle name="Total 8 3 2 2" xfId="8604"/>
    <cellStyle name="Total 8 3 2 2 2" xfId="13344"/>
    <cellStyle name="Total 8 3 2 2 3" xfId="15873"/>
    <cellStyle name="Total 8 3 3" xfId="5208"/>
    <cellStyle name="Total 8 3 3 2" xfId="8160"/>
    <cellStyle name="Total 8 3 3 2 2" xfId="12900"/>
    <cellStyle name="Total 8 3 3 2 3" xfId="15429"/>
    <cellStyle name="Total 8 3 4" xfId="7106"/>
    <cellStyle name="Total 8 3 4 2" xfId="11875"/>
    <cellStyle name="Total 8 3 4 3" xfId="14414"/>
    <cellStyle name="Total 8 3 5" xfId="9885"/>
    <cellStyle name="Total 8 3 6" xfId="10902"/>
    <cellStyle name="Total 8 4" xfId="4776"/>
    <cellStyle name="Total 8 4 2" xfId="7730"/>
    <cellStyle name="Total 8 4 2 2" xfId="12470"/>
    <cellStyle name="Total 8 4 2 3" xfId="14999"/>
    <cellStyle name="Total 8 4 3" xfId="10809"/>
    <cellStyle name="Total 8 4 4" xfId="9900"/>
    <cellStyle name="Total 8 5" xfId="6029"/>
    <cellStyle name="Total 8 5 2" xfId="10943"/>
    <cellStyle name="Total 9" xfId="2005"/>
    <cellStyle name="Total 9 2" xfId="2859"/>
    <cellStyle name="Total 9 2 2" xfId="5657"/>
    <cellStyle name="Total 9 2 2 2" xfId="8607"/>
    <cellStyle name="Total 9 2 2 2 2" xfId="13347"/>
    <cellStyle name="Total 9 2 2 2 3" xfId="15876"/>
    <cellStyle name="Total 9 2 3" xfId="5211"/>
    <cellStyle name="Total 9 2 3 2" xfId="8163"/>
    <cellStyle name="Total 9 2 3 2 2" xfId="12903"/>
    <cellStyle name="Total 9 2 3 2 3" xfId="15432"/>
    <cellStyle name="Total 9 2 4" xfId="6026"/>
    <cellStyle name="Total 9 2 4 2" xfId="10940"/>
    <cellStyle name="Total 9 2 5" xfId="7109"/>
    <cellStyle name="Total 9 2 5 2" xfId="11878"/>
    <cellStyle name="Total 9 2 5 3" xfId="14417"/>
    <cellStyle name="Total 9 2 6" xfId="9888"/>
    <cellStyle name="Total 9 2 7" xfId="10813"/>
    <cellStyle name="Total 9 3" xfId="2858"/>
    <cellStyle name="Total 9 3 2" xfId="5656"/>
    <cellStyle name="Total 9 3 2 2" xfId="8606"/>
    <cellStyle name="Total 9 3 2 2 2" xfId="13346"/>
    <cellStyle name="Total 9 3 2 2 3" xfId="15875"/>
    <cellStyle name="Total 9 3 3" xfId="5210"/>
    <cellStyle name="Total 9 3 3 2" xfId="8162"/>
    <cellStyle name="Total 9 3 3 2 2" xfId="12902"/>
    <cellStyle name="Total 9 3 3 2 3" xfId="15431"/>
    <cellStyle name="Total 9 3 4" xfId="7108"/>
    <cellStyle name="Total 9 3 4 2" xfId="11877"/>
    <cellStyle name="Total 9 3 4 3" xfId="14416"/>
    <cellStyle name="Total 9 3 5" xfId="9887"/>
    <cellStyle name="Total 9 3 6" xfId="10900"/>
    <cellStyle name="Total 9 4" xfId="4777"/>
    <cellStyle name="Total 9 4 2" xfId="7731"/>
    <cellStyle name="Total 9 4 2 2" xfId="12471"/>
    <cellStyle name="Total 9 4 2 3" xfId="15000"/>
    <cellStyle name="Total 9 4 3" xfId="10810"/>
    <cellStyle name="Total 9 4 4" xfId="8977"/>
    <cellStyle name="Total 9 5" xfId="6027"/>
    <cellStyle name="Total 9 5 2" xfId="10941"/>
    <cellStyle name="Warning Text" xfId="30" builtinId="11" customBuiltin="1"/>
    <cellStyle name="Warning Text 10" xfId="2006"/>
    <cellStyle name="Warning Text 11" xfId="2007"/>
    <cellStyle name="Warning Text 12" xfId="2008"/>
    <cellStyle name="Warning Text 13" xfId="2009"/>
    <cellStyle name="Warning Text 14" xfId="2010"/>
    <cellStyle name="Warning Text 15" xfId="2011"/>
    <cellStyle name="Warning Text 16" xfId="2012"/>
    <cellStyle name="Warning Text 17" xfId="2013"/>
    <cellStyle name="Warning Text 18" xfId="2014"/>
    <cellStyle name="Warning Text 19" xfId="2015"/>
    <cellStyle name="Warning Text 2" xfId="2016"/>
    <cellStyle name="Warning Text 20" xfId="2017"/>
    <cellStyle name="Warning Text 21" xfId="2018"/>
    <cellStyle name="Warning Text 22" xfId="2019"/>
    <cellStyle name="Warning Text 23" xfId="2020"/>
    <cellStyle name="Warning Text 24" xfId="2021"/>
    <cellStyle name="Warning Text 25" xfId="2022"/>
    <cellStyle name="Warning Text 26" xfId="2023"/>
    <cellStyle name="Warning Text 27" xfId="2024"/>
    <cellStyle name="Warning Text 28" xfId="2025"/>
    <cellStyle name="Warning Text 29" xfId="2026"/>
    <cellStyle name="Warning Text 3" xfId="2027"/>
    <cellStyle name="Warning Text 30" xfId="2028"/>
    <cellStyle name="Warning Text 31" xfId="2029"/>
    <cellStyle name="Warning Text 32" xfId="2030"/>
    <cellStyle name="Warning Text 33" xfId="2031"/>
    <cellStyle name="Warning Text 34" xfId="2032"/>
    <cellStyle name="Warning Text 35" xfId="2033"/>
    <cellStyle name="Warning Text 36" xfId="2034"/>
    <cellStyle name="Warning Text 37" xfId="2035"/>
    <cellStyle name="Warning Text 38" xfId="2036"/>
    <cellStyle name="Warning Text 39" xfId="2037"/>
    <cellStyle name="Warning Text 4" xfId="2038"/>
    <cellStyle name="Warning Text 40" xfId="2039"/>
    <cellStyle name="Warning Text 41" xfId="2040"/>
    <cellStyle name="Warning Text 42" xfId="2041"/>
    <cellStyle name="Warning Text 43" xfId="2042"/>
    <cellStyle name="Warning Text 44" xfId="2043"/>
    <cellStyle name="Warning Text 5" xfId="2044"/>
    <cellStyle name="Warning Text 6" xfId="2045"/>
    <cellStyle name="Warning Text 7" xfId="2046"/>
    <cellStyle name="Warning Text 8" xfId="2047"/>
    <cellStyle name="Warning Text 9" xfId="2048"/>
    <cellStyle name="뷭?_BOOKSHIP_ 인원 " xfId="2860"/>
    <cellStyle name="콤마 [0]_ 비목별 월별기술 " xfId="2861"/>
    <cellStyle name="콤마_ 비목별 월별기술 " xfId="2862"/>
    <cellStyle name="통화 [0]_ 비목별 월별기술 " xfId="2863"/>
    <cellStyle name="통화_ 비목별 월별기술 " xfId="2864"/>
    <cellStyle name="표준_ 1-3 " xfId="2865"/>
    <cellStyle name="好" xfId="2866"/>
    <cellStyle name="好 2" xfId="4533"/>
    <cellStyle name="差" xfId="2867"/>
    <cellStyle name="差 2" xfId="4534"/>
    <cellStyle name="常规 2" xfId="2868"/>
    <cellStyle name="常规 2 2" xfId="4535"/>
    <cellStyle name="常规_(R410A)内销数码中型机明细表(1027)重发-开利" xfId="2869"/>
    <cellStyle name="强调文字颜色 1" xfId="2870"/>
    <cellStyle name="强调文字颜色 1 2" xfId="4536"/>
    <cellStyle name="强调文字颜色 2" xfId="2871"/>
    <cellStyle name="强调文字颜色 2 2" xfId="4537"/>
    <cellStyle name="强调文字颜色 3" xfId="2872"/>
    <cellStyle name="强调文字颜色 3 2" xfId="4538"/>
    <cellStyle name="强调文字颜色 4" xfId="2873"/>
    <cellStyle name="强调文字颜色 4 2" xfId="4539"/>
    <cellStyle name="强调文字颜色 5" xfId="2874"/>
    <cellStyle name="强调文字颜色 5 2" xfId="4540"/>
    <cellStyle name="强调文字颜色 6" xfId="2875"/>
    <cellStyle name="强调文字颜色 6 2" xfId="4541"/>
    <cellStyle name="标题" xfId="2876"/>
    <cellStyle name="标题 1" xfId="2877"/>
    <cellStyle name="标题 1 2" xfId="4543"/>
    <cellStyle name="标题 2" xfId="2878"/>
    <cellStyle name="标题 2 2" xfId="4544"/>
    <cellStyle name="标题 3" xfId="2879"/>
    <cellStyle name="标题 3 2" xfId="4545"/>
    <cellStyle name="标题 4" xfId="2880"/>
    <cellStyle name="标题 4 2" xfId="4546"/>
    <cellStyle name="标题 5" xfId="4542"/>
    <cellStyle name="样式 1" xfId="2881"/>
    <cellStyle name="桁区切り [0.000]" xfId="2882"/>
    <cellStyle name="桁区切り [0.000] 2" xfId="4547"/>
    <cellStyle name="检查单元格" xfId="2883"/>
    <cellStyle name="检查单元格 2" xfId="4548"/>
    <cellStyle name="汇总" xfId="2884"/>
    <cellStyle name="汇总 2" xfId="2885"/>
    <cellStyle name="汇总 2 2" xfId="4550"/>
    <cellStyle name="汇总 2 2 2" xfId="6017"/>
    <cellStyle name="汇总 2 2 2 2" xfId="8967"/>
    <cellStyle name="汇总 2 2 2 2 2" xfId="13707"/>
    <cellStyle name="汇总 2 2 2 2 3" xfId="16236"/>
    <cellStyle name="汇总 2 2 3" xfId="7508"/>
    <cellStyle name="汇总 2 2 3 2" xfId="12248"/>
    <cellStyle name="汇总 2 2 3 3" xfId="14777"/>
    <cellStyle name="汇总 2 2 4" xfId="10587"/>
    <cellStyle name="汇总 2 2 5" xfId="10010"/>
    <cellStyle name="汇总 2 3" xfId="5659"/>
    <cellStyle name="汇总 2 3 2" xfId="8609"/>
    <cellStyle name="汇总 2 3 2 2" xfId="13349"/>
    <cellStyle name="汇总 2 3 2 3" xfId="15878"/>
    <cellStyle name="汇总 2 4" xfId="5213"/>
    <cellStyle name="汇总 2 4 2" xfId="8165"/>
    <cellStyle name="汇总 2 4 2 2" xfId="12905"/>
    <cellStyle name="汇总 2 4 2 3" xfId="15434"/>
    <cellStyle name="汇总 2 5" xfId="6494"/>
    <cellStyle name="汇总 2 5 2" xfId="11375"/>
    <cellStyle name="汇总 2 6" xfId="7111"/>
    <cellStyle name="汇总 2 6 2" xfId="11880"/>
    <cellStyle name="汇总 2 6 3" xfId="14419"/>
    <cellStyle name="汇总 2 7" xfId="9890"/>
    <cellStyle name="汇总 2 8" xfId="9257"/>
    <cellStyle name="汇总 3" xfId="4549"/>
    <cellStyle name="汇总 3 2" xfId="6016"/>
    <cellStyle name="汇总 3 2 2" xfId="8966"/>
    <cellStyle name="汇总 3 2 2 2" xfId="13706"/>
    <cellStyle name="汇总 3 2 2 3" xfId="16235"/>
    <cellStyle name="汇总 3 3" xfId="7507"/>
    <cellStyle name="汇总 3 3 2" xfId="12247"/>
    <cellStyle name="汇总 3 3 3" xfId="14776"/>
    <cellStyle name="汇总 3 4" xfId="10586"/>
    <cellStyle name="汇总 3 5" xfId="9082"/>
    <cellStyle name="汇总 4" xfId="5658"/>
    <cellStyle name="汇总 4 2" xfId="8608"/>
    <cellStyle name="汇总 4 2 2" xfId="13348"/>
    <cellStyle name="汇总 4 2 3" xfId="15877"/>
    <cellStyle name="汇总 5" xfId="5212"/>
    <cellStyle name="汇总 5 2" xfId="8164"/>
    <cellStyle name="汇总 5 2 2" xfId="12904"/>
    <cellStyle name="汇总 5 2 3" xfId="15433"/>
    <cellStyle name="汇总 6" xfId="6493"/>
    <cellStyle name="汇总 6 2" xfId="11374"/>
    <cellStyle name="汇总 7" xfId="7110"/>
    <cellStyle name="汇总 7 2" xfId="11879"/>
    <cellStyle name="汇总 7 3" xfId="14418"/>
    <cellStyle name="汇总 8" xfId="9889"/>
    <cellStyle name="汇总 9" xfId="10899"/>
    <cellStyle name="注释" xfId="2886"/>
    <cellStyle name="注释 2" xfId="2887"/>
    <cellStyle name="注释 2 2" xfId="4552"/>
    <cellStyle name="注释 2 2 2" xfId="6019"/>
    <cellStyle name="注释 2 2 2 2" xfId="8969"/>
    <cellStyle name="注释 2 2 2 2 2" xfId="13709"/>
    <cellStyle name="注释 2 2 2 2 3" xfId="16238"/>
    <cellStyle name="注释 2 2 3" xfId="7510"/>
    <cellStyle name="注释 2 2 3 2" xfId="12250"/>
    <cellStyle name="注释 2 2 3 3" xfId="14779"/>
    <cellStyle name="注释 2 2 4" xfId="10589"/>
    <cellStyle name="注释 2 2 5" xfId="10009"/>
    <cellStyle name="注释 2 3" xfId="5661"/>
    <cellStyle name="注释 2 3 2" xfId="8611"/>
    <cellStyle name="注释 2 3 2 2" xfId="13351"/>
    <cellStyle name="注释 2 3 2 3" xfId="15880"/>
    <cellStyle name="注释 2 4" xfId="5215"/>
    <cellStyle name="注释 2 4 2" xfId="8167"/>
    <cellStyle name="注释 2 4 2 2" xfId="12907"/>
    <cellStyle name="注释 2 4 2 3" xfId="15436"/>
    <cellStyle name="注释 2 5" xfId="6496"/>
    <cellStyle name="注释 2 5 2" xfId="11377"/>
    <cellStyle name="注释 2 5 3" xfId="13979"/>
    <cellStyle name="注释 2 6" xfId="7113"/>
    <cellStyle name="注释 2 6 2" xfId="11882"/>
    <cellStyle name="注释 2 6 3" xfId="14421"/>
    <cellStyle name="注释 2 7" xfId="9892"/>
    <cellStyle name="注释 2 8" xfId="10812"/>
    <cellStyle name="注释 3" xfId="4551"/>
    <cellStyle name="注释 3 2" xfId="6018"/>
    <cellStyle name="注释 3 2 2" xfId="8968"/>
    <cellStyle name="注释 3 2 2 2" xfId="13708"/>
    <cellStyle name="注释 3 2 2 3" xfId="16237"/>
    <cellStyle name="注释 3 3" xfId="7509"/>
    <cellStyle name="注释 3 3 2" xfId="12249"/>
    <cellStyle name="注释 3 3 3" xfId="14778"/>
    <cellStyle name="注释 3 4" xfId="10588"/>
    <cellStyle name="注释 3 5" xfId="9081"/>
    <cellStyle name="注释 4" xfId="5660"/>
    <cellStyle name="注释 4 2" xfId="8610"/>
    <cellStyle name="注释 4 2 2" xfId="13350"/>
    <cellStyle name="注释 4 2 3" xfId="15879"/>
    <cellStyle name="注释 5" xfId="5214"/>
    <cellStyle name="注释 5 2" xfId="8166"/>
    <cellStyle name="注释 5 2 2" xfId="12906"/>
    <cellStyle name="注释 5 2 3" xfId="15435"/>
    <cellStyle name="注释 6" xfId="6495"/>
    <cellStyle name="注释 6 2" xfId="11376"/>
    <cellStyle name="注释 6 3" xfId="13978"/>
    <cellStyle name="注释 7" xfId="7112"/>
    <cellStyle name="注释 7 2" xfId="11881"/>
    <cellStyle name="注释 7 3" xfId="14420"/>
    <cellStyle name="注释 8" xfId="9891"/>
    <cellStyle name="注释 9" xfId="10897"/>
    <cellStyle name="解释性文本" xfId="2888"/>
    <cellStyle name="解释性文本 2" xfId="4553"/>
    <cellStyle name="警告文本" xfId="2889"/>
    <cellStyle name="警告文本 2" xfId="4554"/>
    <cellStyle name="计算" xfId="2890"/>
    <cellStyle name="计算 2" xfId="2891"/>
    <cellStyle name="计算 2 2" xfId="4556"/>
    <cellStyle name="计算 2 2 2" xfId="6021"/>
    <cellStyle name="计算 2 2 2 2" xfId="8971"/>
    <cellStyle name="计算 2 2 2 2 2" xfId="13711"/>
    <cellStyle name="计算 2 2 2 2 3" xfId="16240"/>
    <cellStyle name="计算 2 2 3" xfId="7512"/>
    <cellStyle name="计算 2 2 3 2" xfId="12252"/>
    <cellStyle name="计算 2 2 3 3" xfId="14781"/>
    <cellStyle name="计算 2 2 4" xfId="10591"/>
    <cellStyle name="计算 2 2 5" xfId="10008"/>
    <cellStyle name="计算 2 3" xfId="5663"/>
    <cellStyle name="计算 2 3 2" xfId="8613"/>
    <cellStyle name="计算 2 3 2 2" xfId="13353"/>
    <cellStyle name="计算 2 3 2 3" xfId="15882"/>
    <cellStyle name="计算 2 4" xfId="5217"/>
    <cellStyle name="计算 2 4 2" xfId="8169"/>
    <cellStyle name="计算 2 4 2 2" xfId="12909"/>
    <cellStyle name="计算 2 4 2 3" xfId="15438"/>
    <cellStyle name="计算 2 5" xfId="6498"/>
    <cellStyle name="计算 2 5 2" xfId="11379"/>
    <cellStyle name="计算 2 5 3" xfId="13981"/>
    <cellStyle name="计算 2 6" xfId="7115"/>
    <cellStyle name="计算 2 6 2" xfId="11884"/>
    <cellStyle name="计算 2 6 3" xfId="14423"/>
    <cellStyle name="计算 2 7" xfId="9894"/>
    <cellStyle name="计算 2 8" xfId="10898"/>
    <cellStyle name="计算 3" xfId="4555"/>
    <cellStyle name="计算 3 2" xfId="6020"/>
    <cellStyle name="计算 3 2 2" xfId="8970"/>
    <cellStyle name="计算 3 2 2 2" xfId="13710"/>
    <cellStyle name="计算 3 2 2 3" xfId="16239"/>
    <cellStyle name="计算 3 3" xfId="7511"/>
    <cellStyle name="计算 3 3 2" xfId="12251"/>
    <cellStyle name="计算 3 3 3" xfId="14780"/>
    <cellStyle name="计算 3 4" xfId="10590"/>
    <cellStyle name="计算 3 5" xfId="9080"/>
    <cellStyle name="计算 4" xfId="5662"/>
    <cellStyle name="计算 4 2" xfId="8612"/>
    <cellStyle name="计算 4 2 2" xfId="13352"/>
    <cellStyle name="计算 4 2 3" xfId="15881"/>
    <cellStyle name="计算 5" xfId="5216"/>
    <cellStyle name="计算 5 2" xfId="8168"/>
    <cellStyle name="计算 5 2 2" xfId="12908"/>
    <cellStyle name="计算 5 2 3" xfId="15437"/>
    <cellStyle name="计算 6" xfId="6497"/>
    <cellStyle name="计算 6 2" xfId="11378"/>
    <cellStyle name="计算 6 3" xfId="13980"/>
    <cellStyle name="计算 7" xfId="7114"/>
    <cellStyle name="计算 7 2" xfId="11883"/>
    <cellStyle name="计算 7 3" xfId="14422"/>
    <cellStyle name="计算 8" xfId="9893"/>
    <cellStyle name="计算 9" xfId="10855"/>
    <cellStyle name="输入" xfId="2892"/>
    <cellStyle name="输入 2" xfId="2893"/>
    <cellStyle name="输入 2 2" xfId="4558"/>
    <cellStyle name="输入 2 2 2" xfId="6023"/>
    <cellStyle name="输入 2 2 2 2" xfId="8973"/>
    <cellStyle name="输入 2 2 2 2 2" xfId="13713"/>
    <cellStyle name="输入 2 2 2 2 3" xfId="16242"/>
    <cellStyle name="输入 2 2 3" xfId="7514"/>
    <cellStyle name="输入 2 2 3 2" xfId="12254"/>
    <cellStyle name="输入 2 2 3 3" xfId="14783"/>
    <cellStyle name="输入 2 2 4" xfId="10593"/>
    <cellStyle name="输入 2 2 5" xfId="10007"/>
    <cellStyle name="输入 2 3" xfId="5665"/>
    <cellStyle name="输入 2 3 2" xfId="8615"/>
    <cellStyle name="输入 2 3 2 2" xfId="13355"/>
    <cellStyle name="输入 2 3 2 3" xfId="15884"/>
    <cellStyle name="输入 2 4" xfId="5219"/>
    <cellStyle name="输入 2 4 2" xfId="8171"/>
    <cellStyle name="输入 2 4 2 2" xfId="12911"/>
    <cellStyle name="输入 2 4 2 3" xfId="15440"/>
    <cellStyle name="输入 2 5" xfId="6500"/>
    <cellStyle name="输入 2 5 2" xfId="11381"/>
    <cellStyle name="输入 2 5 3" xfId="13983"/>
    <cellStyle name="输入 2 6" xfId="7117"/>
    <cellStyle name="输入 2 6 2" xfId="11886"/>
    <cellStyle name="输入 2 6 3" xfId="14425"/>
    <cellStyle name="输入 2 7" xfId="9896"/>
    <cellStyle name="输入 2 8" xfId="10896"/>
    <cellStyle name="输入 3" xfId="4557"/>
    <cellStyle name="输入 3 2" xfId="6022"/>
    <cellStyle name="输入 3 2 2" xfId="8972"/>
    <cellStyle name="输入 3 2 2 2" xfId="13712"/>
    <cellStyle name="输入 3 2 2 3" xfId="16241"/>
    <cellStyle name="输入 3 3" xfId="7513"/>
    <cellStyle name="输入 3 3 2" xfId="12253"/>
    <cellStyle name="输入 3 3 3" xfId="14782"/>
    <cellStyle name="输入 3 4" xfId="10592"/>
    <cellStyle name="输入 3 5" xfId="9079"/>
    <cellStyle name="输入 4" xfId="5664"/>
    <cellStyle name="输入 4 2" xfId="8614"/>
    <cellStyle name="输入 4 2 2" xfId="13354"/>
    <cellStyle name="输入 4 2 3" xfId="15883"/>
    <cellStyle name="输入 5" xfId="5218"/>
    <cellStyle name="输入 5 2" xfId="8170"/>
    <cellStyle name="输入 5 2 2" xfId="12910"/>
    <cellStyle name="输入 5 2 3" xfId="15439"/>
    <cellStyle name="输入 6" xfId="6499"/>
    <cellStyle name="输入 6 2" xfId="11380"/>
    <cellStyle name="输入 6 3" xfId="13982"/>
    <cellStyle name="输入 7" xfId="7116"/>
    <cellStyle name="输入 7 2" xfId="11885"/>
    <cellStyle name="输入 7 3" xfId="14424"/>
    <cellStyle name="输入 8" xfId="9895"/>
    <cellStyle name="输入 9" xfId="9256"/>
    <cellStyle name="输出" xfId="2894"/>
    <cellStyle name="输出 2" xfId="2895"/>
    <cellStyle name="输出 2 2" xfId="4560"/>
    <cellStyle name="输出 2 2 2" xfId="6025"/>
    <cellStyle name="输出 2 2 2 2" xfId="8975"/>
    <cellStyle name="输出 2 2 2 2 2" xfId="13715"/>
    <cellStyle name="输出 2 2 2 2 3" xfId="16244"/>
    <cellStyle name="输出 2 2 3" xfId="7516"/>
    <cellStyle name="输出 2 2 3 2" xfId="12256"/>
    <cellStyle name="输出 2 2 3 3" xfId="14785"/>
    <cellStyle name="输出 2 2 4" xfId="10595"/>
    <cellStyle name="输出 2 2 5" xfId="10006"/>
    <cellStyle name="输出 2 3" xfId="5667"/>
    <cellStyle name="输出 2 3 2" xfId="8617"/>
    <cellStyle name="输出 2 3 2 2" xfId="13357"/>
    <cellStyle name="输出 2 3 2 3" xfId="15886"/>
    <cellStyle name="输出 2 4" xfId="5221"/>
    <cellStyle name="输出 2 4 2" xfId="8173"/>
    <cellStyle name="输出 2 4 2 2" xfId="12913"/>
    <cellStyle name="输出 2 4 2 3" xfId="15442"/>
    <cellStyle name="输出 2 5" xfId="6502"/>
    <cellStyle name="输出 2 5 2" xfId="11383"/>
    <cellStyle name="输出 2 6" xfId="7119"/>
    <cellStyle name="输出 2 6 2" xfId="11888"/>
    <cellStyle name="输出 2 6 3" xfId="14427"/>
    <cellStyle name="输出 2 7" xfId="9898"/>
    <cellStyle name="输出 2 8" xfId="10854"/>
    <cellStyle name="输出 3" xfId="4559"/>
    <cellStyle name="输出 3 2" xfId="6024"/>
    <cellStyle name="输出 3 2 2" xfId="8974"/>
    <cellStyle name="输出 3 2 2 2" xfId="13714"/>
    <cellStyle name="输出 3 2 2 3" xfId="16243"/>
    <cellStyle name="输出 3 3" xfId="7515"/>
    <cellStyle name="输出 3 3 2" xfId="12255"/>
    <cellStyle name="输出 3 3 3" xfId="14784"/>
    <cellStyle name="输出 3 4" xfId="10594"/>
    <cellStyle name="输出 3 5" xfId="9078"/>
    <cellStyle name="输出 4" xfId="5666"/>
    <cellStyle name="输出 4 2" xfId="8616"/>
    <cellStyle name="输出 4 2 2" xfId="13356"/>
    <cellStyle name="输出 4 2 3" xfId="15885"/>
    <cellStyle name="输出 5" xfId="5220"/>
    <cellStyle name="输出 5 2" xfId="8172"/>
    <cellStyle name="输出 5 2 2" xfId="12912"/>
    <cellStyle name="输出 5 2 3" xfId="15441"/>
    <cellStyle name="输出 6" xfId="6501"/>
    <cellStyle name="输出 6 2" xfId="11382"/>
    <cellStyle name="输出 7" xfId="7118"/>
    <cellStyle name="输出 7 2" xfId="11887"/>
    <cellStyle name="输出 7 3" xfId="14426"/>
    <cellStyle name="输出 8" xfId="9897"/>
    <cellStyle name="输出 9" xfId="10811"/>
    <cellStyle name="适中" xfId="2896"/>
    <cellStyle name="适中 2" xfId="4561"/>
    <cellStyle name="链接单元格" xfId="2897"/>
    <cellStyle name="链接单元格 2" xfId="456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jpeg"/><Relationship Id="rId5" Type="http://schemas.openxmlformats.org/officeDocument/2006/relationships/image" Target="../media/image12.jpeg"/><Relationship Id="rId4" Type="http://schemas.openxmlformats.org/officeDocument/2006/relationships/image" Target="../media/image1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5.jpeg"/><Relationship Id="rId2" Type="http://schemas.openxmlformats.org/officeDocument/2006/relationships/image" Target="../media/image14.jpeg"/><Relationship Id="rId1" Type="http://schemas.openxmlformats.org/officeDocument/2006/relationships/image" Target="../media/image13.jpeg"/><Relationship Id="rId6" Type="http://schemas.openxmlformats.org/officeDocument/2006/relationships/image" Target="../media/image18.jpeg"/><Relationship Id="rId5" Type="http://schemas.openxmlformats.org/officeDocument/2006/relationships/image" Target="../media/image17.jpeg"/><Relationship Id="rId4"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twoCellAnchor editAs="oneCell">
    <xdr:from>
      <xdr:col>7</xdr:col>
      <xdr:colOff>212065</xdr:colOff>
      <xdr:row>4</xdr:row>
      <xdr:rowOff>106679</xdr:rowOff>
    </xdr:from>
    <xdr:to>
      <xdr:col>7</xdr:col>
      <xdr:colOff>2297431</xdr:colOff>
      <xdr:row>4</xdr:row>
      <xdr:rowOff>1554480</xdr:rowOff>
    </xdr:to>
    <xdr:pic>
      <xdr:nvPicPr>
        <xdr:cNvPr id="2" name="Picture 1">
          <a:extLst>
            <a:ext uri="{FF2B5EF4-FFF2-40B4-BE49-F238E27FC236}">
              <a16:creationId xmlns="" xmlns:a16="http://schemas.microsoft.com/office/drawing/2014/main" id="{CA6B20D0-66CB-41E4-AA50-E1F557FA2916}"/>
            </a:ext>
          </a:extLst>
        </xdr:cNvPr>
        <xdr:cNvPicPr>
          <a:picLocks noChangeAspect="1"/>
        </xdr:cNvPicPr>
      </xdr:nvPicPr>
      <xdr:blipFill>
        <a:blip xmlns:r="http://schemas.openxmlformats.org/officeDocument/2006/relationships" r:embed="rId1"/>
        <a:stretch>
          <a:fillRect/>
        </a:stretch>
      </xdr:blipFill>
      <xdr:spPr>
        <a:xfrm>
          <a:off x="11779225" y="853439"/>
          <a:ext cx="2085366" cy="1447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209550</xdr:colOff>
      <xdr:row>2</xdr:row>
      <xdr:rowOff>124477</xdr:rowOff>
    </xdr:from>
    <xdr:to>
      <xdr:col>7</xdr:col>
      <xdr:colOff>904876</xdr:colOff>
      <xdr:row>2</xdr:row>
      <xdr:rowOff>723900</xdr:rowOff>
    </xdr:to>
    <xdr:pic>
      <xdr:nvPicPr>
        <xdr:cNvPr id="2" name="Picture 1">
          <a:extLst>
            <a:ext uri="{FF2B5EF4-FFF2-40B4-BE49-F238E27FC236}">
              <a16:creationId xmlns="" xmlns:a16="http://schemas.microsoft.com/office/drawing/2014/main" id="{74A325A4-0507-46A1-9204-35C3BE07F08A}"/>
            </a:ext>
          </a:extLst>
        </xdr:cNvPr>
        <xdr:cNvPicPr>
          <a:picLocks noChangeAspect="1"/>
        </xdr:cNvPicPr>
      </xdr:nvPicPr>
      <xdr:blipFill rotWithShape="1">
        <a:blip xmlns:r="http://schemas.openxmlformats.org/officeDocument/2006/relationships" r:embed="rId1">
          <a:extLst>
            <a:ext uri="{28A0092B-C50C-407E-A947-70E740481C1C}">
              <a14:useLocalDpi xmlns="" xmlns:a14="http://schemas.microsoft.com/office/drawing/2010/main" val="0"/>
            </a:ext>
          </a:extLst>
        </a:blip>
        <a:srcRect l="3787" t="25884" r="5934" b="27399"/>
        <a:stretch/>
      </xdr:blipFill>
      <xdr:spPr>
        <a:xfrm>
          <a:off x="9711690" y="589297"/>
          <a:ext cx="695326" cy="599423"/>
        </a:xfrm>
        <a:prstGeom prst="rect">
          <a:avLst/>
        </a:prstGeom>
      </xdr:spPr>
    </xdr:pic>
    <xdr:clientData/>
  </xdr:twoCellAnchor>
  <xdr:twoCellAnchor editAs="oneCell">
    <xdr:from>
      <xdr:col>7</xdr:col>
      <xdr:colOff>295275</xdr:colOff>
      <xdr:row>4</xdr:row>
      <xdr:rowOff>28575</xdr:rowOff>
    </xdr:from>
    <xdr:to>
      <xdr:col>7</xdr:col>
      <xdr:colOff>781049</xdr:colOff>
      <xdr:row>4</xdr:row>
      <xdr:rowOff>571500</xdr:rowOff>
    </xdr:to>
    <xdr:pic>
      <xdr:nvPicPr>
        <xdr:cNvPr id="3" name="Picture 2" descr="Cone LED Cylinder Light">
          <a:extLst>
            <a:ext uri="{FF2B5EF4-FFF2-40B4-BE49-F238E27FC236}">
              <a16:creationId xmlns="" xmlns:a16="http://schemas.microsoft.com/office/drawing/2014/main" id="{66CF7114-56F2-478A-A8EF-D721C713F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9797415" y="2230755"/>
          <a:ext cx="485774" cy="54292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7</xdr:col>
      <xdr:colOff>276225</xdr:colOff>
      <xdr:row>5</xdr:row>
      <xdr:rowOff>130523</xdr:rowOff>
    </xdr:from>
    <xdr:to>
      <xdr:col>7</xdr:col>
      <xdr:colOff>781475</xdr:colOff>
      <xdr:row>5</xdr:row>
      <xdr:rowOff>586740</xdr:rowOff>
    </xdr:to>
    <xdr:pic>
      <xdr:nvPicPr>
        <xdr:cNvPr id="4" name="Picture 3">
          <a:extLst>
            <a:ext uri="{FF2B5EF4-FFF2-40B4-BE49-F238E27FC236}">
              <a16:creationId xmlns="" xmlns:a16="http://schemas.microsoft.com/office/drawing/2014/main" id="{79699096-57B1-43D1-B420-37EF3A8E2E4D}"/>
            </a:ext>
          </a:extLst>
        </xdr:cNvPr>
        <xdr:cNvPicPr>
          <a:picLocks noChangeAspect="1"/>
        </xdr:cNvPicPr>
      </xdr:nvPicPr>
      <xdr:blipFill>
        <a:blip xmlns:r="http://schemas.openxmlformats.org/officeDocument/2006/relationships" r:embed="rId3" cstate="print"/>
        <a:stretch>
          <a:fillRect/>
        </a:stretch>
      </xdr:blipFill>
      <xdr:spPr>
        <a:xfrm>
          <a:off x="9778365" y="3087083"/>
          <a:ext cx="505250" cy="456217"/>
        </a:xfrm>
        <a:prstGeom prst="rect">
          <a:avLst/>
        </a:prstGeom>
      </xdr:spPr>
    </xdr:pic>
    <xdr:clientData/>
  </xdr:twoCellAnchor>
  <xdr:twoCellAnchor editAs="oneCell">
    <xdr:from>
      <xdr:col>7</xdr:col>
      <xdr:colOff>282441</xdr:colOff>
      <xdr:row>7</xdr:row>
      <xdr:rowOff>66675</xdr:rowOff>
    </xdr:from>
    <xdr:to>
      <xdr:col>7</xdr:col>
      <xdr:colOff>714664</xdr:colOff>
      <xdr:row>7</xdr:row>
      <xdr:rowOff>426720</xdr:rowOff>
    </xdr:to>
    <xdr:pic>
      <xdr:nvPicPr>
        <xdr:cNvPr id="5" name="Picture 4">
          <a:extLst>
            <a:ext uri="{FF2B5EF4-FFF2-40B4-BE49-F238E27FC236}">
              <a16:creationId xmlns="" xmlns:a16="http://schemas.microsoft.com/office/drawing/2014/main" id="{EBEC9E03-3D27-4849-9303-77DF825BAC1D}"/>
            </a:ext>
          </a:extLst>
        </xdr:cNvPr>
        <xdr:cNvPicPr>
          <a:picLocks noChangeAspect="1"/>
        </xdr:cNvPicPr>
      </xdr:nvPicPr>
      <xdr:blipFill>
        <a:blip xmlns:r="http://schemas.openxmlformats.org/officeDocument/2006/relationships" r:embed="rId4" cstate="print"/>
        <a:stretch>
          <a:fillRect/>
        </a:stretch>
      </xdr:blipFill>
      <xdr:spPr>
        <a:xfrm>
          <a:off x="9784581" y="4311015"/>
          <a:ext cx="432223" cy="360045"/>
        </a:xfrm>
        <a:prstGeom prst="rect">
          <a:avLst/>
        </a:prstGeom>
      </xdr:spPr>
    </xdr:pic>
    <xdr:clientData/>
  </xdr:twoCellAnchor>
  <xdr:twoCellAnchor editAs="oneCell">
    <xdr:from>
      <xdr:col>7</xdr:col>
      <xdr:colOff>87923</xdr:colOff>
      <xdr:row>3</xdr:row>
      <xdr:rowOff>87923</xdr:rowOff>
    </xdr:from>
    <xdr:to>
      <xdr:col>7</xdr:col>
      <xdr:colOff>928320</xdr:colOff>
      <xdr:row>3</xdr:row>
      <xdr:rowOff>594360</xdr:rowOff>
    </xdr:to>
    <xdr:pic>
      <xdr:nvPicPr>
        <xdr:cNvPr id="6" name="Picture 5" descr="48W LED 600x600 Ceiling Surface Mounted Panel Light Daylight 6000K">
          <a:extLst>
            <a:ext uri="{FF2B5EF4-FFF2-40B4-BE49-F238E27FC236}">
              <a16:creationId xmlns="" xmlns:a16="http://schemas.microsoft.com/office/drawing/2014/main" id="{5DE55CAA-3E4B-4102-9295-C8536C775998}"/>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 xmlns:a14="http://schemas.microsoft.com/office/drawing/2010/main" val="0"/>
            </a:ext>
          </a:extLst>
        </a:blip>
        <a:srcRect b="49152"/>
        <a:stretch/>
      </xdr:blipFill>
      <xdr:spPr bwMode="auto">
        <a:xfrm flipV="1">
          <a:off x="9590063" y="1512863"/>
          <a:ext cx="840397" cy="5064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7</xdr:col>
      <xdr:colOff>164123</xdr:colOff>
      <xdr:row>6</xdr:row>
      <xdr:rowOff>76201</xdr:rowOff>
    </xdr:from>
    <xdr:to>
      <xdr:col>7</xdr:col>
      <xdr:colOff>897548</xdr:colOff>
      <xdr:row>6</xdr:row>
      <xdr:rowOff>434341</xdr:rowOff>
    </xdr:to>
    <xdr:pic>
      <xdr:nvPicPr>
        <xdr:cNvPr id="7" name="Picture 6" descr="Pasolite Led Lights | Outdoor Lights | Indoor Lights">
          <a:extLst>
            <a:ext uri="{FF2B5EF4-FFF2-40B4-BE49-F238E27FC236}">
              <a16:creationId xmlns="" xmlns:a16="http://schemas.microsoft.com/office/drawing/2014/main" id="{0C5E62D0-3105-4C54-A31A-8882272EF7A3}"/>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 xmlns:a14="http://schemas.microsoft.com/office/drawing/2010/main" val="0"/>
            </a:ext>
          </a:extLst>
        </a:blip>
        <a:srcRect t="15930" b="18702"/>
        <a:stretch/>
      </xdr:blipFill>
      <xdr:spPr bwMode="auto">
        <a:xfrm>
          <a:off x="9666263" y="3787141"/>
          <a:ext cx="733425" cy="35814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144202</xdr:colOff>
      <xdr:row>8</xdr:row>
      <xdr:rowOff>50226</xdr:rowOff>
    </xdr:from>
    <xdr:to>
      <xdr:col>2</xdr:col>
      <xdr:colOff>1292088</xdr:colOff>
      <xdr:row>8</xdr:row>
      <xdr:rowOff>624094</xdr:rowOff>
    </xdr:to>
    <xdr:pic>
      <xdr:nvPicPr>
        <xdr:cNvPr id="2" name="Graphics 1">
          <a:extLst>
            <a:ext uri="{FF2B5EF4-FFF2-40B4-BE49-F238E27FC236}">
              <a16:creationId xmlns="" xmlns:a16="http://schemas.microsoft.com/office/drawing/2014/main" id="{EBF8A040-49A9-4A4E-AAF3-3D90FAC75118}"/>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5021002" y="4378386"/>
          <a:ext cx="1147886" cy="573868"/>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a:solidFill>
                <a:srgbClr val="808080"/>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3" name="Graphics 2">
          <a:extLst>
            <a:ext uri="{FF2B5EF4-FFF2-40B4-BE49-F238E27FC236}">
              <a16:creationId xmlns="" xmlns:a16="http://schemas.microsoft.com/office/drawing/2014/main" id="{3643300E-6F38-41E9-83E9-1FEA626FDF40}"/>
            </a:ext>
          </a:extLst>
        </xdr:cNvPr>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5074256" y="1165613"/>
          <a:ext cx="1069783" cy="783533"/>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a:solidFill>
                <a:srgbClr val="808080"/>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4" name="Graphics 3">
          <a:extLst>
            <a:ext uri="{FF2B5EF4-FFF2-40B4-BE49-F238E27FC236}">
              <a16:creationId xmlns="" xmlns:a16="http://schemas.microsoft.com/office/drawing/2014/main" id="{4C6D5F38-3752-4A36-A3B0-7F6DF2A3F53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5026285" y="2765065"/>
          <a:ext cx="1194018" cy="906532"/>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a:solidFill>
                <a:srgbClr val="808080"/>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10</xdr:row>
      <xdr:rowOff>202919</xdr:rowOff>
    </xdr:from>
    <xdr:to>
      <xdr:col>2</xdr:col>
      <xdr:colOff>1321549</xdr:colOff>
      <xdr:row>10</xdr:row>
      <xdr:rowOff>1025770</xdr:rowOff>
    </xdr:to>
    <xdr:pic>
      <xdr:nvPicPr>
        <xdr:cNvPr id="5" name="Graphics 4">
          <a:extLst>
            <a:ext uri="{FF2B5EF4-FFF2-40B4-BE49-F238E27FC236}">
              <a16:creationId xmlns="" xmlns:a16="http://schemas.microsoft.com/office/drawing/2014/main" id="{F49EA592-94B7-4C70-8F61-F6F1AAE79E62}"/>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 xmlns:a14="http://schemas.microsoft.com/office/drawing/2010/main" val="0"/>
            </a:ext>
          </a:extLst>
        </a:blip>
        <a:srcRect l="16115" r="12102"/>
        <a:stretch/>
      </xdr:blipFill>
      <xdr:spPr bwMode="auto">
        <a:xfrm>
          <a:off x="5016012" y="5765519"/>
          <a:ext cx="1182337" cy="822851"/>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a:solidFill>
                <a:srgbClr val="808080"/>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12</xdr:row>
      <xdr:rowOff>67063</xdr:rowOff>
    </xdr:from>
    <xdr:to>
      <xdr:col>2</xdr:col>
      <xdr:colOff>1284219</xdr:colOff>
      <xdr:row>12</xdr:row>
      <xdr:rowOff>683314</xdr:rowOff>
    </xdr:to>
    <xdr:pic>
      <xdr:nvPicPr>
        <xdr:cNvPr id="6" name="Graphics 6">
          <a:extLst>
            <a:ext uri="{FF2B5EF4-FFF2-40B4-BE49-F238E27FC236}">
              <a16:creationId xmlns="" xmlns:a16="http://schemas.microsoft.com/office/drawing/2014/main" id="{23583DD6-C26A-495E-82A9-35F5AD1CC5F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rcRect/>
        <a:stretch>
          <a:fillRect/>
        </a:stretch>
      </xdr:blipFill>
      <xdr:spPr bwMode="auto">
        <a:xfrm>
          <a:off x="5100431" y="7054603"/>
          <a:ext cx="1060588" cy="616251"/>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a:solidFill>
                <a:srgbClr val="808080"/>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16</xdr:row>
      <xdr:rowOff>295663</xdr:rowOff>
    </xdr:from>
    <xdr:to>
      <xdr:col>2</xdr:col>
      <xdr:colOff>1233419</xdr:colOff>
      <xdr:row>16</xdr:row>
      <xdr:rowOff>911914</xdr:rowOff>
    </xdr:to>
    <xdr:pic>
      <xdr:nvPicPr>
        <xdr:cNvPr id="9" name="Graphics 6">
          <a:extLst>
            <a:ext uri="{FF2B5EF4-FFF2-40B4-BE49-F238E27FC236}">
              <a16:creationId xmlns="" xmlns:a16="http://schemas.microsoft.com/office/drawing/2014/main" id="{8720C2C2-A7AD-4353-B5D2-36D8297F2E4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rcRect/>
        <a:stretch>
          <a:fillRect/>
        </a:stretch>
      </xdr:blipFill>
      <xdr:spPr bwMode="auto">
        <a:xfrm>
          <a:off x="5049631" y="10003543"/>
          <a:ext cx="1060588" cy="616251"/>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a:solidFill>
                <a:srgbClr val="808080"/>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14</xdr:row>
      <xdr:rowOff>295663</xdr:rowOff>
    </xdr:from>
    <xdr:to>
      <xdr:col>2</xdr:col>
      <xdr:colOff>1233419</xdr:colOff>
      <xdr:row>14</xdr:row>
      <xdr:rowOff>911914</xdr:rowOff>
    </xdr:to>
    <xdr:pic>
      <xdr:nvPicPr>
        <xdr:cNvPr id="13" name="Graphics 6">
          <a:extLst>
            <a:ext uri="{FF2B5EF4-FFF2-40B4-BE49-F238E27FC236}">
              <a16:creationId xmlns="" xmlns:a16="http://schemas.microsoft.com/office/drawing/2014/main" id="{CB7D08A1-75D9-418C-B422-DF777F53555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rcRect/>
        <a:stretch>
          <a:fillRect/>
        </a:stretch>
      </xdr:blipFill>
      <xdr:spPr bwMode="auto">
        <a:xfrm>
          <a:off x="5049631" y="8609083"/>
          <a:ext cx="1060588" cy="616251"/>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a:solidFill>
                <a:srgbClr val="808080"/>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168519</xdr:colOff>
      <xdr:row>2</xdr:row>
      <xdr:rowOff>11310</xdr:rowOff>
    </xdr:from>
    <xdr:to>
      <xdr:col>2</xdr:col>
      <xdr:colOff>1228012</xdr:colOff>
      <xdr:row>2</xdr:row>
      <xdr:rowOff>822960</xdr:rowOff>
    </xdr:to>
    <xdr:pic>
      <xdr:nvPicPr>
        <xdr:cNvPr id="7" name="Graphics 7">
          <a:extLst>
            <a:ext uri="{FF2B5EF4-FFF2-40B4-BE49-F238E27FC236}">
              <a16:creationId xmlns="" xmlns:a16="http://schemas.microsoft.com/office/drawing/2014/main" id="{71641C84-0D38-4F24-9382-7C0AA5B1962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 xmlns:a14="http://schemas.microsoft.com/office/drawing/2010/main" val="0"/>
            </a:ext>
          </a:extLst>
        </a:blip>
        <a:srcRect l="19490" t="-1" r="26390" b="-1380"/>
        <a:stretch/>
      </xdr:blipFill>
      <xdr:spPr bwMode="auto">
        <a:xfrm>
          <a:off x="5045319" y="468510"/>
          <a:ext cx="1059493" cy="811650"/>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a:solidFill>
                <a:srgbClr val="808080"/>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3</xdr:row>
      <xdr:rowOff>98745</xdr:rowOff>
    </xdr:from>
    <xdr:to>
      <xdr:col>2</xdr:col>
      <xdr:colOff>1200473</xdr:colOff>
      <xdr:row>3</xdr:row>
      <xdr:rowOff>769620</xdr:rowOff>
    </xdr:to>
    <xdr:pic>
      <xdr:nvPicPr>
        <xdr:cNvPr id="8" name="Graphics 5">
          <a:extLst>
            <a:ext uri="{FF2B5EF4-FFF2-40B4-BE49-F238E27FC236}">
              <a16:creationId xmlns="" xmlns:a16="http://schemas.microsoft.com/office/drawing/2014/main" id="{8D5E836F-5468-4C87-8529-3392ECB880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5139294" y="1287465"/>
          <a:ext cx="937979" cy="670875"/>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a:solidFill>
                <a:srgbClr val="808080"/>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305929</xdr:colOff>
      <xdr:row>4</xdr:row>
      <xdr:rowOff>38099</xdr:rowOff>
    </xdr:from>
    <xdr:to>
      <xdr:col>2</xdr:col>
      <xdr:colOff>1009189</xdr:colOff>
      <xdr:row>4</xdr:row>
      <xdr:rowOff>609600</xdr:rowOff>
    </xdr:to>
    <xdr:pic>
      <xdr:nvPicPr>
        <xdr:cNvPr id="10" name="Picture 9">
          <a:extLst>
            <a:ext uri="{FF2B5EF4-FFF2-40B4-BE49-F238E27FC236}">
              <a16:creationId xmlns="" xmlns:a16="http://schemas.microsoft.com/office/drawing/2014/main" id="{8A5AB136-C3C6-4CDE-8D22-C070EF2E18FA}"/>
            </a:ext>
          </a:extLst>
        </xdr:cNvPr>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5182729" y="1943099"/>
          <a:ext cx="703260" cy="571501"/>
        </a:xfrm>
        <a:prstGeom prst="rect">
          <a:avLst/>
        </a:prstGeom>
      </xdr:spPr>
    </xdr:pic>
    <xdr:clientData/>
  </xdr:twoCellAnchor>
  <xdr:twoCellAnchor editAs="oneCell">
    <xdr:from>
      <xdr:col>2</xdr:col>
      <xdr:colOff>254684</xdr:colOff>
      <xdr:row>5</xdr:row>
      <xdr:rowOff>90855</xdr:rowOff>
    </xdr:from>
    <xdr:to>
      <xdr:col>2</xdr:col>
      <xdr:colOff>1185204</xdr:colOff>
      <xdr:row>5</xdr:row>
      <xdr:rowOff>769620</xdr:rowOff>
    </xdr:to>
    <xdr:pic>
      <xdr:nvPicPr>
        <xdr:cNvPr id="11" name="Picture 10">
          <a:extLst>
            <a:ext uri="{FF2B5EF4-FFF2-40B4-BE49-F238E27FC236}">
              <a16:creationId xmlns="" xmlns:a16="http://schemas.microsoft.com/office/drawing/2014/main" id="{671E0C98-C112-4F62-816D-0FE2875B41A3}"/>
            </a:ext>
          </a:extLst>
        </xdr:cNvPr>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tretch>
          <a:fillRect/>
        </a:stretch>
      </xdr:blipFill>
      <xdr:spPr>
        <a:xfrm>
          <a:off x="5131484" y="2689275"/>
          <a:ext cx="930520" cy="678765"/>
        </a:xfrm>
        <a:prstGeom prst="rect">
          <a:avLst/>
        </a:prstGeom>
      </xdr:spPr>
    </xdr:pic>
    <xdr:clientData/>
  </xdr:twoCellAnchor>
  <xdr:twoCellAnchor editAs="oneCell">
    <xdr:from>
      <xdr:col>2</xdr:col>
      <xdr:colOff>214532</xdr:colOff>
      <xdr:row>6</xdr:row>
      <xdr:rowOff>106680</xdr:rowOff>
    </xdr:from>
    <xdr:to>
      <xdr:col>2</xdr:col>
      <xdr:colOff>1035148</xdr:colOff>
      <xdr:row>6</xdr:row>
      <xdr:rowOff>703070</xdr:rowOff>
    </xdr:to>
    <xdr:pic>
      <xdr:nvPicPr>
        <xdr:cNvPr id="12" name="Picture 11">
          <a:extLst>
            <a:ext uri="{FF2B5EF4-FFF2-40B4-BE49-F238E27FC236}">
              <a16:creationId xmlns="" xmlns:a16="http://schemas.microsoft.com/office/drawing/2014/main" id="{60FE7CBE-D9A2-43A8-AACF-EBC1B8696432}"/>
            </a:ext>
          </a:extLst>
        </xdr:cNvPr>
        <xdr:cNvPicPr>
          <a:picLocks noChangeAspect="1"/>
        </xdr:cNvPicPr>
      </xdr:nvPicPr>
      <xdr:blipFill rotWithShape="1">
        <a:blip xmlns:r="http://schemas.openxmlformats.org/officeDocument/2006/relationships" r:embed="rId5" cstate="print">
          <a:extLst>
            <a:ext uri="{28A0092B-C50C-407E-A947-70E740481C1C}">
              <a14:useLocalDpi xmlns="" xmlns:a14="http://schemas.microsoft.com/office/drawing/2010/main" val="0"/>
            </a:ext>
          </a:extLst>
        </a:blip>
        <a:srcRect l="14737" r="14008" b="8711"/>
        <a:stretch/>
      </xdr:blipFill>
      <xdr:spPr>
        <a:xfrm>
          <a:off x="5091332" y="3566160"/>
          <a:ext cx="820616" cy="596390"/>
        </a:xfrm>
        <a:prstGeom prst="rect">
          <a:avLst/>
        </a:prstGeom>
      </xdr:spPr>
    </xdr:pic>
    <xdr:clientData/>
  </xdr:twoCellAnchor>
  <xdr:twoCellAnchor editAs="oneCell">
    <xdr:from>
      <xdr:col>2</xdr:col>
      <xdr:colOff>171451</xdr:colOff>
      <xdr:row>7</xdr:row>
      <xdr:rowOff>83820</xdr:rowOff>
    </xdr:from>
    <xdr:to>
      <xdr:col>2</xdr:col>
      <xdr:colOff>1428751</xdr:colOff>
      <xdr:row>7</xdr:row>
      <xdr:rowOff>796123</xdr:rowOff>
    </xdr:to>
    <xdr:pic>
      <xdr:nvPicPr>
        <xdr:cNvPr id="14" name="Picture 13" descr="https://m.media-amazon.com/images/I/81odGvuXu1L._SL1500_.jpg">
          <a:extLst>
            <a:ext uri="{FF2B5EF4-FFF2-40B4-BE49-F238E27FC236}">
              <a16:creationId xmlns="" xmlns:a16="http://schemas.microsoft.com/office/drawing/2014/main" id="{BC9EA744-7BB9-4976-B2B5-17FF0212C92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rcRect/>
        <a:stretch>
          <a:fillRect/>
        </a:stretch>
      </xdr:blipFill>
      <xdr:spPr bwMode="auto">
        <a:xfrm>
          <a:off x="5048251" y="4267200"/>
          <a:ext cx="1257300" cy="712303"/>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C44"/>
  <sheetViews>
    <sheetView tabSelected="1" topLeftCell="A13" workbookViewId="0">
      <selection activeCell="F22" sqref="F22"/>
    </sheetView>
  </sheetViews>
  <sheetFormatPr defaultRowHeight="15"/>
  <cols>
    <col min="2" max="2" width="70.42578125" customWidth="1"/>
    <col min="3" max="3" width="29.7109375" style="538" customWidth="1"/>
  </cols>
  <sheetData>
    <row r="1" spans="1:3" ht="32.25" customHeight="1">
      <c r="A1" s="484" t="s">
        <v>786</v>
      </c>
      <c r="B1" s="485"/>
      <c r="C1" s="485"/>
    </row>
    <row r="2" spans="1:3" ht="31.5">
      <c r="A2" s="223" t="s">
        <v>440</v>
      </c>
      <c r="B2" s="223" t="s">
        <v>441</v>
      </c>
      <c r="C2" s="532" t="s">
        <v>439</v>
      </c>
    </row>
    <row r="3" spans="1:3" ht="15.75">
      <c r="A3" s="223"/>
      <c r="B3" s="224" t="s">
        <v>267</v>
      </c>
      <c r="C3" s="532">
        <v>600</v>
      </c>
    </row>
    <row r="4" spans="1:3" ht="15.75">
      <c r="A4" s="223"/>
      <c r="B4" s="223"/>
      <c r="C4" s="533"/>
    </row>
    <row r="5" spans="1:3">
      <c r="A5" s="225" t="s">
        <v>252</v>
      </c>
      <c r="B5" s="224" t="s">
        <v>260</v>
      </c>
      <c r="C5" s="533">
        <f>'Masala Kitchen &amp; Ultra Bar BOQ'!G6</f>
        <v>6000</v>
      </c>
    </row>
    <row r="6" spans="1:3">
      <c r="A6" s="226"/>
      <c r="B6" s="227"/>
      <c r="C6" s="533"/>
    </row>
    <row r="7" spans="1:3" ht="15.75">
      <c r="A7" s="228" t="s">
        <v>254</v>
      </c>
      <c r="B7" s="229" t="s">
        <v>253</v>
      </c>
      <c r="C7" s="533">
        <f>'Masala Kitchen &amp; Ultra Bar BOQ'!G28</f>
        <v>751975</v>
      </c>
    </row>
    <row r="8" spans="1:3" ht="15.75">
      <c r="A8" s="228"/>
      <c r="B8" s="230"/>
      <c r="C8" s="533"/>
    </row>
    <row r="9" spans="1:3" ht="15.75">
      <c r="A9" s="231" t="s">
        <v>255</v>
      </c>
      <c r="B9" s="229" t="s">
        <v>262</v>
      </c>
      <c r="C9" s="533">
        <f>'Masala Kitchen &amp; Ultra Bar BOQ'!G38</f>
        <v>261150</v>
      </c>
    </row>
    <row r="10" spans="1:3" ht="15.75">
      <c r="A10" s="228"/>
      <c r="B10" s="230"/>
      <c r="C10" s="533"/>
    </row>
    <row r="11" spans="1:3" ht="15.75">
      <c r="A11" s="228" t="s">
        <v>256</v>
      </c>
      <c r="B11" s="232" t="s">
        <v>264</v>
      </c>
      <c r="C11" s="533">
        <f>'Masala Kitchen &amp; Ultra Bar BOQ'!G46</f>
        <v>367125</v>
      </c>
    </row>
    <row r="12" spans="1:3" ht="15.75">
      <c r="A12" s="228"/>
      <c r="B12" s="230"/>
      <c r="C12" s="533"/>
    </row>
    <row r="13" spans="1:3" ht="15.75">
      <c r="A13" s="228" t="s">
        <v>258</v>
      </c>
      <c r="B13" s="229" t="s">
        <v>265</v>
      </c>
      <c r="C13" s="533">
        <f>'Masala Kitchen &amp; Ultra Bar BOQ'!G63</f>
        <v>869000</v>
      </c>
    </row>
    <row r="14" spans="1:3" ht="15.75">
      <c r="A14" s="228"/>
      <c r="B14" s="230"/>
      <c r="C14" s="533"/>
    </row>
    <row r="15" spans="1:3" ht="15.75">
      <c r="A15" s="222" t="s">
        <v>261</v>
      </c>
      <c r="B15" s="229" t="s">
        <v>257</v>
      </c>
      <c r="C15" s="533">
        <f>'Masala Kitchen &amp; Ultra Bar BOQ'!G68</f>
        <v>173250</v>
      </c>
    </row>
    <row r="16" spans="1:3" ht="15.75">
      <c r="A16" s="222"/>
      <c r="B16" s="229"/>
      <c r="C16" s="533"/>
    </row>
    <row r="17" spans="1:3" ht="15.75">
      <c r="A17" s="222" t="s">
        <v>442</v>
      </c>
      <c r="B17" s="229" t="s">
        <v>438</v>
      </c>
      <c r="C17" s="533">
        <f>'Masala Kitchen &amp; Ultra Bar BOQ'!G81</f>
        <v>225000</v>
      </c>
    </row>
    <row r="18" spans="1:3">
      <c r="A18" s="257"/>
      <c r="B18" s="258"/>
      <c r="C18" s="533"/>
    </row>
    <row r="19" spans="1:3">
      <c r="A19" s="271" t="s">
        <v>474</v>
      </c>
      <c r="B19" s="258" t="s">
        <v>801</v>
      </c>
      <c r="C19" s="533">
        <f>'Masala Kitchen &amp; Ultra Bar BOQ'!G85</f>
        <v>60000</v>
      </c>
    </row>
    <row r="20" spans="1:3">
      <c r="A20" s="257"/>
      <c r="B20" s="258"/>
      <c r="C20" s="534"/>
    </row>
    <row r="21" spans="1:3" ht="15.75">
      <c r="A21" s="257"/>
      <c r="B21" s="259" t="s">
        <v>259</v>
      </c>
      <c r="C21" s="534">
        <f>SUM(C5:C19)</f>
        <v>2713500</v>
      </c>
    </row>
    <row r="22" spans="1:3" ht="15.75">
      <c r="A22" s="260"/>
      <c r="B22" s="259"/>
      <c r="C22" s="534"/>
    </row>
    <row r="23" spans="1:3">
      <c r="A23" s="256"/>
      <c r="B23" s="261"/>
      <c r="C23" s="535"/>
    </row>
    <row r="24" spans="1:3">
      <c r="A24" s="256"/>
      <c r="B24" s="262" t="s">
        <v>266</v>
      </c>
      <c r="C24" s="535">
        <f>'MK &amp; UB - Electrical BOQ'!F156</f>
        <v>723325</v>
      </c>
    </row>
    <row r="25" spans="1:3">
      <c r="A25" s="256"/>
      <c r="B25" s="262"/>
      <c r="C25" s="535"/>
    </row>
    <row r="26" spans="1:3">
      <c r="A26" s="256"/>
      <c r="B26" s="262" t="s">
        <v>787</v>
      </c>
      <c r="C26" s="535">
        <f>' MK &amp; UB - Fire panel'!G22+'MK&amp;UB-Fire extinguisher &amp; Separ'!G12+'MK&amp;UB-Sprinkler'!F51</f>
        <v>369100</v>
      </c>
    </row>
    <row r="27" spans="1:3">
      <c r="A27" s="256"/>
      <c r="B27" s="262"/>
      <c r="C27" s="535"/>
    </row>
    <row r="28" spans="1:3">
      <c r="A28" s="256"/>
      <c r="B28" s="262" t="s">
        <v>800</v>
      </c>
      <c r="C28" s="535">
        <f>'MK&amp;UB-LIGHT FITTINGS'!F9</f>
        <v>55500</v>
      </c>
    </row>
    <row r="29" spans="1:3">
      <c r="A29" s="256"/>
      <c r="B29" s="262"/>
      <c r="C29" s="535"/>
    </row>
    <row r="30" spans="1:3">
      <c r="A30" s="256"/>
      <c r="B30" s="262" t="s">
        <v>802</v>
      </c>
      <c r="C30" s="535">
        <f>'MK&amp;UB-CCTV'!H28</f>
        <v>235100</v>
      </c>
    </row>
    <row r="31" spans="1:3">
      <c r="A31" s="256"/>
      <c r="B31" s="262"/>
      <c r="C31" s="535"/>
    </row>
    <row r="32" spans="1:3">
      <c r="A32" s="256"/>
      <c r="B32" s="262" t="s">
        <v>788</v>
      </c>
      <c r="C32" s="535">
        <f>'Masala Kit. Bar Plumbing BOQ '!G57</f>
        <v>495125</v>
      </c>
    </row>
    <row r="33" spans="1:3">
      <c r="A33" s="256"/>
      <c r="B33" s="262"/>
      <c r="C33" s="535"/>
    </row>
    <row r="34" spans="1:3">
      <c r="A34" s="256"/>
      <c r="B34" s="262" t="s">
        <v>789</v>
      </c>
      <c r="C34" s="535">
        <f>'MK Signages'!G7</f>
        <v>75000</v>
      </c>
    </row>
    <row r="35" spans="1:3" ht="15.75" thickBot="1">
      <c r="A35" s="256"/>
      <c r="B35" s="262"/>
      <c r="C35" s="536"/>
    </row>
    <row r="36" spans="1:3" ht="18.75">
      <c r="A36" s="256"/>
      <c r="B36" s="262"/>
      <c r="C36" s="537">
        <f>SUM(C21:C35)</f>
        <v>4666650</v>
      </c>
    </row>
    <row r="37" spans="1:3">
      <c r="A37" s="256"/>
      <c r="B37" s="262"/>
      <c r="C37" s="535"/>
    </row>
    <row r="38" spans="1:3">
      <c r="A38" s="256"/>
      <c r="B38" s="262"/>
      <c r="C38" s="535"/>
    </row>
    <row r="39" spans="1:3">
      <c r="A39" s="256"/>
      <c r="B39" s="262"/>
      <c r="C39" s="535"/>
    </row>
    <row r="40" spans="1:3">
      <c r="A40" s="256"/>
      <c r="B40" s="262"/>
      <c r="C40" s="535"/>
    </row>
    <row r="41" spans="1:3">
      <c r="A41" s="256"/>
      <c r="B41" s="245"/>
      <c r="C41" s="535"/>
    </row>
    <row r="42" spans="1:3">
      <c r="A42" s="256"/>
      <c r="B42" s="245"/>
      <c r="C42" s="535"/>
    </row>
    <row r="43" spans="1:3">
      <c r="A43" s="245"/>
      <c r="B43" s="245"/>
      <c r="C43" s="535"/>
    </row>
    <row r="44" spans="1:3">
      <c r="A44" s="245"/>
      <c r="B44" s="245"/>
      <c r="C44" s="535"/>
    </row>
  </sheetData>
  <mergeCells count="1">
    <mergeCell ref="A1:C1"/>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I12"/>
  <sheetViews>
    <sheetView topLeftCell="A4" workbookViewId="0">
      <selection activeCell="G12" sqref="G12"/>
    </sheetView>
  </sheetViews>
  <sheetFormatPr defaultRowHeight="15.75"/>
  <cols>
    <col min="1" max="1" width="8" style="376" customWidth="1"/>
    <col min="2" max="2" width="63.140625" style="377" customWidth="1"/>
    <col min="3" max="3" width="21.5703125" style="378" customWidth="1"/>
    <col min="4" max="4" width="6.5703125" style="379" bestFit="1" customWidth="1"/>
    <col min="5" max="5" width="6.28515625" style="376" bestFit="1" customWidth="1"/>
    <col min="6" max="6" width="10.7109375" style="378" customWidth="1"/>
    <col min="7" max="7" width="14.7109375" style="380" customWidth="1"/>
    <col min="8" max="8" width="17.42578125" style="380" customWidth="1"/>
    <col min="9" max="9" width="9.140625" style="360" customWidth="1"/>
    <col min="10" max="10" width="0.140625" style="360" customWidth="1"/>
    <col min="11" max="159" width="8.85546875" style="360"/>
    <col min="160" max="160" width="8" style="360" customWidth="1"/>
    <col min="161" max="161" width="63.140625" style="360" customWidth="1"/>
    <col min="162" max="162" width="10.7109375" style="360" customWidth="1"/>
    <col min="163" max="163" width="9.28515625" style="360" customWidth="1"/>
    <col min="164" max="164" width="22" style="360" customWidth="1"/>
    <col min="165" max="165" width="14.28515625" style="360" customWidth="1"/>
    <col min="166" max="166" width="8.85546875" style="360"/>
    <col min="167" max="167" width="13.140625" style="360" customWidth="1"/>
    <col min="168" max="415" width="8.85546875" style="360"/>
    <col min="416" max="416" width="8" style="360" customWidth="1"/>
    <col min="417" max="417" width="63.140625" style="360" customWidth="1"/>
    <col min="418" max="418" width="10.7109375" style="360" customWidth="1"/>
    <col min="419" max="419" width="9.28515625" style="360" customWidth="1"/>
    <col min="420" max="420" width="22" style="360" customWidth="1"/>
    <col min="421" max="421" width="14.28515625" style="360" customWidth="1"/>
    <col min="422" max="422" width="8.85546875" style="360"/>
    <col min="423" max="423" width="13.140625" style="360" customWidth="1"/>
    <col min="424" max="671" width="8.85546875" style="360"/>
    <col min="672" max="672" width="8" style="360" customWidth="1"/>
    <col min="673" max="673" width="63.140625" style="360" customWidth="1"/>
    <col min="674" max="674" width="10.7109375" style="360" customWidth="1"/>
    <col min="675" max="675" width="9.28515625" style="360" customWidth="1"/>
    <col min="676" max="676" width="22" style="360" customWidth="1"/>
    <col min="677" max="677" width="14.28515625" style="360" customWidth="1"/>
    <col min="678" max="678" width="8.85546875" style="360"/>
    <col min="679" max="679" width="13.140625" style="360" customWidth="1"/>
    <col min="680" max="927" width="8.85546875" style="360"/>
    <col min="928" max="928" width="8" style="360" customWidth="1"/>
    <col min="929" max="929" width="63.140625" style="360" customWidth="1"/>
    <col min="930" max="930" width="10.7109375" style="360" customWidth="1"/>
    <col min="931" max="931" width="9.28515625" style="360" customWidth="1"/>
    <col min="932" max="932" width="22" style="360" customWidth="1"/>
    <col min="933" max="933" width="14.28515625" style="360" customWidth="1"/>
    <col min="934" max="934" width="8.85546875" style="360"/>
    <col min="935" max="935" width="13.140625" style="360" customWidth="1"/>
    <col min="936" max="1183" width="8.85546875" style="360"/>
    <col min="1184" max="1184" width="8" style="360" customWidth="1"/>
    <col min="1185" max="1185" width="63.140625" style="360" customWidth="1"/>
    <col min="1186" max="1186" width="10.7109375" style="360" customWidth="1"/>
    <col min="1187" max="1187" width="9.28515625" style="360" customWidth="1"/>
    <col min="1188" max="1188" width="22" style="360" customWidth="1"/>
    <col min="1189" max="1189" width="14.28515625" style="360" customWidth="1"/>
    <col min="1190" max="1190" width="8.85546875" style="360"/>
    <col min="1191" max="1191" width="13.140625" style="360" customWidth="1"/>
    <col min="1192" max="1439" width="8.85546875" style="360"/>
    <col min="1440" max="1440" width="8" style="360" customWidth="1"/>
    <col min="1441" max="1441" width="63.140625" style="360" customWidth="1"/>
    <col min="1442" max="1442" width="10.7109375" style="360" customWidth="1"/>
    <col min="1443" max="1443" width="9.28515625" style="360" customWidth="1"/>
    <col min="1444" max="1444" width="22" style="360" customWidth="1"/>
    <col min="1445" max="1445" width="14.28515625" style="360" customWidth="1"/>
    <col min="1446" max="1446" width="8.85546875" style="360"/>
    <col min="1447" max="1447" width="13.140625" style="360" customWidth="1"/>
    <col min="1448" max="1695" width="8.85546875" style="360"/>
    <col min="1696" max="1696" width="8" style="360" customWidth="1"/>
    <col min="1697" max="1697" width="63.140625" style="360" customWidth="1"/>
    <col min="1698" max="1698" width="10.7109375" style="360" customWidth="1"/>
    <col min="1699" max="1699" width="9.28515625" style="360" customWidth="1"/>
    <col min="1700" max="1700" width="22" style="360" customWidth="1"/>
    <col min="1701" max="1701" width="14.28515625" style="360" customWidth="1"/>
    <col min="1702" max="1702" width="8.85546875" style="360"/>
    <col min="1703" max="1703" width="13.140625" style="360" customWidth="1"/>
    <col min="1704" max="1951" width="8.85546875" style="360"/>
    <col min="1952" max="1952" width="8" style="360" customWidth="1"/>
    <col min="1953" max="1953" width="63.140625" style="360" customWidth="1"/>
    <col min="1954" max="1954" width="10.7109375" style="360" customWidth="1"/>
    <col min="1955" max="1955" width="9.28515625" style="360" customWidth="1"/>
    <col min="1956" max="1956" width="22" style="360" customWidth="1"/>
    <col min="1957" max="1957" width="14.28515625" style="360" customWidth="1"/>
    <col min="1958" max="1958" width="8.85546875" style="360"/>
    <col min="1959" max="1959" width="13.140625" style="360" customWidth="1"/>
    <col min="1960" max="2207" width="8.85546875" style="360"/>
    <col min="2208" max="2208" width="8" style="360" customWidth="1"/>
    <col min="2209" max="2209" width="63.140625" style="360" customWidth="1"/>
    <col min="2210" max="2210" width="10.7109375" style="360" customWidth="1"/>
    <col min="2211" max="2211" width="9.28515625" style="360" customWidth="1"/>
    <col min="2212" max="2212" width="22" style="360" customWidth="1"/>
    <col min="2213" max="2213" width="14.28515625" style="360" customWidth="1"/>
    <col min="2214" max="2214" width="8.85546875" style="360"/>
    <col min="2215" max="2215" width="13.140625" style="360" customWidth="1"/>
    <col min="2216" max="2463" width="8.85546875" style="360"/>
    <col min="2464" max="2464" width="8" style="360" customWidth="1"/>
    <col min="2465" max="2465" width="63.140625" style="360" customWidth="1"/>
    <col min="2466" max="2466" width="10.7109375" style="360" customWidth="1"/>
    <col min="2467" max="2467" width="9.28515625" style="360" customWidth="1"/>
    <col min="2468" max="2468" width="22" style="360" customWidth="1"/>
    <col min="2469" max="2469" width="14.28515625" style="360" customWidth="1"/>
    <col min="2470" max="2470" width="8.85546875" style="360"/>
    <col min="2471" max="2471" width="13.140625" style="360" customWidth="1"/>
    <col min="2472" max="2719" width="8.85546875" style="360"/>
    <col min="2720" max="2720" width="8" style="360" customWidth="1"/>
    <col min="2721" max="2721" width="63.140625" style="360" customWidth="1"/>
    <col min="2722" max="2722" width="10.7109375" style="360" customWidth="1"/>
    <col min="2723" max="2723" width="9.28515625" style="360" customWidth="1"/>
    <col min="2724" max="2724" width="22" style="360" customWidth="1"/>
    <col min="2725" max="2725" width="14.28515625" style="360" customWidth="1"/>
    <col min="2726" max="2726" width="8.85546875" style="360"/>
    <col min="2727" max="2727" width="13.140625" style="360" customWidth="1"/>
    <col min="2728" max="2975" width="8.85546875" style="360"/>
    <col min="2976" max="2976" width="8" style="360" customWidth="1"/>
    <col min="2977" max="2977" width="63.140625" style="360" customWidth="1"/>
    <col min="2978" max="2978" width="10.7109375" style="360" customWidth="1"/>
    <col min="2979" max="2979" width="9.28515625" style="360" customWidth="1"/>
    <col min="2980" max="2980" width="22" style="360" customWidth="1"/>
    <col min="2981" max="2981" width="14.28515625" style="360" customWidth="1"/>
    <col min="2982" max="2982" width="8.85546875" style="360"/>
    <col min="2983" max="2983" width="13.140625" style="360" customWidth="1"/>
    <col min="2984" max="3231" width="8.85546875" style="360"/>
    <col min="3232" max="3232" width="8" style="360" customWidth="1"/>
    <col min="3233" max="3233" width="63.140625" style="360" customWidth="1"/>
    <col min="3234" max="3234" width="10.7109375" style="360" customWidth="1"/>
    <col min="3235" max="3235" width="9.28515625" style="360" customWidth="1"/>
    <col min="3236" max="3236" width="22" style="360" customWidth="1"/>
    <col min="3237" max="3237" width="14.28515625" style="360" customWidth="1"/>
    <col min="3238" max="3238" width="8.85546875" style="360"/>
    <col min="3239" max="3239" width="13.140625" style="360" customWidth="1"/>
    <col min="3240" max="3487" width="8.85546875" style="360"/>
    <col min="3488" max="3488" width="8" style="360" customWidth="1"/>
    <col min="3489" max="3489" width="63.140625" style="360" customWidth="1"/>
    <col min="3490" max="3490" width="10.7109375" style="360" customWidth="1"/>
    <col min="3491" max="3491" width="9.28515625" style="360" customWidth="1"/>
    <col min="3492" max="3492" width="22" style="360" customWidth="1"/>
    <col min="3493" max="3493" width="14.28515625" style="360" customWidth="1"/>
    <col min="3494" max="3494" width="8.85546875" style="360"/>
    <col min="3495" max="3495" width="13.140625" style="360" customWidth="1"/>
    <col min="3496" max="3743" width="8.85546875" style="360"/>
    <col min="3744" max="3744" width="8" style="360" customWidth="1"/>
    <col min="3745" max="3745" width="63.140625" style="360" customWidth="1"/>
    <col min="3746" max="3746" width="10.7109375" style="360" customWidth="1"/>
    <col min="3747" max="3747" width="9.28515625" style="360" customWidth="1"/>
    <col min="3748" max="3748" width="22" style="360" customWidth="1"/>
    <col min="3749" max="3749" width="14.28515625" style="360" customWidth="1"/>
    <col min="3750" max="3750" width="8.85546875" style="360"/>
    <col min="3751" max="3751" width="13.140625" style="360" customWidth="1"/>
    <col min="3752" max="3999" width="8.85546875" style="360"/>
    <col min="4000" max="4000" width="8" style="360" customWidth="1"/>
    <col min="4001" max="4001" width="63.140625" style="360" customWidth="1"/>
    <col min="4002" max="4002" width="10.7109375" style="360" customWidth="1"/>
    <col min="4003" max="4003" width="9.28515625" style="360" customWidth="1"/>
    <col min="4004" max="4004" width="22" style="360" customWidth="1"/>
    <col min="4005" max="4005" width="14.28515625" style="360" customWidth="1"/>
    <col min="4006" max="4006" width="8.85546875" style="360"/>
    <col min="4007" max="4007" width="13.140625" style="360" customWidth="1"/>
    <col min="4008" max="4255" width="8.85546875" style="360"/>
    <col min="4256" max="4256" width="8" style="360" customWidth="1"/>
    <col min="4257" max="4257" width="63.140625" style="360" customWidth="1"/>
    <col min="4258" max="4258" width="10.7109375" style="360" customWidth="1"/>
    <col min="4259" max="4259" width="9.28515625" style="360" customWidth="1"/>
    <col min="4260" max="4260" width="22" style="360" customWidth="1"/>
    <col min="4261" max="4261" width="14.28515625" style="360" customWidth="1"/>
    <col min="4262" max="4262" width="8.85546875" style="360"/>
    <col min="4263" max="4263" width="13.140625" style="360" customWidth="1"/>
    <col min="4264" max="4511" width="8.85546875" style="360"/>
    <col min="4512" max="4512" width="8" style="360" customWidth="1"/>
    <col min="4513" max="4513" width="63.140625" style="360" customWidth="1"/>
    <col min="4514" max="4514" width="10.7109375" style="360" customWidth="1"/>
    <col min="4515" max="4515" width="9.28515625" style="360" customWidth="1"/>
    <col min="4516" max="4516" width="22" style="360" customWidth="1"/>
    <col min="4517" max="4517" width="14.28515625" style="360" customWidth="1"/>
    <col min="4518" max="4518" width="8.85546875" style="360"/>
    <col min="4519" max="4519" width="13.140625" style="360" customWidth="1"/>
    <col min="4520" max="4767" width="8.85546875" style="360"/>
    <col min="4768" max="4768" width="8" style="360" customWidth="1"/>
    <col min="4769" max="4769" width="63.140625" style="360" customWidth="1"/>
    <col min="4770" max="4770" width="10.7109375" style="360" customWidth="1"/>
    <col min="4771" max="4771" width="9.28515625" style="360" customWidth="1"/>
    <col min="4772" max="4772" width="22" style="360" customWidth="1"/>
    <col min="4773" max="4773" width="14.28515625" style="360" customWidth="1"/>
    <col min="4774" max="4774" width="8.85546875" style="360"/>
    <col min="4775" max="4775" width="13.140625" style="360" customWidth="1"/>
    <col min="4776" max="5023" width="8.85546875" style="360"/>
    <col min="5024" max="5024" width="8" style="360" customWidth="1"/>
    <col min="5025" max="5025" width="63.140625" style="360" customWidth="1"/>
    <col min="5026" max="5026" width="10.7109375" style="360" customWidth="1"/>
    <col min="5027" max="5027" width="9.28515625" style="360" customWidth="1"/>
    <col min="5028" max="5028" width="22" style="360" customWidth="1"/>
    <col min="5029" max="5029" width="14.28515625" style="360" customWidth="1"/>
    <col min="5030" max="5030" width="8.85546875" style="360"/>
    <col min="5031" max="5031" width="13.140625" style="360" customWidth="1"/>
    <col min="5032" max="5279" width="8.85546875" style="360"/>
    <col min="5280" max="5280" width="8" style="360" customWidth="1"/>
    <col min="5281" max="5281" width="63.140625" style="360" customWidth="1"/>
    <col min="5282" max="5282" width="10.7109375" style="360" customWidth="1"/>
    <col min="5283" max="5283" width="9.28515625" style="360" customWidth="1"/>
    <col min="5284" max="5284" width="22" style="360" customWidth="1"/>
    <col min="5285" max="5285" width="14.28515625" style="360" customWidth="1"/>
    <col min="5286" max="5286" width="8.85546875" style="360"/>
    <col min="5287" max="5287" width="13.140625" style="360" customWidth="1"/>
    <col min="5288" max="5535" width="8.85546875" style="360"/>
    <col min="5536" max="5536" width="8" style="360" customWidth="1"/>
    <col min="5537" max="5537" width="63.140625" style="360" customWidth="1"/>
    <col min="5538" max="5538" width="10.7109375" style="360" customWidth="1"/>
    <col min="5539" max="5539" width="9.28515625" style="360" customWidth="1"/>
    <col min="5540" max="5540" width="22" style="360" customWidth="1"/>
    <col min="5541" max="5541" width="14.28515625" style="360" customWidth="1"/>
    <col min="5542" max="5542" width="8.85546875" style="360"/>
    <col min="5543" max="5543" width="13.140625" style="360" customWidth="1"/>
    <col min="5544" max="5791" width="8.85546875" style="360"/>
    <col min="5792" max="5792" width="8" style="360" customWidth="1"/>
    <col min="5793" max="5793" width="63.140625" style="360" customWidth="1"/>
    <col min="5794" max="5794" width="10.7109375" style="360" customWidth="1"/>
    <col min="5795" max="5795" width="9.28515625" style="360" customWidth="1"/>
    <col min="5796" max="5796" width="22" style="360" customWidth="1"/>
    <col min="5797" max="5797" width="14.28515625" style="360" customWidth="1"/>
    <col min="5798" max="5798" width="8.85546875" style="360"/>
    <col min="5799" max="5799" width="13.140625" style="360" customWidth="1"/>
    <col min="5800" max="6047" width="8.85546875" style="360"/>
    <col min="6048" max="6048" width="8" style="360" customWidth="1"/>
    <col min="6049" max="6049" width="63.140625" style="360" customWidth="1"/>
    <col min="6050" max="6050" width="10.7109375" style="360" customWidth="1"/>
    <col min="6051" max="6051" width="9.28515625" style="360" customWidth="1"/>
    <col min="6052" max="6052" width="22" style="360" customWidth="1"/>
    <col min="6053" max="6053" width="14.28515625" style="360" customWidth="1"/>
    <col min="6054" max="6054" width="8.85546875" style="360"/>
    <col min="6055" max="6055" width="13.140625" style="360" customWidth="1"/>
    <col min="6056" max="6303" width="8.85546875" style="360"/>
    <col min="6304" max="6304" width="8" style="360" customWidth="1"/>
    <col min="6305" max="6305" width="63.140625" style="360" customWidth="1"/>
    <col min="6306" max="6306" width="10.7109375" style="360" customWidth="1"/>
    <col min="6307" max="6307" width="9.28515625" style="360" customWidth="1"/>
    <col min="6308" max="6308" width="22" style="360" customWidth="1"/>
    <col min="6309" max="6309" width="14.28515625" style="360" customWidth="1"/>
    <col min="6310" max="6310" width="8.85546875" style="360"/>
    <col min="6311" max="6311" width="13.140625" style="360" customWidth="1"/>
    <col min="6312" max="6559" width="8.85546875" style="360"/>
    <col min="6560" max="6560" width="8" style="360" customWidth="1"/>
    <col min="6561" max="6561" width="63.140625" style="360" customWidth="1"/>
    <col min="6562" max="6562" width="10.7109375" style="360" customWidth="1"/>
    <col min="6563" max="6563" width="9.28515625" style="360" customWidth="1"/>
    <col min="6564" max="6564" width="22" style="360" customWidth="1"/>
    <col min="6565" max="6565" width="14.28515625" style="360" customWidth="1"/>
    <col min="6566" max="6566" width="8.85546875" style="360"/>
    <col min="6567" max="6567" width="13.140625" style="360" customWidth="1"/>
    <col min="6568" max="6815" width="8.85546875" style="360"/>
    <col min="6816" max="6816" width="8" style="360" customWidth="1"/>
    <col min="6817" max="6817" width="63.140625" style="360" customWidth="1"/>
    <col min="6818" max="6818" width="10.7109375" style="360" customWidth="1"/>
    <col min="6819" max="6819" width="9.28515625" style="360" customWidth="1"/>
    <col min="6820" max="6820" width="22" style="360" customWidth="1"/>
    <col min="6821" max="6821" width="14.28515625" style="360" customWidth="1"/>
    <col min="6822" max="6822" width="8.85546875" style="360"/>
    <col min="6823" max="6823" width="13.140625" style="360" customWidth="1"/>
    <col min="6824" max="7071" width="8.85546875" style="360"/>
    <col min="7072" max="7072" width="8" style="360" customWidth="1"/>
    <col min="7073" max="7073" width="63.140625" style="360" customWidth="1"/>
    <col min="7074" max="7074" width="10.7109375" style="360" customWidth="1"/>
    <col min="7075" max="7075" width="9.28515625" style="360" customWidth="1"/>
    <col min="7076" max="7076" width="22" style="360" customWidth="1"/>
    <col min="7077" max="7077" width="14.28515625" style="360" customWidth="1"/>
    <col min="7078" max="7078" width="8.85546875" style="360"/>
    <col min="7079" max="7079" width="13.140625" style="360" customWidth="1"/>
    <col min="7080" max="7327" width="8.85546875" style="360"/>
    <col min="7328" max="7328" width="8" style="360" customWidth="1"/>
    <col min="7329" max="7329" width="63.140625" style="360" customWidth="1"/>
    <col min="7330" max="7330" width="10.7109375" style="360" customWidth="1"/>
    <col min="7331" max="7331" width="9.28515625" style="360" customWidth="1"/>
    <col min="7332" max="7332" width="22" style="360" customWidth="1"/>
    <col min="7333" max="7333" width="14.28515625" style="360" customWidth="1"/>
    <col min="7334" max="7334" width="8.85546875" style="360"/>
    <col min="7335" max="7335" width="13.140625" style="360" customWidth="1"/>
    <col min="7336" max="7583" width="8.85546875" style="360"/>
    <col min="7584" max="7584" width="8" style="360" customWidth="1"/>
    <col min="7585" max="7585" width="63.140625" style="360" customWidth="1"/>
    <col min="7586" max="7586" width="10.7109375" style="360" customWidth="1"/>
    <col min="7587" max="7587" width="9.28515625" style="360" customWidth="1"/>
    <col min="7588" max="7588" width="22" style="360" customWidth="1"/>
    <col min="7589" max="7589" width="14.28515625" style="360" customWidth="1"/>
    <col min="7590" max="7590" width="8.85546875" style="360"/>
    <col min="7591" max="7591" width="13.140625" style="360" customWidth="1"/>
    <col min="7592" max="7839" width="8.85546875" style="360"/>
    <col min="7840" max="7840" width="8" style="360" customWidth="1"/>
    <col min="7841" max="7841" width="63.140625" style="360" customWidth="1"/>
    <col min="7842" max="7842" width="10.7109375" style="360" customWidth="1"/>
    <col min="7843" max="7843" width="9.28515625" style="360" customWidth="1"/>
    <col min="7844" max="7844" width="22" style="360" customWidth="1"/>
    <col min="7845" max="7845" width="14.28515625" style="360" customWidth="1"/>
    <col min="7846" max="7846" width="8.85546875" style="360"/>
    <col min="7847" max="7847" width="13.140625" style="360" customWidth="1"/>
    <col min="7848" max="8095" width="8.85546875" style="360"/>
    <col min="8096" max="8096" width="8" style="360" customWidth="1"/>
    <col min="8097" max="8097" width="63.140625" style="360" customWidth="1"/>
    <col min="8098" max="8098" width="10.7109375" style="360" customWidth="1"/>
    <col min="8099" max="8099" width="9.28515625" style="360" customWidth="1"/>
    <col min="8100" max="8100" width="22" style="360" customWidth="1"/>
    <col min="8101" max="8101" width="14.28515625" style="360" customWidth="1"/>
    <col min="8102" max="8102" width="8.85546875" style="360"/>
    <col min="8103" max="8103" width="13.140625" style="360" customWidth="1"/>
    <col min="8104" max="8351" width="8.85546875" style="360"/>
    <col min="8352" max="8352" width="8" style="360" customWidth="1"/>
    <col min="8353" max="8353" width="63.140625" style="360" customWidth="1"/>
    <col min="8354" max="8354" width="10.7109375" style="360" customWidth="1"/>
    <col min="8355" max="8355" width="9.28515625" style="360" customWidth="1"/>
    <col min="8356" max="8356" width="22" style="360" customWidth="1"/>
    <col min="8357" max="8357" width="14.28515625" style="360" customWidth="1"/>
    <col min="8358" max="8358" width="8.85546875" style="360"/>
    <col min="8359" max="8359" width="13.140625" style="360" customWidth="1"/>
    <col min="8360" max="8607" width="8.85546875" style="360"/>
    <col min="8608" max="8608" width="8" style="360" customWidth="1"/>
    <col min="8609" max="8609" width="63.140625" style="360" customWidth="1"/>
    <col min="8610" max="8610" width="10.7109375" style="360" customWidth="1"/>
    <col min="8611" max="8611" width="9.28515625" style="360" customWidth="1"/>
    <col min="8612" max="8612" width="22" style="360" customWidth="1"/>
    <col min="8613" max="8613" width="14.28515625" style="360" customWidth="1"/>
    <col min="8614" max="8614" width="8.85546875" style="360"/>
    <col min="8615" max="8615" width="13.140625" style="360" customWidth="1"/>
    <col min="8616" max="8863" width="8.85546875" style="360"/>
    <col min="8864" max="8864" width="8" style="360" customWidth="1"/>
    <col min="8865" max="8865" width="63.140625" style="360" customWidth="1"/>
    <col min="8866" max="8866" width="10.7109375" style="360" customWidth="1"/>
    <col min="8867" max="8867" width="9.28515625" style="360" customWidth="1"/>
    <col min="8868" max="8868" width="22" style="360" customWidth="1"/>
    <col min="8869" max="8869" width="14.28515625" style="360" customWidth="1"/>
    <col min="8870" max="8870" width="8.85546875" style="360"/>
    <col min="8871" max="8871" width="13.140625" style="360" customWidth="1"/>
    <col min="8872" max="9119" width="8.85546875" style="360"/>
    <col min="9120" max="9120" width="8" style="360" customWidth="1"/>
    <col min="9121" max="9121" width="63.140625" style="360" customWidth="1"/>
    <col min="9122" max="9122" width="10.7109375" style="360" customWidth="1"/>
    <col min="9123" max="9123" width="9.28515625" style="360" customWidth="1"/>
    <col min="9124" max="9124" width="22" style="360" customWidth="1"/>
    <col min="9125" max="9125" width="14.28515625" style="360" customWidth="1"/>
    <col min="9126" max="9126" width="8.85546875" style="360"/>
    <col min="9127" max="9127" width="13.140625" style="360" customWidth="1"/>
    <col min="9128" max="9375" width="8.85546875" style="360"/>
    <col min="9376" max="9376" width="8" style="360" customWidth="1"/>
    <col min="9377" max="9377" width="63.140625" style="360" customWidth="1"/>
    <col min="9378" max="9378" width="10.7109375" style="360" customWidth="1"/>
    <col min="9379" max="9379" width="9.28515625" style="360" customWidth="1"/>
    <col min="9380" max="9380" width="22" style="360" customWidth="1"/>
    <col min="9381" max="9381" width="14.28515625" style="360" customWidth="1"/>
    <col min="9382" max="9382" width="8.85546875" style="360"/>
    <col min="9383" max="9383" width="13.140625" style="360" customWidth="1"/>
    <col min="9384" max="9631" width="8.85546875" style="360"/>
    <col min="9632" max="9632" width="8" style="360" customWidth="1"/>
    <col min="9633" max="9633" width="63.140625" style="360" customWidth="1"/>
    <col min="9634" max="9634" width="10.7109375" style="360" customWidth="1"/>
    <col min="9635" max="9635" width="9.28515625" style="360" customWidth="1"/>
    <col min="9636" max="9636" width="22" style="360" customWidth="1"/>
    <col min="9637" max="9637" width="14.28515625" style="360" customWidth="1"/>
    <col min="9638" max="9638" width="8.85546875" style="360"/>
    <col min="9639" max="9639" width="13.140625" style="360" customWidth="1"/>
    <col min="9640" max="9887" width="8.85546875" style="360"/>
    <col min="9888" max="9888" width="8" style="360" customWidth="1"/>
    <col min="9889" max="9889" width="63.140625" style="360" customWidth="1"/>
    <col min="9890" max="9890" width="10.7109375" style="360" customWidth="1"/>
    <col min="9891" max="9891" width="9.28515625" style="360" customWidth="1"/>
    <col min="9892" max="9892" width="22" style="360" customWidth="1"/>
    <col min="9893" max="9893" width="14.28515625" style="360" customWidth="1"/>
    <col min="9894" max="9894" width="8.85546875" style="360"/>
    <col min="9895" max="9895" width="13.140625" style="360" customWidth="1"/>
    <col min="9896" max="10143" width="8.85546875" style="360"/>
    <col min="10144" max="10144" width="8" style="360" customWidth="1"/>
    <col min="10145" max="10145" width="63.140625" style="360" customWidth="1"/>
    <col min="10146" max="10146" width="10.7109375" style="360" customWidth="1"/>
    <col min="10147" max="10147" width="9.28515625" style="360" customWidth="1"/>
    <col min="10148" max="10148" width="22" style="360" customWidth="1"/>
    <col min="10149" max="10149" width="14.28515625" style="360" customWidth="1"/>
    <col min="10150" max="10150" width="8.85546875" style="360"/>
    <col min="10151" max="10151" width="13.140625" style="360" customWidth="1"/>
    <col min="10152" max="10399" width="8.85546875" style="360"/>
    <col min="10400" max="10400" width="8" style="360" customWidth="1"/>
    <col min="10401" max="10401" width="63.140625" style="360" customWidth="1"/>
    <col min="10402" max="10402" width="10.7109375" style="360" customWidth="1"/>
    <col min="10403" max="10403" width="9.28515625" style="360" customWidth="1"/>
    <col min="10404" max="10404" width="22" style="360" customWidth="1"/>
    <col min="10405" max="10405" width="14.28515625" style="360" customWidth="1"/>
    <col min="10406" max="10406" width="8.85546875" style="360"/>
    <col min="10407" max="10407" width="13.140625" style="360" customWidth="1"/>
    <col min="10408" max="10655" width="8.85546875" style="360"/>
    <col min="10656" max="10656" width="8" style="360" customWidth="1"/>
    <col min="10657" max="10657" width="63.140625" style="360" customWidth="1"/>
    <col min="10658" max="10658" width="10.7109375" style="360" customWidth="1"/>
    <col min="10659" max="10659" width="9.28515625" style="360" customWidth="1"/>
    <col min="10660" max="10660" width="22" style="360" customWidth="1"/>
    <col min="10661" max="10661" width="14.28515625" style="360" customWidth="1"/>
    <col min="10662" max="10662" width="8.85546875" style="360"/>
    <col min="10663" max="10663" width="13.140625" style="360" customWidth="1"/>
    <col min="10664" max="10911" width="8.85546875" style="360"/>
    <col min="10912" max="10912" width="8" style="360" customWidth="1"/>
    <col min="10913" max="10913" width="63.140625" style="360" customWidth="1"/>
    <col min="10914" max="10914" width="10.7109375" style="360" customWidth="1"/>
    <col min="10915" max="10915" width="9.28515625" style="360" customWidth="1"/>
    <col min="10916" max="10916" width="22" style="360" customWidth="1"/>
    <col min="10917" max="10917" width="14.28515625" style="360" customWidth="1"/>
    <col min="10918" max="10918" width="8.85546875" style="360"/>
    <col min="10919" max="10919" width="13.140625" style="360" customWidth="1"/>
    <col min="10920" max="11167" width="8.85546875" style="360"/>
    <col min="11168" max="11168" width="8" style="360" customWidth="1"/>
    <col min="11169" max="11169" width="63.140625" style="360" customWidth="1"/>
    <col min="11170" max="11170" width="10.7109375" style="360" customWidth="1"/>
    <col min="11171" max="11171" width="9.28515625" style="360" customWidth="1"/>
    <col min="11172" max="11172" width="22" style="360" customWidth="1"/>
    <col min="11173" max="11173" width="14.28515625" style="360" customWidth="1"/>
    <col min="11174" max="11174" width="8.85546875" style="360"/>
    <col min="11175" max="11175" width="13.140625" style="360" customWidth="1"/>
    <col min="11176" max="11423" width="8.85546875" style="360"/>
    <col min="11424" max="11424" width="8" style="360" customWidth="1"/>
    <col min="11425" max="11425" width="63.140625" style="360" customWidth="1"/>
    <col min="11426" max="11426" width="10.7109375" style="360" customWidth="1"/>
    <col min="11427" max="11427" width="9.28515625" style="360" customWidth="1"/>
    <col min="11428" max="11428" width="22" style="360" customWidth="1"/>
    <col min="11429" max="11429" width="14.28515625" style="360" customWidth="1"/>
    <col min="11430" max="11430" width="8.85546875" style="360"/>
    <col min="11431" max="11431" width="13.140625" style="360" customWidth="1"/>
    <col min="11432" max="11679" width="8.85546875" style="360"/>
    <col min="11680" max="11680" width="8" style="360" customWidth="1"/>
    <col min="11681" max="11681" width="63.140625" style="360" customWidth="1"/>
    <col min="11682" max="11682" width="10.7109375" style="360" customWidth="1"/>
    <col min="11683" max="11683" width="9.28515625" style="360" customWidth="1"/>
    <col min="11684" max="11684" width="22" style="360" customWidth="1"/>
    <col min="11685" max="11685" width="14.28515625" style="360" customWidth="1"/>
    <col min="11686" max="11686" width="8.85546875" style="360"/>
    <col min="11687" max="11687" width="13.140625" style="360" customWidth="1"/>
    <col min="11688" max="11935" width="8.85546875" style="360"/>
    <col min="11936" max="11936" width="8" style="360" customWidth="1"/>
    <col min="11937" max="11937" width="63.140625" style="360" customWidth="1"/>
    <col min="11938" max="11938" width="10.7109375" style="360" customWidth="1"/>
    <col min="11939" max="11939" width="9.28515625" style="360" customWidth="1"/>
    <col min="11940" max="11940" width="22" style="360" customWidth="1"/>
    <col min="11941" max="11941" width="14.28515625" style="360" customWidth="1"/>
    <col min="11942" max="11942" width="8.85546875" style="360"/>
    <col min="11943" max="11943" width="13.140625" style="360" customWidth="1"/>
    <col min="11944" max="12191" width="8.85546875" style="360"/>
    <col min="12192" max="12192" width="8" style="360" customWidth="1"/>
    <col min="12193" max="12193" width="63.140625" style="360" customWidth="1"/>
    <col min="12194" max="12194" width="10.7109375" style="360" customWidth="1"/>
    <col min="12195" max="12195" width="9.28515625" style="360" customWidth="1"/>
    <col min="12196" max="12196" width="22" style="360" customWidth="1"/>
    <col min="12197" max="12197" width="14.28515625" style="360" customWidth="1"/>
    <col min="12198" max="12198" width="8.85546875" style="360"/>
    <col min="12199" max="12199" width="13.140625" style="360" customWidth="1"/>
    <col min="12200" max="12447" width="8.85546875" style="360"/>
    <col min="12448" max="12448" width="8" style="360" customWidth="1"/>
    <col min="12449" max="12449" width="63.140625" style="360" customWidth="1"/>
    <col min="12450" max="12450" width="10.7109375" style="360" customWidth="1"/>
    <col min="12451" max="12451" width="9.28515625" style="360" customWidth="1"/>
    <col min="12452" max="12452" width="22" style="360" customWidth="1"/>
    <col min="12453" max="12453" width="14.28515625" style="360" customWidth="1"/>
    <col min="12454" max="12454" width="8.85546875" style="360"/>
    <col min="12455" max="12455" width="13.140625" style="360" customWidth="1"/>
    <col min="12456" max="12703" width="8.85546875" style="360"/>
    <col min="12704" max="12704" width="8" style="360" customWidth="1"/>
    <col min="12705" max="12705" width="63.140625" style="360" customWidth="1"/>
    <col min="12706" max="12706" width="10.7109375" style="360" customWidth="1"/>
    <col min="12707" max="12707" width="9.28515625" style="360" customWidth="1"/>
    <col min="12708" max="12708" width="22" style="360" customWidth="1"/>
    <col min="12709" max="12709" width="14.28515625" style="360" customWidth="1"/>
    <col min="12710" max="12710" width="8.85546875" style="360"/>
    <col min="12711" max="12711" width="13.140625" style="360" customWidth="1"/>
    <col min="12712" max="12959" width="8.85546875" style="360"/>
    <col min="12960" max="12960" width="8" style="360" customWidth="1"/>
    <col min="12961" max="12961" width="63.140625" style="360" customWidth="1"/>
    <col min="12962" max="12962" width="10.7109375" style="360" customWidth="1"/>
    <col min="12963" max="12963" width="9.28515625" style="360" customWidth="1"/>
    <col min="12964" max="12964" width="22" style="360" customWidth="1"/>
    <col min="12965" max="12965" width="14.28515625" style="360" customWidth="1"/>
    <col min="12966" max="12966" width="8.85546875" style="360"/>
    <col min="12967" max="12967" width="13.140625" style="360" customWidth="1"/>
    <col min="12968" max="13215" width="8.85546875" style="360"/>
    <col min="13216" max="13216" width="8" style="360" customWidth="1"/>
    <col min="13217" max="13217" width="63.140625" style="360" customWidth="1"/>
    <col min="13218" max="13218" width="10.7109375" style="360" customWidth="1"/>
    <col min="13219" max="13219" width="9.28515625" style="360" customWidth="1"/>
    <col min="13220" max="13220" width="22" style="360" customWidth="1"/>
    <col min="13221" max="13221" width="14.28515625" style="360" customWidth="1"/>
    <col min="13222" max="13222" width="8.85546875" style="360"/>
    <col min="13223" max="13223" width="13.140625" style="360" customWidth="1"/>
    <col min="13224" max="13471" width="8.85546875" style="360"/>
    <col min="13472" max="13472" width="8" style="360" customWidth="1"/>
    <col min="13473" max="13473" width="63.140625" style="360" customWidth="1"/>
    <col min="13474" max="13474" width="10.7109375" style="360" customWidth="1"/>
    <col min="13475" max="13475" width="9.28515625" style="360" customWidth="1"/>
    <col min="13476" max="13476" width="22" style="360" customWidth="1"/>
    <col min="13477" max="13477" width="14.28515625" style="360" customWidth="1"/>
    <col min="13478" max="13478" width="8.85546875" style="360"/>
    <col min="13479" max="13479" width="13.140625" style="360" customWidth="1"/>
    <col min="13480" max="13727" width="8.85546875" style="360"/>
    <col min="13728" max="13728" width="8" style="360" customWidth="1"/>
    <col min="13729" max="13729" width="63.140625" style="360" customWidth="1"/>
    <col min="13730" max="13730" width="10.7109375" style="360" customWidth="1"/>
    <col min="13731" max="13731" width="9.28515625" style="360" customWidth="1"/>
    <col min="13732" max="13732" width="22" style="360" customWidth="1"/>
    <col min="13733" max="13733" width="14.28515625" style="360" customWidth="1"/>
    <col min="13734" max="13734" width="8.85546875" style="360"/>
    <col min="13735" max="13735" width="13.140625" style="360" customWidth="1"/>
    <col min="13736" max="13983" width="8.85546875" style="360"/>
    <col min="13984" max="13984" width="8" style="360" customWidth="1"/>
    <col min="13985" max="13985" width="63.140625" style="360" customWidth="1"/>
    <col min="13986" max="13986" width="10.7109375" style="360" customWidth="1"/>
    <col min="13987" max="13987" width="9.28515625" style="360" customWidth="1"/>
    <col min="13988" max="13988" width="22" style="360" customWidth="1"/>
    <col min="13989" max="13989" width="14.28515625" style="360" customWidth="1"/>
    <col min="13990" max="13990" width="8.85546875" style="360"/>
    <col min="13991" max="13991" width="13.140625" style="360" customWidth="1"/>
    <col min="13992" max="14239" width="8.85546875" style="360"/>
    <col min="14240" max="14240" width="8" style="360" customWidth="1"/>
    <col min="14241" max="14241" width="63.140625" style="360" customWidth="1"/>
    <col min="14242" max="14242" width="10.7109375" style="360" customWidth="1"/>
    <col min="14243" max="14243" width="9.28515625" style="360" customWidth="1"/>
    <col min="14244" max="14244" width="22" style="360" customWidth="1"/>
    <col min="14245" max="14245" width="14.28515625" style="360" customWidth="1"/>
    <col min="14246" max="14246" width="8.85546875" style="360"/>
    <col min="14247" max="14247" width="13.140625" style="360" customWidth="1"/>
    <col min="14248" max="14495" width="8.85546875" style="360"/>
    <col min="14496" max="14496" width="8" style="360" customWidth="1"/>
    <col min="14497" max="14497" width="63.140625" style="360" customWidth="1"/>
    <col min="14498" max="14498" width="10.7109375" style="360" customWidth="1"/>
    <col min="14499" max="14499" width="9.28515625" style="360" customWidth="1"/>
    <col min="14500" max="14500" width="22" style="360" customWidth="1"/>
    <col min="14501" max="14501" width="14.28515625" style="360" customWidth="1"/>
    <col min="14502" max="14502" width="8.85546875" style="360"/>
    <col min="14503" max="14503" width="13.140625" style="360" customWidth="1"/>
    <col min="14504" max="14751" width="8.85546875" style="360"/>
    <col min="14752" max="14752" width="8" style="360" customWidth="1"/>
    <col min="14753" max="14753" width="63.140625" style="360" customWidth="1"/>
    <col min="14754" max="14754" width="10.7109375" style="360" customWidth="1"/>
    <col min="14755" max="14755" width="9.28515625" style="360" customWidth="1"/>
    <col min="14756" max="14756" width="22" style="360" customWidth="1"/>
    <col min="14757" max="14757" width="14.28515625" style="360" customWidth="1"/>
    <col min="14758" max="14758" width="8.85546875" style="360"/>
    <col min="14759" max="14759" width="13.140625" style="360" customWidth="1"/>
    <col min="14760" max="15007" width="8.85546875" style="360"/>
    <col min="15008" max="15008" width="8" style="360" customWidth="1"/>
    <col min="15009" max="15009" width="63.140625" style="360" customWidth="1"/>
    <col min="15010" max="15010" width="10.7109375" style="360" customWidth="1"/>
    <col min="15011" max="15011" width="9.28515625" style="360" customWidth="1"/>
    <col min="15012" max="15012" width="22" style="360" customWidth="1"/>
    <col min="15013" max="15013" width="14.28515625" style="360" customWidth="1"/>
    <col min="15014" max="15014" width="8.85546875" style="360"/>
    <col min="15015" max="15015" width="13.140625" style="360" customWidth="1"/>
    <col min="15016" max="15263" width="8.85546875" style="360"/>
    <col min="15264" max="15264" width="8" style="360" customWidth="1"/>
    <col min="15265" max="15265" width="63.140625" style="360" customWidth="1"/>
    <col min="15266" max="15266" width="10.7109375" style="360" customWidth="1"/>
    <col min="15267" max="15267" width="9.28515625" style="360" customWidth="1"/>
    <col min="15268" max="15268" width="22" style="360" customWidth="1"/>
    <col min="15269" max="15269" width="14.28515625" style="360" customWidth="1"/>
    <col min="15270" max="15270" width="8.85546875" style="360"/>
    <col min="15271" max="15271" width="13.140625" style="360" customWidth="1"/>
    <col min="15272" max="15519" width="8.85546875" style="360"/>
    <col min="15520" max="15520" width="8" style="360" customWidth="1"/>
    <col min="15521" max="15521" width="63.140625" style="360" customWidth="1"/>
    <col min="15522" max="15522" width="10.7109375" style="360" customWidth="1"/>
    <col min="15523" max="15523" width="9.28515625" style="360" customWidth="1"/>
    <col min="15524" max="15524" width="22" style="360" customWidth="1"/>
    <col min="15525" max="15525" width="14.28515625" style="360" customWidth="1"/>
    <col min="15526" max="15526" width="8.85546875" style="360"/>
    <col min="15527" max="15527" width="13.140625" style="360" customWidth="1"/>
    <col min="15528" max="15775" width="8.85546875" style="360"/>
    <col min="15776" max="15776" width="8" style="360" customWidth="1"/>
    <col min="15777" max="15777" width="63.140625" style="360" customWidth="1"/>
    <col min="15778" max="15778" width="10.7109375" style="360" customWidth="1"/>
    <col min="15779" max="15779" width="9.28515625" style="360" customWidth="1"/>
    <col min="15780" max="15780" width="22" style="360" customWidth="1"/>
    <col min="15781" max="15781" width="14.28515625" style="360" customWidth="1"/>
    <col min="15782" max="15782" width="8.85546875" style="360"/>
    <col min="15783" max="15783" width="13.140625" style="360" customWidth="1"/>
    <col min="15784" max="16031" width="8.85546875" style="360"/>
    <col min="16032" max="16032" width="8" style="360" customWidth="1"/>
    <col min="16033" max="16033" width="63.140625" style="360" customWidth="1"/>
    <col min="16034" max="16034" width="10.7109375" style="360" customWidth="1"/>
    <col min="16035" max="16035" width="9.28515625" style="360" customWidth="1"/>
    <col min="16036" max="16036" width="22" style="360" customWidth="1"/>
    <col min="16037" max="16037" width="14.28515625" style="360" customWidth="1"/>
    <col min="16038" max="16038" width="8.85546875" style="360"/>
    <col min="16039" max="16039" width="13.140625" style="360" customWidth="1"/>
    <col min="16040" max="16384" width="8.85546875" style="360"/>
  </cols>
  <sheetData>
    <row r="1" spans="1:9" ht="20.25">
      <c r="A1" s="523" t="s">
        <v>763</v>
      </c>
      <c r="B1" s="524"/>
      <c r="C1" s="524"/>
      <c r="D1" s="524"/>
      <c r="E1" s="524"/>
      <c r="F1" s="524"/>
      <c r="G1" s="524"/>
      <c r="H1" s="525"/>
      <c r="I1" s="359"/>
    </row>
    <row r="2" spans="1:9" s="363" customFormat="1">
      <c r="A2" s="361" t="s">
        <v>185</v>
      </c>
      <c r="B2" s="413" t="s">
        <v>2</v>
      </c>
      <c r="C2" s="414" t="s">
        <v>692</v>
      </c>
      <c r="D2" s="415" t="s">
        <v>3</v>
      </c>
      <c r="E2" s="413" t="s">
        <v>270</v>
      </c>
      <c r="F2" s="414" t="s">
        <v>271</v>
      </c>
      <c r="G2" s="416" t="s">
        <v>279</v>
      </c>
      <c r="H2" s="362" t="s">
        <v>691</v>
      </c>
    </row>
    <row r="3" spans="1:9" ht="70.900000000000006" customHeight="1">
      <c r="A3" s="367">
        <v>11</v>
      </c>
      <c r="B3" s="425" t="s">
        <v>717</v>
      </c>
      <c r="C3" s="426"/>
      <c r="D3" s="422" t="s">
        <v>708</v>
      </c>
      <c r="E3" s="427">
        <v>2</v>
      </c>
      <c r="F3" s="426">
        <v>8000</v>
      </c>
      <c r="G3" s="424">
        <f t="shared" ref="G3:G8" si="0">E3*F3</f>
        <v>16000</v>
      </c>
      <c r="H3" s="366">
        <f>F3*E3</f>
        <v>16000</v>
      </c>
    </row>
    <row r="4" spans="1:9" ht="73.900000000000006" customHeight="1">
      <c r="A4" s="367">
        <v>12</v>
      </c>
      <c r="B4" s="425" t="s">
        <v>718</v>
      </c>
      <c r="C4" s="426"/>
      <c r="D4" s="422" t="s">
        <v>708</v>
      </c>
      <c r="E4" s="451">
        <v>3</v>
      </c>
      <c r="F4" s="426">
        <v>4000</v>
      </c>
      <c r="G4" s="424">
        <f t="shared" si="0"/>
        <v>12000</v>
      </c>
      <c r="H4" s="366">
        <f>F4*E4</f>
        <v>12000</v>
      </c>
    </row>
    <row r="5" spans="1:9" ht="54.6" customHeight="1">
      <c r="A5" s="367">
        <v>13</v>
      </c>
      <c r="B5" s="425" t="s">
        <v>719</v>
      </c>
      <c r="C5" s="426"/>
      <c r="D5" s="422" t="s">
        <v>708</v>
      </c>
      <c r="E5" s="451">
        <v>2</v>
      </c>
      <c r="F5" s="426">
        <v>10000</v>
      </c>
      <c r="G5" s="424">
        <f t="shared" si="0"/>
        <v>20000</v>
      </c>
      <c r="H5" s="366">
        <f>F5*E5</f>
        <v>20000</v>
      </c>
    </row>
    <row r="6" spans="1:9" ht="67.900000000000006" customHeight="1">
      <c r="A6" s="367">
        <v>14</v>
      </c>
      <c r="B6" s="425" t="s">
        <v>720</v>
      </c>
      <c r="C6" s="426"/>
      <c r="D6" s="422" t="s">
        <v>708</v>
      </c>
      <c r="E6" s="427">
        <v>1</v>
      </c>
      <c r="F6" s="426">
        <v>25000</v>
      </c>
      <c r="G6" s="424">
        <f t="shared" si="0"/>
        <v>25000</v>
      </c>
      <c r="H6" s="366"/>
    </row>
    <row r="7" spans="1:9" s="381" customFormat="1" ht="57" customHeight="1">
      <c r="A7" s="367">
        <f t="shared" ref="A7" si="1">A6+1</f>
        <v>15</v>
      </c>
      <c r="B7" s="425" t="s">
        <v>721</v>
      </c>
      <c r="C7" s="428"/>
      <c r="D7" s="422" t="s">
        <v>708</v>
      </c>
      <c r="E7" s="427">
        <v>1</v>
      </c>
      <c r="F7" s="428">
        <v>3000</v>
      </c>
      <c r="G7" s="424">
        <f t="shared" si="0"/>
        <v>3000</v>
      </c>
      <c r="H7" s="366">
        <f t="shared" ref="H7:H8" si="2">F7*E7</f>
        <v>3000</v>
      </c>
    </row>
    <row r="8" spans="1:9" s="381" customFormat="1" ht="70.150000000000006" customHeight="1">
      <c r="A8" s="367">
        <f>A7+1</f>
        <v>16</v>
      </c>
      <c r="B8" s="425" t="s">
        <v>722</v>
      </c>
      <c r="C8" s="429"/>
      <c r="D8" s="422" t="s">
        <v>708</v>
      </c>
      <c r="E8" s="451">
        <v>3</v>
      </c>
      <c r="F8" s="428">
        <v>5000</v>
      </c>
      <c r="G8" s="424">
        <f t="shared" si="0"/>
        <v>15000</v>
      </c>
      <c r="H8" s="366">
        <f t="shared" si="2"/>
        <v>15000</v>
      </c>
    </row>
    <row r="9" spans="1:9" s="381" customFormat="1">
      <c r="A9" s="367">
        <f t="shared" ref="A9:A10" si="3">A8+1</f>
        <v>17</v>
      </c>
      <c r="B9" s="430" t="s">
        <v>723</v>
      </c>
      <c r="C9" s="429"/>
      <c r="D9" s="422"/>
      <c r="E9" s="427"/>
      <c r="F9" s="428"/>
      <c r="G9" s="424"/>
      <c r="H9" s="366"/>
    </row>
    <row r="10" spans="1:9" s="381" customFormat="1" ht="25.5">
      <c r="A10" s="367">
        <f t="shared" si="3"/>
        <v>18</v>
      </c>
      <c r="B10" s="431" t="s">
        <v>724</v>
      </c>
      <c r="C10" s="429"/>
      <c r="D10" s="422" t="s">
        <v>708</v>
      </c>
      <c r="E10" s="427">
        <v>3</v>
      </c>
      <c r="F10" s="428"/>
      <c r="G10" s="424">
        <f t="shared" ref="G10" si="4">E10*F10</f>
        <v>0</v>
      </c>
      <c r="H10" s="366">
        <f t="shared" ref="H10" si="5">F10*E10</f>
        <v>0</v>
      </c>
    </row>
    <row r="11" spans="1:9">
      <c r="A11" s="367"/>
      <c r="B11" s="526" t="s">
        <v>716</v>
      </c>
      <c r="C11" s="526"/>
      <c r="D11" s="526"/>
      <c r="E11" s="526"/>
      <c r="F11" s="526"/>
      <c r="G11" s="526"/>
      <c r="H11" s="527"/>
    </row>
    <row r="12" spans="1:9" s="375" customFormat="1" ht="16.5" thickBot="1">
      <c r="A12" s="368"/>
      <c r="B12" s="369" t="s">
        <v>279</v>
      </c>
      <c r="C12" s="370"/>
      <c r="D12" s="371"/>
      <c r="E12" s="372"/>
      <c r="F12" s="370"/>
      <c r="G12" s="373">
        <f>SUM(G3:G10)</f>
        <v>91000</v>
      </c>
      <c r="H12" s="374"/>
    </row>
  </sheetData>
  <mergeCells count="2">
    <mergeCell ref="A1:H1"/>
    <mergeCell ref="B11:H1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I51"/>
  <sheetViews>
    <sheetView topLeftCell="A40" workbookViewId="0">
      <selection activeCell="F51" sqref="F51"/>
    </sheetView>
  </sheetViews>
  <sheetFormatPr defaultRowHeight="15"/>
  <cols>
    <col min="2" max="2" width="37.7109375" customWidth="1"/>
    <col min="5" max="5" width="9.7109375" bestFit="1" customWidth="1"/>
    <col min="6" max="6" width="15.140625" customWidth="1"/>
    <col min="7" max="7" width="14" customWidth="1"/>
  </cols>
  <sheetData>
    <row r="1" spans="1:7" ht="39" customHeight="1">
      <c r="A1" s="528" t="s">
        <v>764</v>
      </c>
      <c r="B1" s="520"/>
      <c r="C1" s="520"/>
      <c r="D1" s="520"/>
      <c r="E1" s="520"/>
      <c r="F1" s="520"/>
      <c r="G1" s="520"/>
    </row>
    <row r="2" spans="1:7" ht="15.75">
      <c r="A2" s="382" t="s">
        <v>268</v>
      </c>
      <c r="B2" s="382" t="s">
        <v>2</v>
      </c>
      <c r="C2" s="382" t="s">
        <v>3</v>
      </c>
      <c r="D2" s="383" t="s">
        <v>270</v>
      </c>
      <c r="E2" s="382" t="s">
        <v>271</v>
      </c>
      <c r="F2" s="382" t="s">
        <v>272</v>
      </c>
      <c r="G2" s="383" t="s">
        <v>725</v>
      </c>
    </row>
    <row r="3" spans="1:7" ht="54.75" customHeight="1">
      <c r="A3" s="432">
        <v>1</v>
      </c>
      <c r="B3" s="433" t="s">
        <v>726</v>
      </c>
      <c r="C3" s="434"/>
      <c r="D3" s="435"/>
      <c r="E3" s="436"/>
      <c r="F3" s="436"/>
      <c r="G3" s="437"/>
    </row>
    <row r="4" spans="1:7" ht="15.75">
      <c r="A4" s="434" t="s">
        <v>727</v>
      </c>
      <c r="B4" s="438" t="s">
        <v>728</v>
      </c>
      <c r="C4" s="434" t="s">
        <v>22</v>
      </c>
      <c r="D4" s="385">
        <v>25</v>
      </c>
      <c r="E4" s="436">
        <v>800</v>
      </c>
      <c r="F4" s="438">
        <f t="shared" ref="F4:F21" si="0">E4*D4</f>
        <v>20000</v>
      </c>
      <c r="G4" s="437"/>
    </row>
    <row r="5" spans="1:7" ht="15.75">
      <c r="A5" s="434" t="s">
        <v>729</v>
      </c>
      <c r="B5" s="438" t="s">
        <v>730</v>
      </c>
      <c r="C5" s="434" t="s">
        <v>22</v>
      </c>
      <c r="D5" s="384">
        <v>0</v>
      </c>
      <c r="E5" s="436"/>
      <c r="F5" s="438">
        <f t="shared" si="0"/>
        <v>0</v>
      </c>
      <c r="G5" s="437"/>
    </row>
    <row r="6" spans="1:7" ht="15.75">
      <c r="A6" s="434" t="s">
        <v>731</v>
      </c>
      <c r="B6" s="438" t="s">
        <v>732</v>
      </c>
      <c r="C6" s="434" t="s">
        <v>22</v>
      </c>
      <c r="D6" s="385">
        <v>15</v>
      </c>
      <c r="E6" s="436">
        <v>1200</v>
      </c>
      <c r="F6" s="438">
        <f t="shared" si="0"/>
        <v>18000</v>
      </c>
      <c r="G6" s="437"/>
    </row>
    <row r="7" spans="1:7" ht="15.75">
      <c r="A7" s="434" t="s">
        <v>733</v>
      </c>
      <c r="B7" s="438" t="s">
        <v>734</v>
      </c>
      <c r="C7" s="434" t="s">
        <v>22</v>
      </c>
      <c r="D7" s="384">
        <v>0</v>
      </c>
      <c r="E7" s="436"/>
      <c r="F7" s="438">
        <f t="shared" si="0"/>
        <v>0</v>
      </c>
      <c r="G7" s="437"/>
    </row>
    <row r="8" spans="1:7" ht="15.75">
      <c r="A8" s="434" t="s">
        <v>735</v>
      </c>
      <c r="B8" s="438" t="s">
        <v>736</v>
      </c>
      <c r="C8" s="434" t="s">
        <v>22</v>
      </c>
      <c r="D8" s="385">
        <v>15</v>
      </c>
      <c r="E8" s="436">
        <v>1800</v>
      </c>
      <c r="F8" s="438">
        <f t="shared" si="0"/>
        <v>27000</v>
      </c>
      <c r="G8" s="437"/>
    </row>
    <row r="9" spans="1:7" ht="15.75">
      <c r="A9" s="434" t="s">
        <v>737</v>
      </c>
      <c r="B9" s="438" t="s">
        <v>738</v>
      </c>
      <c r="C9" s="434" t="s">
        <v>22</v>
      </c>
      <c r="D9" s="384">
        <v>0</v>
      </c>
      <c r="E9" s="436"/>
      <c r="F9" s="438">
        <f t="shared" si="0"/>
        <v>0</v>
      </c>
      <c r="G9" s="437"/>
    </row>
    <row r="10" spans="1:7" ht="15.75">
      <c r="A10" s="434"/>
      <c r="B10" s="438"/>
      <c r="C10" s="434"/>
      <c r="D10" s="384"/>
      <c r="E10" s="436"/>
      <c r="F10" s="438"/>
      <c r="G10" s="437"/>
    </row>
    <row r="11" spans="1:7" ht="15.75">
      <c r="A11" s="432">
        <v>2</v>
      </c>
      <c r="B11" s="439" t="s">
        <v>739</v>
      </c>
      <c r="C11" s="434"/>
      <c r="D11" s="384"/>
      <c r="E11" s="436"/>
      <c r="F11" s="438"/>
      <c r="G11" s="437"/>
    </row>
    <row r="12" spans="1:7" ht="15.75">
      <c r="A12" s="434" t="s">
        <v>727</v>
      </c>
      <c r="B12" s="438" t="s">
        <v>728</v>
      </c>
      <c r="C12" s="434" t="s">
        <v>22</v>
      </c>
      <c r="D12" s="384">
        <f>D4</f>
        <v>25</v>
      </c>
      <c r="E12" s="440">
        <v>50</v>
      </c>
      <c r="F12" s="438">
        <f t="shared" si="0"/>
        <v>1250</v>
      </c>
      <c r="G12" s="437"/>
    </row>
    <row r="13" spans="1:7" ht="15.75">
      <c r="A13" s="434" t="s">
        <v>729</v>
      </c>
      <c r="B13" s="438" t="s">
        <v>730</v>
      </c>
      <c r="C13" s="434" t="s">
        <v>22</v>
      </c>
      <c r="D13" s="384">
        <f>D5</f>
        <v>0</v>
      </c>
      <c r="E13" s="440"/>
      <c r="F13" s="438">
        <f t="shared" si="0"/>
        <v>0</v>
      </c>
      <c r="G13" s="437"/>
    </row>
    <row r="14" spans="1:7" ht="15.75">
      <c r="A14" s="434" t="s">
        <v>731</v>
      </c>
      <c r="B14" s="438" t="s">
        <v>732</v>
      </c>
      <c r="C14" s="434" t="s">
        <v>22</v>
      </c>
      <c r="D14" s="384">
        <f>D6</f>
        <v>15</v>
      </c>
      <c r="E14" s="436">
        <v>75</v>
      </c>
      <c r="F14" s="438">
        <f t="shared" si="0"/>
        <v>1125</v>
      </c>
      <c r="G14" s="437"/>
    </row>
    <row r="15" spans="1:7" ht="15.75">
      <c r="A15" s="434" t="s">
        <v>733</v>
      </c>
      <c r="B15" s="438" t="s">
        <v>734</v>
      </c>
      <c r="C15" s="434" t="s">
        <v>22</v>
      </c>
      <c r="D15" s="384">
        <f>D7</f>
        <v>0</v>
      </c>
      <c r="E15" s="436"/>
      <c r="F15" s="438">
        <f t="shared" si="0"/>
        <v>0</v>
      </c>
      <c r="G15" s="437"/>
    </row>
    <row r="16" spans="1:7" ht="15.75">
      <c r="A16" s="434" t="s">
        <v>735</v>
      </c>
      <c r="B16" s="438" t="s">
        <v>736</v>
      </c>
      <c r="C16" s="434" t="s">
        <v>22</v>
      </c>
      <c r="D16" s="384">
        <f>D8</f>
        <v>15</v>
      </c>
      <c r="E16" s="436">
        <v>100</v>
      </c>
      <c r="F16" s="438">
        <f t="shared" si="0"/>
        <v>1500</v>
      </c>
      <c r="G16" s="437"/>
    </row>
    <row r="17" spans="1:7" ht="15.75">
      <c r="A17" s="434" t="s">
        <v>737</v>
      </c>
      <c r="B17" s="438" t="s">
        <v>738</v>
      </c>
      <c r="C17" s="434" t="s">
        <v>22</v>
      </c>
      <c r="D17" s="384">
        <v>0</v>
      </c>
      <c r="E17" s="436"/>
      <c r="F17" s="438">
        <f t="shared" si="0"/>
        <v>0</v>
      </c>
      <c r="G17" s="437"/>
    </row>
    <row r="18" spans="1:7" ht="15.75">
      <c r="A18" s="434"/>
      <c r="B18" s="439"/>
      <c r="C18" s="434"/>
      <c r="D18" s="384"/>
      <c r="E18" s="436"/>
      <c r="F18" s="438"/>
      <c r="G18" s="437"/>
    </row>
    <row r="19" spans="1:7" ht="15.75">
      <c r="A19" s="432">
        <v>3</v>
      </c>
      <c r="B19" s="439" t="s">
        <v>740</v>
      </c>
      <c r="C19" s="434"/>
      <c r="D19" s="384"/>
      <c r="E19" s="436"/>
      <c r="F19" s="438"/>
      <c r="G19" s="437"/>
    </row>
    <row r="20" spans="1:7" ht="15.75">
      <c r="A20" s="434" t="s">
        <v>727</v>
      </c>
      <c r="B20" s="438" t="s">
        <v>734</v>
      </c>
      <c r="C20" s="434" t="s">
        <v>33</v>
      </c>
      <c r="D20" s="384">
        <v>0</v>
      </c>
      <c r="E20" s="436"/>
      <c r="F20" s="438">
        <f t="shared" si="0"/>
        <v>0</v>
      </c>
      <c r="G20" s="437"/>
    </row>
    <row r="21" spans="1:7" ht="15.75">
      <c r="A21" s="434" t="s">
        <v>729</v>
      </c>
      <c r="B21" s="438" t="s">
        <v>743</v>
      </c>
      <c r="C21" s="434" t="s">
        <v>33</v>
      </c>
      <c r="D21" s="384">
        <v>1</v>
      </c>
      <c r="E21" s="436">
        <v>10000</v>
      </c>
      <c r="F21" s="438">
        <f t="shared" si="0"/>
        <v>10000</v>
      </c>
      <c r="G21" s="437"/>
    </row>
    <row r="22" spans="1:7" ht="15.75">
      <c r="A22" s="434"/>
      <c r="B22" s="438"/>
      <c r="C22" s="434"/>
      <c r="D22" s="384"/>
      <c r="E22" s="436"/>
      <c r="F22" s="438"/>
      <c r="G22" s="437"/>
    </row>
    <row r="23" spans="1:7" ht="15.75">
      <c r="A23" s="432">
        <v>4</v>
      </c>
      <c r="B23" s="439" t="s">
        <v>742</v>
      </c>
      <c r="C23" s="434"/>
      <c r="D23" s="384"/>
      <c r="E23" s="436"/>
      <c r="F23" s="438"/>
      <c r="G23" s="437"/>
    </row>
    <row r="24" spans="1:7" ht="15.75">
      <c r="A24" s="434" t="s">
        <v>727</v>
      </c>
      <c r="B24" s="438" t="s">
        <v>728</v>
      </c>
      <c r="C24" s="434" t="s">
        <v>33</v>
      </c>
      <c r="D24" s="384">
        <v>0</v>
      </c>
      <c r="E24" s="436"/>
      <c r="F24" s="438">
        <f t="shared" ref="F24:F29" si="1">E24*D24</f>
        <v>0</v>
      </c>
      <c r="G24" s="437"/>
    </row>
    <row r="25" spans="1:7" ht="15.75">
      <c r="A25" s="434" t="s">
        <v>729</v>
      </c>
      <c r="B25" s="438" t="s">
        <v>730</v>
      </c>
      <c r="C25" s="434" t="s">
        <v>33</v>
      </c>
      <c r="D25" s="384">
        <v>0</v>
      </c>
      <c r="E25" s="436"/>
      <c r="F25" s="438">
        <f t="shared" si="1"/>
        <v>0</v>
      </c>
      <c r="G25" s="437"/>
    </row>
    <row r="26" spans="1:7" ht="15.75">
      <c r="A26" s="434" t="s">
        <v>731</v>
      </c>
      <c r="B26" s="438" t="s">
        <v>732</v>
      </c>
      <c r="C26" s="434" t="s">
        <v>33</v>
      </c>
      <c r="D26" s="384">
        <v>0</v>
      </c>
      <c r="E26" s="436"/>
      <c r="F26" s="438">
        <f t="shared" si="1"/>
        <v>0</v>
      </c>
      <c r="G26" s="437"/>
    </row>
    <row r="27" spans="1:7" ht="15.75">
      <c r="A27" s="434" t="s">
        <v>733</v>
      </c>
      <c r="B27" s="438" t="s">
        <v>734</v>
      </c>
      <c r="C27" s="434" t="s">
        <v>33</v>
      </c>
      <c r="D27" s="384">
        <v>0</v>
      </c>
      <c r="E27" s="436"/>
      <c r="F27" s="438">
        <f t="shared" si="1"/>
        <v>0</v>
      </c>
      <c r="G27" s="437"/>
    </row>
    <row r="28" spans="1:7" ht="15.75">
      <c r="A28" s="434" t="s">
        <v>735</v>
      </c>
      <c r="B28" s="438" t="s">
        <v>743</v>
      </c>
      <c r="C28" s="434" t="s">
        <v>33</v>
      </c>
      <c r="D28" s="384">
        <v>1</v>
      </c>
      <c r="E28" s="436">
        <v>3500</v>
      </c>
      <c r="F28" s="438">
        <f t="shared" si="1"/>
        <v>3500</v>
      </c>
      <c r="G28" s="437"/>
    </row>
    <row r="29" spans="1:7" ht="15.75">
      <c r="A29" s="434" t="s">
        <v>737</v>
      </c>
      <c r="B29" s="438" t="s">
        <v>741</v>
      </c>
      <c r="C29" s="434" t="s">
        <v>33</v>
      </c>
      <c r="D29" s="384"/>
      <c r="E29" s="436"/>
      <c r="F29" s="438">
        <f t="shared" si="1"/>
        <v>0</v>
      </c>
      <c r="G29" s="437"/>
    </row>
    <row r="30" spans="1:7" ht="15.75">
      <c r="A30" s="434"/>
      <c r="B30" s="438"/>
      <c r="C30" s="434"/>
      <c r="D30" s="384"/>
      <c r="E30" s="436"/>
      <c r="F30" s="438"/>
      <c r="G30" s="437"/>
    </row>
    <row r="31" spans="1:7" ht="15.75">
      <c r="A31" s="432">
        <v>5</v>
      </c>
      <c r="B31" s="441" t="s">
        <v>744</v>
      </c>
      <c r="C31" s="434"/>
      <c r="D31" s="384"/>
      <c r="E31" s="436"/>
      <c r="F31" s="438"/>
      <c r="G31" s="437"/>
    </row>
    <row r="32" spans="1:7" ht="15.75">
      <c r="A32" s="434" t="s">
        <v>727</v>
      </c>
      <c r="B32" s="441" t="s">
        <v>745</v>
      </c>
      <c r="C32" s="434" t="s">
        <v>33</v>
      </c>
      <c r="D32" s="384">
        <v>1</v>
      </c>
      <c r="E32" s="436">
        <v>7500</v>
      </c>
      <c r="F32" s="438">
        <f>E32*D32</f>
        <v>7500</v>
      </c>
      <c r="G32" s="437"/>
    </row>
    <row r="33" spans="1:9" ht="15.75">
      <c r="A33" s="434" t="s">
        <v>557</v>
      </c>
      <c r="B33" s="441" t="s">
        <v>746</v>
      </c>
      <c r="C33" s="434" t="s">
        <v>33</v>
      </c>
      <c r="D33" s="384">
        <v>1</v>
      </c>
      <c r="E33" s="436">
        <v>3500</v>
      </c>
      <c r="F33" s="438">
        <f>E33*D33</f>
        <v>3500</v>
      </c>
      <c r="G33" s="437"/>
    </row>
    <row r="34" spans="1:9" ht="15.75">
      <c r="A34" s="434" t="s">
        <v>558</v>
      </c>
      <c r="B34" s="441" t="s">
        <v>747</v>
      </c>
      <c r="C34" s="434" t="s">
        <v>33</v>
      </c>
      <c r="D34" s="384">
        <v>1</v>
      </c>
      <c r="E34" s="436">
        <v>3500</v>
      </c>
      <c r="F34" s="438">
        <f>E34*D34</f>
        <v>3500</v>
      </c>
      <c r="G34" s="437"/>
    </row>
    <row r="35" spans="1:9" ht="15.75">
      <c r="A35" s="434" t="s">
        <v>559</v>
      </c>
      <c r="B35" s="441" t="s">
        <v>748</v>
      </c>
      <c r="C35" s="434" t="s">
        <v>33</v>
      </c>
      <c r="D35" s="384">
        <v>1</v>
      </c>
      <c r="E35" s="436">
        <v>15000</v>
      </c>
      <c r="F35" s="438">
        <f>E35*D35</f>
        <v>15000</v>
      </c>
      <c r="G35" s="437"/>
    </row>
    <row r="36" spans="1:9" ht="15.75">
      <c r="A36" s="434"/>
      <c r="B36" s="441"/>
      <c r="C36" s="434"/>
      <c r="D36" s="384"/>
      <c r="E36" s="436"/>
      <c r="F36" s="438"/>
      <c r="G36" s="437"/>
    </row>
    <row r="37" spans="1:9" ht="63.75">
      <c r="A37" s="432">
        <v>6</v>
      </c>
      <c r="B37" s="439" t="s">
        <v>749</v>
      </c>
      <c r="C37" s="434"/>
      <c r="D37" s="384"/>
      <c r="E37" s="436"/>
      <c r="F37" s="438"/>
      <c r="G37" s="437"/>
    </row>
    <row r="38" spans="1:9" ht="15.75">
      <c r="A38" s="434" t="s">
        <v>727</v>
      </c>
      <c r="B38" s="438" t="s">
        <v>750</v>
      </c>
      <c r="C38" s="434" t="s">
        <v>33</v>
      </c>
      <c r="D38" s="384">
        <v>10</v>
      </c>
      <c r="E38" s="436">
        <v>1200</v>
      </c>
      <c r="F38" s="438">
        <f>E38*D38</f>
        <v>12000</v>
      </c>
      <c r="G38" s="442"/>
    </row>
    <row r="39" spans="1:9" ht="15.75">
      <c r="A39" s="434" t="s">
        <v>729</v>
      </c>
      <c r="B39" s="438" t="s">
        <v>751</v>
      </c>
      <c r="C39" s="434" t="s">
        <v>33</v>
      </c>
      <c r="D39" s="384"/>
      <c r="E39" s="436"/>
      <c r="F39" s="438">
        <f>E39*D39</f>
        <v>0</v>
      </c>
      <c r="G39" s="437"/>
    </row>
    <row r="40" spans="1:9" ht="76.5">
      <c r="A40" s="432">
        <v>7</v>
      </c>
      <c r="B40" s="439" t="s">
        <v>752</v>
      </c>
      <c r="C40" s="434"/>
      <c r="D40" s="384"/>
      <c r="E40" s="436"/>
      <c r="F40" s="438"/>
      <c r="G40" s="437"/>
      <c r="I40" s="22"/>
    </row>
    <row r="41" spans="1:9" ht="15.75">
      <c r="A41" s="434" t="s">
        <v>727</v>
      </c>
      <c r="B41" s="438" t="s">
        <v>750</v>
      </c>
      <c r="C41" s="434" t="s">
        <v>33</v>
      </c>
      <c r="D41" s="384">
        <v>10</v>
      </c>
      <c r="E41" s="436">
        <v>1350</v>
      </c>
      <c r="F41" s="438">
        <f>E41*D41</f>
        <v>13500</v>
      </c>
      <c r="G41" s="437"/>
    </row>
    <row r="42" spans="1:9" ht="15.75">
      <c r="A42" s="434" t="s">
        <v>729</v>
      </c>
      <c r="B42" s="438" t="s">
        <v>751</v>
      </c>
      <c r="C42" s="434" t="s">
        <v>33</v>
      </c>
      <c r="D42" s="384"/>
      <c r="E42" s="436"/>
      <c r="F42" s="438">
        <f>E42*D42</f>
        <v>0</v>
      </c>
      <c r="G42" s="437"/>
    </row>
    <row r="43" spans="1:9" ht="15.75">
      <c r="A43" s="434"/>
      <c r="B43" s="439"/>
      <c r="C43" s="434"/>
      <c r="D43" s="384"/>
      <c r="E43" s="436"/>
      <c r="F43" s="438"/>
      <c r="G43" s="437"/>
    </row>
    <row r="44" spans="1:9" ht="15.75">
      <c r="A44" s="432">
        <v>8</v>
      </c>
      <c r="B44" s="439" t="s">
        <v>753</v>
      </c>
      <c r="C44" s="434"/>
      <c r="D44" s="384"/>
      <c r="E44" s="436"/>
      <c r="F44" s="438"/>
      <c r="G44" s="437"/>
    </row>
    <row r="45" spans="1:9" ht="15.75">
      <c r="A45" s="434" t="s">
        <v>727</v>
      </c>
      <c r="B45" s="438" t="s">
        <v>754</v>
      </c>
      <c r="C45" s="434" t="s">
        <v>33</v>
      </c>
      <c r="D45" s="384">
        <v>20</v>
      </c>
      <c r="E45" s="443">
        <v>2000</v>
      </c>
      <c r="F45" s="438">
        <f>E45*D45</f>
        <v>40000</v>
      </c>
      <c r="G45" s="437"/>
    </row>
    <row r="46" spans="1:9" ht="15.75">
      <c r="A46" s="434" t="s">
        <v>729</v>
      </c>
      <c r="B46" s="438" t="s">
        <v>755</v>
      </c>
      <c r="C46" s="434" t="s">
        <v>33</v>
      </c>
      <c r="D46" s="384">
        <v>0</v>
      </c>
      <c r="E46" s="443"/>
      <c r="F46" s="438">
        <f>E46*D46</f>
        <v>0</v>
      </c>
      <c r="G46" s="437"/>
    </row>
    <row r="47" spans="1:9" ht="15.75">
      <c r="A47" s="434" t="s">
        <v>731</v>
      </c>
      <c r="B47" s="438" t="s">
        <v>756</v>
      </c>
      <c r="C47" s="434" t="s">
        <v>33</v>
      </c>
      <c r="D47" s="384">
        <v>0</v>
      </c>
      <c r="E47" s="443"/>
      <c r="F47" s="438">
        <f>E47*D47</f>
        <v>0</v>
      </c>
      <c r="G47" s="437"/>
    </row>
    <row r="48" spans="1:9" ht="15.75">
      <c r="A48" s="444"/>
      <c r="B48" s="445"/>
      <c r="C48" s="444"/>
      <c r="D48" s="384"/>
      <c r="E48" s="446"/>
      <c r="F48" s="445"/>
      <c r="G48" s="447"/>
    </row>
    <row r="49" spans="1:7" ht="15.75">
      <c r="A49" s="386">
        <v>9</v>
      </c>
      <c r="B49" s="387" t="s">
        <v>757</v>
      </c>
      <c r="C49" s="388" t="s">
        <v>33</v>
      </c>
      <c r="D49" s="389">
        <v>1</v>
      </c>
      <c r="E49" s="390">
        <v>2500</v>
      </c>
      <c r="F49" s="391">
        <f>E49*D49</f>
        <v>2500</v>
      </c>
      <c r="G49" s="392"/>
    </row>
    <row r="50" spans="1:7" s="360" customFormat="1" ht="69" customHeight="1">
      <c r="A50" s="393"/>
      <c r="B50" s="529" t="s">
        <v>758</v>
      </c>
      <c r="C50" s="529"/>
      <c r="D50" s="529"/>
      <c r="E50" s="529"/>
      <c r="F50" s="529"/>
      <c r="G50" s="529"/>
    </row>
    <row r="51" spans="1:7" ht="15.75">
      <c r="A51" s="530" t="s">
        <v>759</v>
      </c>
      <c r="B51" s="530"/>
      <c r="C51" s="530"/>
      <c r="D51" s="530"/>
      <c r="E51" s="530"/>
      <c r="F51" s="394">
        <f>SUM(F4:F49)</f>
        <v>179875</v>
      </c>
      <c r="G51" s="395"/>
    </row>
  </sheetData>
  <mergeCells count="3">
    <mergeCell ref="A1:G1"/>
    <mergeCell ref="B50:G50"/>
    <mergeCell ref="A51:E51"/>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B2:H358"/>
  <sheetViews>
    <sheetView topLeftCell="A100" workbookViewId="0">
      <selection activeCell="N114" sqref="N114"/>
    </sheetView>
  </sheetViews>
  <sheetFormatPr defaultRowHeight="15"/>
  <cols>
    <col min="2" max="2" width="55.85546875" customWidth="1"/>
  </cols>
  <sheetData>
    <row r="2" spans="2:7">
      <c r="B2" t="s">
        <v>430</v>
      </c>
      <c r="C2">
        <v>1</v>
      </c>
      <c r="D2">
        <v>78.805999999999997</v>
      </c>
      <c r="F2">
        <v>10.76</v>
      </c>
      <c r="G2">
        <f>F2*D2*C2</f>
        <v>847.95255999999995</v>
      </c>
    </row>
    <row r="3" spans="2:7">
      <c r="G3">
        <v>850</v>
      </c>
    </row>
    <row r="5" spans="2:7">
      <c r="B5" t="s">
        <v>194</v>
      </c>
    </row>
    <row r="6" spans="2:7">
      <c r="C6">
        <v>1</v>
      </c>
      <c r="D6">
        <v>78.805999999999997</v>
      </c>
      <c r="F6">
        <v>10.76</v>
      </c>
      <c r="G6">
        <f>F6*D6*C6</f>
        <v>847.95255999999995</v>
      </c>
    </row>
    <row r="8" spans="2:7">
      <c r="G8">
        <f>SUM(G6:G7)</f>
        <v>847.95255999999995</v>
      </c>
    </row>
    <row r="9" spans="2:7">
      <c r="G9">
        <v>850</v>
      </c>
    </row>
    <row r="16" spans="2:7">
      <c r="B16" s="23" t="s">
        <v>177</v>
      </c>
    </row>
    <row r="17" spans="2:7">
      <c r="B17" t="s">
        <v>178</v>
      </c>
      <c r="C17">
        <v>1</v>
      </c>
      <c r="D17">
        <v>78.805999999999997</v>
      </c>
      <c r="F17">
        <v>10.76</v>
      </c>
      <c r="G17">
        <f>F17*D17*C17</f>
        <v>847.95255999999995</v>
      </c>
    </row>
    <row r="20" spans="2:7">
      <c r="G20">
        <f>SUM(G17:G19)</f>
        <v>847.95255999999995</v>
      </c>
    </row>
    <row r="21" spans="2:7">
      <c r="G21">
        <f>G20*10%</f>
        <v>84.795255999999995</v>
      </c>
    </row>
    <row r="22" spans="2:7">
      <c r="G22">
        <f>SUM(G20:G21)</f>
        <v>932.74781599999994</v>
      </c>
    </row>
    <row r="23" spans="2:7">
      <c r="G23">
        <v>930</v>
      </c>
    </row>
    <row r="27" spans="2:7">
      <c r="B27" s="23" t="s">
        <v>179</v>
      </c>
    </row>
    <row r="28" spans="2:7">
      <c r="C28">
        <v>1</v>
      </c>
      <c r="D28">
        <v>78.805999999999997</v>
      </c>
      <c r="F28">
        <v>10.76</v>
      </c>
      <c r="G28">
        <f>F28*D28*C28</f>
        <v>847.95255999999995</v>
      </c>
    </row>
    <row r="30" spans="2:7">
      <c r="G30">
        <f>SUM(G28:G29)</f>
        <v>847.95255999999995</v>
      </c>
    </row>
    <row r="31" spans="2:7">
      <c r="G31">
        <v>850</v>
      </c>
    </row>
    <row r="36" spans="2:7">
      <c r="B36" s="23" t="s">
        <v>181</v>
      </c>
    </row>
    <row r="37" spans="2:7">
      <c r="B37" t="s">
        <v>444</v>
      </c>
    </row>
    <row r="38" spans="2:7">
      <c r="B38" t="s">
        <v>182</v>
      </c>
      <c r="C38">
        <v>1</v>
      </c>
      <c r="D38">
        <v>7.5149999999999997</v>
      </c>
      <c r="F38">
        <v>3.79</v>
      </c>
      <c r="G38">
        <f>F38*D38*C38*10.76</f>
        <v>306.46470599999998</v>
      </c>
    </row>
    <row r="39" spans="2:7">
      <c r="G39">
        <f>G38*10%</f>
        <v>30.646470600000001</v>
      </c>
    </row>
    <row r="40" spans="2:7">
      <c r="G40">
        <f>SUM(G38:G39)</f>
        <v>337.11117659999996</v>
      </c>
    </row>
    <row r="41" spans="2:7">
      <c r="G41">
        <v>340</v>
      </c>
    </row>
    <row r="45" spans="2:7">
      <c r="B45" t="s">
        <v>445</v>
      </c>
      <c r="C45">
        <v>1</v>
      </c>
      <c r="D45">
        <v>3.31</v>
      </c>
      <c r="F45">
        <v>4.9749999999999996</v>
      </c>
      <c r="G45">
        <f>F45*D45*C45*10.76</f>
        <v>177.18761000000001</v>
      </c>
    </row>
    <row r="46" spans="2:7">
      <c r="G46">
        <f>G45*10%</f>
        <v>17.718761000000001</v>
      </c>
    </row>
    <row r="47" spans="2:7">
      <c r="G47">
        <f>SUM(G45:G46)</f>
        <v>194.90637100000001</v>
      </c>
    </row>
    <row r="48" spans="2:7">
      <c r="G48">
        <v>195</v>
      </c>
    </row>
    <row r="54" spans="2:7">
      <c r="B54" t="s">
        <v>446</v>
      </c>
      <c r="C54">
        <v>1</v>
      </c>
      <c r="D54">
        <v>11.76</v>
      </c>
      <c r="F54">
        <v>5.3049999999999997</v>
      </c>
      <c r="G54">
        <f>F54*D54*C54*10.76</f>
        <v>671.28196799999989</v>
      </c>
    </row>
    <row r="55" spans="2:7">
      <c r="B55" t="s">
        <v>447</v>
      </c>
      <c r="G55">
        <f>-G38</f>
        <v>-306.46470599999998</v>
      </c>
    </row>
    <row r="56" spans="2:7">
      <c r="G56">
        <f>SUM(G54:G55)</f>
        <v>364.81726199999991</v>
      </c>
    </row>
    <row r="57" spans="2:7">
      <c r="G57">
        <f>G56*10%</f>
        <v>36.48172619999999</v>
      </c>
    </row>
    <row r="58" spans="2:7">
      <c r="G58">
        <f>SUM(G56:G57)</f>
        <v>401.29898819999988</v>
      </c>
    </row>
    <row r="59" spans="2:7">
      <c r="G59">
        <v>400</v>
      </c>
    </row>
    <row r="65" spans="2:7">
      <c r="B65" s="23" t="s">
        <v>183</v>
      </c>
      <c r="C65">
        <v>1</v>
      </c>
      <c r="D65">
        <v>0.78</v>
      </c>
      <c r="F65">
        <v>3.28</v>
      </c>
      <c r="G65">
        <f>F65*D65*C65</f>
        <v>2.5583999999999998</v>
      </c>
    </row>
    <row r="66" spans="2:7">
      <c r="B66" s="23"/>
      <c r="C66">
        <v>1</v>
      </c>
      <c r="D66">
        <v>0.17499999999999999</v>
      </c>
      <c r="F66">
        <v>3.28</v>
      </c>
      <c r="G66">
        <f t="shared" ref="G66:G69" si="0">F66*D66*C66</f>
        <v>0.57399999999999995</v>
      </c>
    </row>
    <row r="67" spans="2:7">
      <c r="B67" s="23"/>
      <c r="C67">
        <v>2</v>
      </c>
      <c r="D67">
        <v>0.25</v>
      </c>
      <c r="F67">
        <v>3.28</v>
      </c>
      <c r="G67">
        <f t="shared" si="0"/>
        <v>1.64</v>
      </c>
    </row>
    <row r="68" spans="2:7">
      <c r="B68" s="23"/>
      <c r="C68">
        <v>1</v>
      </c>
      <c r="D68">
        <v>0.95</v>
      </c>
      <c r="F68">
        <v>3.28</v>
      </c>
      <c r="G68">
        <f t="shared" si="0"/>
        <v>3.1159999999999997</v>
      </c>
    </row>
    <row r="69" spans="2:7">
      <c r="B69" s="23"/>
      <c r="C69">
        <v>1</v>
      </c>
      <c r="D69">
        <v>0.9</v>
      </c>
      <c r="F69">
        <v>3.28</v>
      </c>
      <c r="G69">
        <f t="shared" si="0"/>
        <v>2.952</v>
      </c>
    </row>
    <row r="70" spans="2:7">
      <c r="B70" s="23"/>
    </row>
    <row r="71" spans="2:7">
      <c r="B71" s="23"/>
    </row>
    <row r="72" spans="2:7">
      <c r="B72" s="23"/>
      <c r="G72">
        <f>SUM(G65:G71)</f>
        <v>10.840399999999999</v>
      </c>
    </row>
    <row r="73" spans="2:7">
      <c r="G73">
        <f>G72*10%</f>
        <v>1.0840399999999999</v>
      </c>
    </row>
    <row r="74" spans="2:7">
      <c r="G74">
        <f>SUM(G72:G73)</f>
        <v>11.924439999999999</v>
      </c>
    </row>
    <row r="75" spans="2:7">
      <c r="G75">
        <v>12</v>
      </c>
    </row>
    <row r="77" spans="2:7">
      <c r="B77" s="23" t="s">
        <v>184</v>
      </c>
    </row>
    <row r="78" spans="2:7">
      <c r="C78">
        <v>1</v>
      </c>
      <c r="D78">
        <v>2.5</v>
      </c>
      <c r="F78">
        <v>3.28</v>
      </c>
      <c r="G78">
        <f>F78*D78*C78</f>
        <v>8.1999999999999993</v>
      </c>
    </row>
    <row r="79" spans="2:7">
      <c r="C79">
        <v>1</v>
      </c>
      <c r="D79">
        <v>2.2999999999999998</v>
      </c>
      <c r="F79">
        <v>3.28</v>
      </c>
      <c r="G79">
        <f t="shared" ref="G79:G81" si="1">F79*D79*C79</f>
        <v>7.5439999999999987</v>
      </c>
    </row>
    <row r="80" spans="2:7">
      <c r="C80">
        <v>1</v>
      </c>
      <c r="D80">
        <v>1.5</v>
      </c>
      <c r="F80">
        <v>3.28</v>
      </c>
      <c r="G80">
        <f t="shared" si="1"/>
        <v>4.92</v>
      </c>
    </row>
    <row r="81" spans="2:7">
      <c r="C81">
        <v>1</v>
      </c>
      <c r="D81">
        <v>1.2</v>
      </c>
      <c r="F81">
        <v>3.28</v>
      </c>
      <c r="G81">
        <f t="shared" si="1"/>
        <v>3.9359999999999995</v>
      </c>
    </row>
    <row r="85" spans="2:7">
      <c r="G85">
        <f>SUM(G78:G82)</f>
        <v>24.599999999999998</v>
      </c>
    </row>
    <row r="86" spans="2:7">
      <c r="G86">
        <f>G85*10%</f>
        <v>2.46</v>
      </c>
    </row>
    <row r="87" spans="2:7">
      <c r="G87">
        <f>SUM(G85:G86)</f>
        <v>27.06</v>
      </c>
    </row>
    <row r="88" spans="2:7">
      <c r="G88">
        <v>27</v>
      </c>
    </row>
    <row r="89" spans="2:7">
      <c r="B89" t="s">
        <v>448</v>
      </c>
    </row>
    <row r="90" spans="2:7">
      <c r="B90" s="23"/>
      <c r="C90">
        <v>1</v>
      </c>
      <c r="D90">
        <v>3.76</v>
      </c>
      <c r="E90">
        <v>0.8</v>
      </c>
      <c r="F90">
        <v>10.76</v>
      </c>
      <c r="G90">
        <f>D90*C90*E90*F90</f>
        <v>32.366079999999997</v>
      </c>
    </row>
    <row r="91" spans="2:7">
      <c r="C91">
        <v>1</v>
      </c>
      <c r="D91">
        <v>0.51500000000000001</v>
      </c>
      <c r="E91">
        <v>0.8</v>
      </c>
      <c r="F91">
        <v>10.76</v>
      </c>
      <c r="G91">
        <f t="shared" ref="G91:G95" si="2">D91*C91*E91*F91</f>
        <v>4.4331200000000006</v>
      </c>
    </row>
    <row r="92" spans="2:7">
      <c r="B92" s="22"/>
      <c r="C92">
        <v>1</v>
      </c>
      <c r="D92">
        <v>4.26</v>
      </c>
      <c r="E92">
        <v>0.8</v>
      </c>
      <c r="F92">
        <v>10.76</v>
      </c>
      <c r="G92">
        <f t="shared" si="2"/>
        <v>36.670079999999999</v>
      </c>
    </row>
    <row r="93" spans="2:7">
      <c r="B93" s="22"/>
      <c r="C93">
        <v>1</v>
      </c>
      <c r="D93">
        <v>2.2999999999999998</v>
      </c>
      <c r="E93">
        <v>0.8</v>
      </c>
      <c r="F93">
        <v>10.76</v>
      </c>
      <c r="G93">
        <f t="shared" si="2"/>
        <v>19.798399999999997</v>
      </c>
    </row>
    <row r="94" spans="2:7">
      <c r="B94" s="22"/>
      <c r="C94">
        <v>1</v>
      </c>
      <c r="D94">
        <v>2.5</v>
      </c>
      <c r="E94">
        <v>0.8</v>
      </c>
      <c r="F94">
        <v>10.76</v>
      </c>
      <c r="G94">
        <f t="shared" si="2"/>
        <v>21.52</v>
      </c>
    </row>
    <row r="95" spans="2:7">
      <c r="C95">
        <v>1</v>
      </c>
      <c r="F95">
        <v>10.76</v>
      </c>
      <c r="G95">
        <f t="shared" si="2"/>
        <v>0</v>
      </c>
    </row>
    <row r="97" spans="2:7">
      <c r="G97">
        <f>SUM(G90:G96)</f>
        <v>114.78767999999999</v>
      </c>
    </row>
    <row r="98" spans="2:7">
      <c r="G98">
        <f>G97*10%</f>
        <v>11.478768000000001</v>
      </c>
    </row>
    <row r="99" spans="2:7">
      <c r="G99">
        <f>SUM(G97:G98)</f>
        <v>126.266448</v>
      </c>
    </row>
    <row r="100" spans="2:7">
      <c r="G100">
        <v>125</v>
      </c>
    </row>
    <row r="101" spans="2:7">
      <c r="B101" t="s">
        <v>449</v>
      </c>
    </row>
    <row r="102" spans="2:7">
      <c r="B102" t="s">
        <v>450</v>
      </c>
      <c r="C102">
        <v>1</v>
      </c>
      <c r="D102">
        <v>3.9350000000000001</v>
      </c>
      <c r="G102">
        <f>D102*C102*3.28</f>
        <v>12.906799999999999</v>
      </c>
    </row>
    <row r="103" spans="2:7">
      <c r="C103">
        <v>1</v>
      </c>
      <c r="D103">
        <v>7.5149999999999997</v>
      </c>
      <c r="G103">
        <f t="shared" ref="G103:G105" si="3">D103*C103*3.28</f>
        <v>24.649199999999997</v>
      </c>
    </row>
    <row r="104" spans="2:7">
      <c r="C104">
        <v>1</v>
      </c>
      <c r="D104">
        <v>3.79</v>
      </c>
      <c r="G104">
        <f t="shared" si="3"/>
        <v>12.431199999999999</v>
      </c>
    </row>
    <row r="105" spans="2:7">
      <c r="C105">
        <v>1</v>
      </c>
      <c r="D105">
        <v>4.9749999999999996</v>
      </c>
      <c r="G105">
        <f t="shared" si="3"/>
        <v>16.317999999999998</v>
      </c>
    </row>
    <row r="107" spans="2:7">
      <c r="G107">
        <f>SUM(G102:G106)</f>
        <v>66.305199999999985</v>
      </c>
    </row>
    <row r="108" spans="2:7">
      <c r="G108">
        <f>G107*10%</f>
        <v>6.6305199999999989</v>
      </c>
    </row>
    <row r="109" spans="2:7">
      <c r="G109">
        <f>SUM(G107:G108)</f>
        <v>72.935719999999989</v>
      </c>
    </row>
    <row r="110" spans="2:7">
      <c r="B110" t="s">
        <v>201</v>
      </c>
      <c r="G110">
        <v>75</v>
      </c>
    </row>
    <row r="112" spans="2:7">
      <c r="C112">
        <v>1</v>
      </c>
      <c r="D112">
        <v>15.125</v>
      </c>
      <c r="F112">
        <v>5.35</v>
      </c>
      <c r="G112">
        <f>F112*D112*C112*10.76</f>
        <v>870.68574999999987</v>
      </c>
    </row>
    <row r="113" spans="2:7">
      <c r="B113" t="s">
        <v>451</v>
      </c>
      <c r="C113">
        <v>-1</v>
      </c>
      <c r="D113">
        <v>18.617999999999999</v>
      </c>
      <c r="G113">
        <f>D113*C113*10.76</f>
        <v>-200.32967999999997</v>
      </c>
    </row>
    <row r="114" spans="2:7">
      <c r="C114">
        <v>1</v>
      </c>
      <c r="D114">
        <v>19.774999999999999</v>
      </c>
      <c r="E114">
        <v>3.28</v>
      </c>
      <c r="F114">
        <v>1</v>
      </c>
      <c r="G114">
        <f>E114*D114*C114</f>
        <v>64.861999999999995</v>
      </c>
    </row>
    <row r="116" spans="2:7">
      <c r="G116">
        <f>SUM(G112:G115)</f>
        <v>735.2180699999999</v>
      </c>
    </row>
    <row r="117" spans="2:7">
      <c r="G117">
        <f>G116*25%</f>
        <v>183.80451749999997</v>
      </c>
    </row>
    <row r="118" spans="2:7">
      <c r="G118">
        <f>SUM(G116:G117)</f>
        <v>919.02258749999987</v>
      </c>
    </row>
    <row r="119" spans="2:7">
      <c r="G119">
        <v>920</v>
      </c>
    </row>
    <row r="120" spans="2:7">
      <c r="B120" s="23"/>
    </row>
    <row r="121" spans="2:7">
      <c r="B121" t="s">
        <v>452</v>
      </c>
    </row>
    <row r="122" spans="2:7">
      <c r="B122" t="s">
        <v>451</v>
      </c>
      <c r="C122">
        <v>1</v>
      </c>
      <c r="D122">
        <v>18.617999999999999</v>
      </c>
      <c r="G122">
        <f>D122*C122*10.76</f>
        <v>200.32967999999997</v>
      </c>
    </row>
    <row r="123" spans="2:7">
      <c r="G123">
        <f>G122*10%</f>
        <v>20.032967999999997</v>
      </c>
    </row>
    <row r="124" spans="2:7">
      <c r="G124">
        <f>SUM(G122:G123)</f>
        <v>220.36264799999998</v>
      </c>
    </row>
    <row r="125" spans="2:7">
      <c r="G125">
        <v>220</v>
      </c>
    </row>
    <row r="143" spans="2:7">
      <c r="B143" t="s">
        <v>215</v>
      </c>
    </row>
    <row r="144" spans="2:7">
      <c r="B144" t="s">
        <v>217</v>
      </c>
      <c r="C144">
        <v>2</v>
      </c>
      <c r="D144">
        <v>7</v>
      </c>
      <c r="G144">
        <f>D144*C144</f>
        <v>14</v>
      </c>
    </row>
    <row r="145" spans="2:7">
      <c r="C145">
        <v>1</v>
      </c>
      <c r="D145">
        <v>2.5</v>
      </c>
      <c r="G145">
        <f t="shared" ref="G145:G147" si="4">D145*C145</f>
        <v>2.5</v>
      </c>
    </row>
    <row r="146" spans="2:7">
      <c r="B146" t="s">
        <v>216</v>
      </c>
      <c r="C146">
        <v>2</v>
      </c>
      <c r="D146">
        <v>7</v>
      </c>
      <c r="G146">
        <f t="shared" si="4"/>
        <v>14</v>
      </c>
    </row>
    <row r="147" spans="2:7">
      <c r="C147">
        <v>1</v>
      </c>
      <c r="D147">
        <v>3.25</v>
      </c>
      <c r="G147">
        <f t="shared" si="4"/>
        <v>3.25</v>
      </c>
    </row>
    <row r="149" spans="2:7">
      <c r="G149">
        <f>SUM(G144:G148)</f>
        <v>33.75</v>
      </c>
    </row>
    <row r="150" spans="2:7">
      <c r="G150">
        <f>G149*10%</f>
        <v>3.375</v>
      </c>
    </row>
    <row r="151" spans="2:7">
      <c r="G151">
        <f>SUM(G149:G150)</f>
        <v>37.125</v>
      </c>
    </row>
    <row r="152" spans="2:7">
      <c r="G152">
        <v>37</v>
      </c>
    </row>
    <row r="153" spans="2:7">
      <c r="B153" t="s">
        <v>219</v>
      </c>
    </row>
    <row r="154" spans="2:7">
      <c r="B154" t="s">
        <v>220</v>
      </c>
    </row>
    <row r="155" spans="2:7">
      <c r="B155" t="s">
        <v>221</v>
      </c>
      <c r="C155">
        <v>1</v>
      </c>
    </row>
    <row r="158" spans="2:7">
      <c r="B158" t="s">
        <v>223</v>
      </c>
      <c r="C158">
        <v>1</v>
      </c>
    </row>
    <row r="162" spans="2:7">
      <c r="B162" t="s">
        <v>224</v>
      </c>
    </row>
    <row r="163" spans="2:7">
      <c r="B163" t="s">
        <v>225</v>
      </c>
      <c r="C163">
        <v>2</v>
      </c>
    </row>
    <row r="165" spans="2:7">
      <c r="B165" t="s">
        <v>226</v>
      </c>
    </row>
    <row r="166" spans="2:7">
      <c r="B166" t="s">
        <v>230</v>
      </c>
      <c r="C166">
        <v>1</v>
      </c>
      <c r="D166">
        <v>1.36</v>
      </c>
      <c r="F166">
        <v>0.9</v>
      </c>
      <c r="G166">
        <f>F166*D166*C166</f>
        <v>1.2240000000000002</v>
      </c>
    </row>
    <row r="168" spans="2:7">
      <c r="G168">
        <f t="shared" ref="G168" si="5">F168*D168*C168</f>
        <v>0</v>
      </c>
    </row>
    <row r="169" spans="2:7">
      <c r="G169">
        <f>SUM(G166:G168)</f>
        <v>1.2240000000000002</v>
      </c>
    </row>
    <row r="170" spans="2:7">
      <c r="G170">
        <f>G169*10.76</f>
        <v>13.170240000000002</v>
      </c>
    </row>
    <row r="171" spans="2:7">
      <c r="G171">
        <f>G170*10%</f>
        <v>1.3170240000000002</v>
      </c>
    </row>
    <row r="172" spans="2:7">
      <c r="G172">
        <f>SUM(G170:G171)</f>
        <v>14.487264000000001</v>
      </c>
    </row>
    <row r="173" spans="2:7">
      <c r="G173">
        <v>15</v>
      </c>
    </row>
    <row r="175" spans="2:7">
      <c r="B175" t="s">
        <v>227</v>
      </c>
    </row>
    <row r="176" spans="2:7">
      <c r="B176" t="s">
        <v>228</v>
      </c>
      <c r="C176">
        <v>1</v>
      </c>
      <c r="D176">
        <v>1.31</v>
      </c>
      <c r="F176">
        <v>0.75</v>
      </c>
      <c r="G176">
        <f>F176*D176*C176*10.76</f>
        <v>10.5717</v>
      </c>
    </row>
    <row r="179" spans="2:7">
      <c r="G179">
        <f>SUM(G176:G178)</f>
        <v>10.5717</v>
      </c>
    </row>
    <row r="181" spans="2:7">
      <c r="G181">
        <f>G179*10%</f>
        <v>1.0571699999999999</v>
      </c>
    </row>
    <row r="182" spans="2:7">
      <c r="G182">
        <f>SUM(G179:G181)</f>
        <v>11.628869999999999</v>
      </c>
    </row>
    <row r="183" spans="2:7">
      <c r="G183">
        <v>12</v>
      </c>
    </row>
    <row r="184" spans="2:7">
      <c r="B184" t="s">
        <v>229</v>
      </c>
    </row>
    <row r="185" spans="2:7">
      <c r="B185" t="s">
        <v>230</v>
      </c>
      <c r="C185">
        <v>1</v>
      </c>
      <c r="D185">
        <v>1.36</v>
      </c>
      <c r="F185">
        <v>0.35</v>
      </c>
      <c r="G185">
        <f>F185*D185*C185</f>
        <v>0.47599999999999998</v>
      </c>
    </row>
    <row r="188" spans="2:7">
      <c r="G188">
        <f>SUM(G185:G187)</f>
        <v>0.47599999999999998</v>
      </c>
    </row>
    <row r="189" spans="2:7">
      <c r="G189">
        <f>G188*10.76</f>
        <v>5.1217600000000001</v>
      </c>
    </row>
    <row r="190" spans="2:7">
      <c r="G190">
        <f>G189*10%</f>
        <v>0.51217600000000008</v>
      </c>
    </row>
    <row r="191" spans="2:7">
      <c r="B191" t="s">
        <v>222</v>
      </c>
      <c r="G191">
        <f>SUM(G189:G190)</f>
        <v>5.6339360000000003</v>
      </c>
    </row>
    <row r="192" spans="2:7">
      <c r="G192">
        <v>6</v>
      </c>
    </row>
    <row r="194" spans="2:7">
      <c r="B194" s="23" t="s">
        <v>231</v>
      </c>
    </row>
    <row r="195" spans="2:7">
      <c r="C195">
        <v>1</v>
      </c>
      <c r="D195">
        <v>3.35</v>
      </c>
      <c r="F195">
        <v>0.82499999999999996</v>
      </c>
      <c r="G195">
        <f>F195*D195*C195</f>
        <v>2.7637499999999999</v>
      </c>
    </row>
    <row r="196" spans="2:7">
      <c r="G196">
        <f>G195*10%</f>
        <v>0.27637499999999998</v>
      </c>
    </row>
    <row r="197" spans="2:7">
      <c r="G197">
        <f>SUM(G195:G196)</f>
        <v>3.0401249999999997</v>
      </c>
    </row>
    <row r="198" spans="2:7">
      <c r="G198">
        <f>G197*10.76</f>
        <v>32.711744999999993</v>
      </c>
    </row>
    <row r="199" spans="2:7">
      <c r="G199">
        <v>33</v>
      </c>
    </row>
    <row r="204" spans="2:7">
      <c r="B204" s="23" t="s">
        <v>232</v>
      </c>
    </row>
    <row r="205" spans="2:7">
      <c r="C205">
        <v>1</v>
      </c>
      <c r="D205">
        <v>1.1499999999999999</v>
      </c>
      <c r="F205">
        <v>0.75</v>
      </c>
      <c r="G205">
        <f>F205*D205*C205*10.76</f>
        <v>9.2805</v>
      </c>
    </row>
    <row r="206" spans="2:7">
      <c r="G206">
        <f>G205*10%</f>
        <v>0.92805000000000004</v>
      </c>
    </row>
    <row r="207" spans="2:7">
      <c r="G207">
        <f>SUM(G205:G206)</f>
        <v>10.208550000000001</v>
      </c>
    </row>
    <row r="208" spans="2:7">
      <c r="G208">
        <v>10</v>
      </c>
    </row>
    <row r="211" spans="2:8">
      <c r="B211" s="23" t="s">
        <v>233</v>
      </c>
    </row>
    <row r="212" spans="2:8">
      <c r="B212" t="s">
        <v>234</v>
      </c>
      <c r="C212">
        <v>2</v>
      </c>
      <c r="D212">
        <v>1.1499999999999999</v>
      </c>
      <c r="G212">
        <f>D212*C212*3.28</f>
        <v>7.5439999999999987</v>
      </c>
    </row>
    <row r="213" spans="2:8">
      <c r="G213">
        <f>G212*1%</f>
        <v>7.5439999999999993E-2</v>
      </c>
    </row>
    <row r="214" spans="2:8">
      <c r="G214">
        <f>SUM(G212:G213)</f>
        <v>7.6194399999999991</v>
      </c>
    </row>
    <row r="215" spans="2:8">
      <c r="G215">
        <v>8</v>
      </c>
      <c r="H215" t="s">
        <v>386</v>
      </c>
    </row>
    <row r="222" spans="2:8">
      <c r="B222" s="23" t="s">
        <v>235</v>
      </c>
    </row>
    <row r="223" spans="2:8">
      <c r="B223" t="s">
        <v>236</v>
      </c>
      <c r="C223">
        <v>1</v>
      </c>
      <c r="D223">
        <v>1.2</v>
      </c>
      <c r="F223">
        <v>0.67500000000000004</v>
      </c>
      <c r="G223">
        <f>F223*D223*C223*10.76</f>
        <v>8.7156000000000002</v>
      </c>
    </row>
    <row r="224" spans="2:8">
      <c r="G224">
        <f>G223*10%</f>
        <v>0.87156000000000011</v>
      </c>
    </row>
    <row r="225" spans="2:7">
      <c r="G225">
        <f>SUM(G223:G224)</f>
        <v>9.5871600000000008</v>
      </c>
    </row>
    <row r="226" spans="2:7">
      <c r="G226">
        <v>10</v>
      </c>
    </row>
    <row r="228" spans="2:7" ht="30">
      <c r="B228" s="90" t="s">
        <v>244</v>
      </c>
    </row>
    <row r="229" spans="2:7">
      <c r="B229" s="90"/>
      <c r="C229">
        <v>1</v>
      </c>
      <c r="D229">
        <v>4.92</v>
      </c>
      <c r="F229">
        <v>9</v>
      </c>
      <c r="G229">
        <f>F229*D229*C229</f>
        <v>44.28</v>
      </c>
    </row>
    <row r="230" spans="2:7">
      <c r="B230" s="90"/>
      <c r="C230">
        <v>1</v>
      </c>
      <c r="D230">
        <v>11.83</v>
      </c>
      <c r="F230">
        <v>9</v>
      </c>
      <c r="G230">
        <f t="shared" ref="G230" si="6">F230*D230*C230</f>
        <v>106.47</v>
      </c>
    </row>
    <row r="231" spans="2:7">
      <c r="B231" s="90" t="s">
        <v>242</v>
      </c>
      <c r="C231">
        <v>-1</v>
      </c>
      <c r="D231">
        <v>3.25</v>
      </c>
      <c r="F231">
        <v>7</v>
      </c>
      <c r="G231">
        <f>F231*D231*C231</f>
        <v>-22.75</v>
      </c>
    </row>
    <row r="232" spans="2:7">
      <c r="B232" s="90"/>
    </row>
    <row r="233" spans="2:7">
      <c r="B233" s="90"/>
      <c r="G233">
        <f>SUM(G229:G232)</f>
        <v>128</v>
      </c>
    </row>
    <row r="234" spans="2:7">
      <c r="B234" s="90"/>
      <c r="G234">
        <f>G233*10%</f>
        <v>12.8</v>
      </c>
    </row>
    <row r="235" spans="2:7">
      <c r="G235">
        <f>SUM(G233:G234)</f>
        <v>140.80000000000001</v>
      </c>
    </row>
    <row r="236" spans="2:7">
      <c r="G236">
        <v>140</v>
      </c>
    </row>
    <row r="238" spans="2:7">
      <c r="B238" s="23" t="s">
        <v>376</v>
      </c>
    </row>
    <row r="239" spans="2:7">
      <c r="C239">
        <v>1</v>
      </c>
      <c r="D239">
        <f>2.45+0.15</f>
        <v>2.6</v>
      </c>
      <c r="F239">
        <v>0.95</v>
      </c>
      <c r="G239">
        <f>F239*D239*C239*10.76</f>
        <v>26.577199999999998</v>
      </c>
    </row>
    <row r="240" spans="2:7">
      <c r="G240">
        <f>G239*10%</f>
        <v>2.6577199999999999</v>
      </c>
    </row>
    <row r="241" spans="2:8">
      <c r="G241">
        <f>SUM(G239:G240)</f>
        <v>29.234919999999999</v>
      </c>
    </row>
    <row r="242" spans="2:8">
      <c r="G242">
        <v>30</v>
      </c>
    </row>
    <row r="248" spans="2:8" ht="30">
      <c r="B248" s="90" t="s">
        <v>244</v>
      </c>
    </row>
    <row r="249" spans="2:8">
      <c r="C249">
        <v>1</v>
      </c>
      <c r="D249">
        <v>18.75</v>
      </c>
      <c r="G249">
        <f>D249*C249</f>
        <v>18.75</v>
      </c>
      <c r="H249" t="s">
        <v>386</v>
      </c>
    </row>
    <row r="250" spans="2:8">
      <c r="C250">
        <v>1</v>
      </c>
      <c r="D250">
        <v>5.58</v>
      </c>
      <c r="G250">
        <f>D250*C250</f>
        <v>5.58</v>
      </c>
    </row>
    <row r="252" spans="2:8">
      <c r="G252">
        <f>SUM(G249:G251)</f>
        <v>24.33</v>
      </c>
    </row>
    <row r="253" spans="2:8">
      <c r="G253">
        <f>G252*10%</f>
        <v>2.4329999999999998</v>
      </c>
    </row>
    <row r="254" spans="2:8">
      <c r="G254">
        <f>SUM(G252:G253)</f>
        <v>26.762999999999998</v>
      </c>
    </row>
    <row r="255" spans="2:8">
      <c r="G255">
        <v>27</v>
      </c>
    </row>
    <row r="258" spans="2:7" ht="30">
      <c r="B258" s="90" t="s">
        <v>241</v>
      </c>
      <c r="C258">
        <v>1</v>
      </c>
      <c r="D258" t="s">
        <v>239</v>
      </c>
    </row>
    <row r="259" spans="2:7">
      <c r="B259" t="s">
        <v>240</v>
      </c>
    </row>
    <row r="263" spans="2:7">
      <c r="B263" s="23" t="s">
        <v>201</v>
      </c>
    </row>
    <row r="264" spans="2:7">
      <c r="B264" t="s">
        <v>36</v>
      </c>
    </row>
    <row r="265" spans="2:7">
      <c r="B265" t="s">
        <v>202</v>
      </c>
      <c r="C265">
        <v>1</v>
      </c>
      <c r="D265">
        <v>32.207999999999998</v>
      </c>
      <c r="F265">
        <v>10.76</v>
      </c>
      <c r="G265">
        <f>F265*D265*C265</f>
        <v>346.55807999999996</v>
      </c>
    </row>
    <row r="266" spans="2:7">
      <c r="B266" t="s">
        <v>206</v>
      </c>
      <c r="C266">
        <v>1</v>
      </c>
      <c r="D266">
        <v>1.92</v>
      </c>
      <c r="E266">
        <v>1.85</v>
      </c>
      <c r="F266">
        <v>10.76</v>
      </c>
      <c r="G266">
        <f>F266*D266*C266*E266</f>
        <v>38.219519999999996</v>
      </c>
    </row>
    <row r="267" spans="2:7">
      <c r="B267" t="s">
        <v>207</v>
      </c>
      <c r="C267">
        <v>1</v>
      </c>
      <c r="D267">
        <v>1.5249999999999999</v>
      </c>
      <c r="E267">
        <v>1.85</v>
      </c>
      <c r="F267">
        <v>10.76</v>
      </c>
      <c r="G267">
        <f t="shared" ref="G267:G274" si="7">F267*D267*C267*E267</f>
        <v>30.356649999999998</v>
      </c>
    </row>
    <row r="268" spans="2:7">
      <c r="B268" t="s">
        <v>207</v>
      </c>
      <c r="C268">
        <v>1</v>
      </c>
      <c r="D268">
        <v>1.385</v>
      </c>
      <c r="E268">
        <v>1.85</v>
      </c>
      <c r="F268">
        <v>10.76</v>
      </c>
      <c r="G268">
        <f t="shared" si="7"/>
        <v>27.56981</v>
      </c>
    </row>
    <row r="269" spans="2:7">
      <c r="B269" t="s">
        <v>208</v>
      </c>
      <c r="C269">
        <v>1</v>
      </c>
      <c r="D269">
        <v>2.9449999999999998</v>
      </c>
      <c r="E269">
        <v>1.85</v>
      </c>
      <c r="F269">
        <v>10.76</v>
      </c>
      <c r="G269">
        <f t="shared" si="7"/>
        <v>58.623170000000002</v>
      </c>
    </row>
    <row r="270" spans="2:7">
      <c r="B270" t="s">
        <v>208</v>
      </c>
      <c r="C270">
        <v>1</v>
      </c>
      <c r="D270">
        <v>1.2949999999999999</v>
      </c>
      <c r="E270">
        <v>1.85</v>
      </c>
      <c r="F270">
        <v>10.76</v>
      </c>
      <c r="G270">
        <f t="shared" si="7"/>
        <v>25.778269999999999</v>
      </c>
    </row>
    <row r="271" spans="2:7">
      <c r="B271" t="s">
        <v>209</v>
      </c>
      <c r="C271">
        <v>1</v>
      </c>
      <c r="D271">
        <v>0.57999999999999996</v>
      </c>
      <c r="E271">
        <v>1.85</v>
      </c>
      <c r="F271">
        <v>10.76</v>
      </c>
      <c r="G271">
        <f t="shared" si="7"/>
        <v>11.54548</v>
      </c>
    </row>
    <row r="272" spans="2:7">
      <c r="B272" t="s">
        <v>209</v>
      </c>
      <c r="C272">
        <v>2</v>
      </c>
      <c r="D272">
        <v>1.2949999999999999</v>
      </c>
      <c r="E272">
        <v>1.85</v>
      </c>
      <c r="F272">
        <v>10.76</v>
      </c>
      <c r="G272">
        <f t="shared" si="7"/>
        <v>51.556539999999998</v>
      </c>
    </row>
    <row r="273" spans="2:7">
      <c r="B273" t="s">
        <v>210</v>
      </c>
      <c r="C273">
        <v>1</v>
      </c>
      <c r="D273">
        <v>3.1749999999999998</v>
      </c>
      <c r="E273">
        <v>1.85</v>
      </c>
      <c r="F273">
        <v>10.76</v>
      </c>
      <c r="G273">
        <f t="shared" si="7"/>
        <v>63.201549999999997</v>
      </c>
    </row>
    <row r="274" spans="2:7">
      <c r="B274" t="s">
        <v>210</v>
      </c>
      <c r="C274">
        <v>1</v>
      </c>
      <c r="D274">
        <v>1.0049999999999999</v>
      </c>
      <c r="E274">
        <v>1.85</v>
      </c>
      <c r="F274">
        <v>10.76</v>
      </c>
      <c r="G274">
        <f t="shared" si="7"/>
        <v>20.00553</v>
      </c>
    </row>
    <row r="275" spans="2:7">
      <c r="B275" t="s">
        <v>203</v>
      </c>
      <c r="C275">
        <v>1</v>
      </c>
      <c r="D275">
        <v>1.4930000000000001</v>
      </c>
      <c r="F275">
        <v>10.76</v>
      </c>
      <c r="G275">
        <f>F275*D275*C275</f>
        <v>16.064679999999999</v>
      </c>
    </row>
    <row r="276" spans="2:7">
      <c r="B276" t="s">
        <v>204</v>
      </c>
      <c r="C276">
        <v>1</v>
      </c>
      <c r="D276">
        <v>1.117</v>
      </c>
      <c r="F276">
        <v>10.76</v>
      </c>
      <c r="G276">
        <f>F276*D276*C276</f>
        <v>12.01892</v>
      </c>
    </row>
    <row r="277" spans="2:7">
      <c r="B277" t="s">
        <v>205</v>
      </c>
      <c r="C277">
        <v>1</v>
      </c>
      <c r="D277">
        <v>2.8</v>
      </c>
      <c r="F277">
        <v>10.76</v>
      </c>
      <c r="G277">
        <f>F277*D277*C277</f>
        <v>30.127999999999997</v>
      </c>
    </row>
    <row r="278" spans="2:7">
      <c r="B278" s="23" t="s">
        <v>211</v>
      </c>
    </row>
    <row r="279" spans="2:7">
      <c r="C279">
        <v>1</v>
      </c>
      <c r="D279">
        <v>7.8019999999999996</v>
      </c>
      <c r="F279">
        <v>10.76</v>
      </c>
      <c r="G279">
        <f>F279*D279*C279</f>
        <v>83.949519999999993</v>
      </c>
    </row>
    <row r="280" spans="2:7">
      <c r="B280" t="s">
        <v>213</v>
      </c>
      <c r="C280">
        <v>1</v>
      </c>
      <c r="D280">
        <v>3.4</v>
      </c>
      <c r="E280">
        <v>1.8</v>
      </c>
      <c r="F280">
        <v>10.76</v>
      </c>
      <c r="G280">
        <f>F280*D280*C280*E280</f>
        <v>65.851199999999992</v>
      </c>
    </row>
    <row r="281" spans="2:7">
      <c r="C281">
        <v>1</v>
      </c>
      <c r="D281">
        <v>3.4</v>
      </c>
      <c r="E281">
        <v>1.8</v>
      </c>
      <c r="F281">
        <v>10.76</v>
      </c>
      <c r="G281">
        <f>F281*D281*C281*E281</f>
        <v>65.851199999999992</v>
      </c>
    </row>
    <row r="283" spans="2:7">
      <c r="G283">
        <f>SUM(G265:G282)</f>
        <v>947.27811999999994</v>
      </c>
    </row>
    <row r="284" spans="2:7">
      <c r="G284">
        <f>G283*10%</f>
        <v>94.727812</v>
      </c>
    </row>
    <row r="285" spans="2:7">
      <c r="G285">
        <f>SUM(G283:G284)</f>
        <v>1042.005932</v>
      </c>
    </row>
    <row r="286" spans="2:7">
      <c r="G286">
        <v>1040</v>
      </c>
    </row>
    <row r="288" spans="2:7">
      <c r="B288" s="23"/>
    </row>
    <row r="289" spans="2:7">
      <c r="B289" s="23" t="s">
        <v>212</v>
      </c>
    </row>
    <row r="290" spans="2:7">
      <c r="C290">
        <v>1</v>
      </c>
      <c r="D290">
        <v>3.4</v>
      </c>
      <c r="E290">
        <v>0.18</v>
      </c>
      <c r="F290">
        <v>10.76</v>
      </c>
      <c r="G290">
        <f>F290*D290*C290*E290</f>
        <v>6.585119999999999</v>
      </c>
    </row>
    <row r="291" spans="2:7">
      <c r="G291">
        <f>G290*10%</f>
        <v>0.65851199999999999</v>
      </c>
    </row>
    <row r="292" spans="2:7">
      <c r="G292">
        <f>SUM(G290:G291)</f>
        <v>7.243631999999999</v>
      </c>
    </row>
    <row r="293" spans="2:7">
      <c r="G293">
        <v>10</v>
      </c>
    </row>
    <row r="298" spans="2:7">
      <c r="B298" s="23" t="s">
        <v>351</v>
      </c>
    </row>
    <row r="299" spans="2:7">
      <c r="B299" t="s">
        <v>352</v>
      </c>
      <c r="C299">
        <v>1</v>
      </c>
      <c r="D299">
        <v>3.75</v>
      </c>
      <c r="G299">
        <f>D299*C299</f>
        <v>3.75</v>
      </c>
    </row>
    <row r="300" spans="2:7">
      <c r="C300">
        <v>1</v>
      </c>
      <c r="D300">
        <v>4.58</v>
      </c>
      <c r="G300">
        <f t="shared" ref="G300:G313" si="8">D300*C300</f>
        <v>4.58</v>
      </c>
    </row>
    <row r="301" spans="2:7">
      <c r="C301">
        <v>1</v>
      </c>
      <c r="D301">
        <v>9.83</v>
      </c>
      <c r="G301">
        <f t="shared" si="8"/>
        <v>9.83</v>
      </c>
    </row>
    <row r="302" spans="2:7">
      <c r="C302">
        <v>1</v>
      </c>
      <c r="D302">
        <v>12.42</v>
      </c>
      <c r="G302">
        <f t="shared" si="8"/>
        <v>12.42</v>
      </c>
    </row>
    <row r="303" spans="2:7">
      <c r="C303">
        <v>1</v>
      </c>
      <c r="D303">
        <v>3.67</v>
      </c>
      <c r="G303">
        <f t="shared" si="8"/>
        <v>3.67</v>
      </c>
    </row>
    <row r="304" spans="2:7">
      <c r="C304">
        <v>1</v>
      </c>
      <c r="D304">
        <v>4.42</v>
      </c>
      <c r="G304">
        <f t="shared" si="8"/>
        <v>4.42</v>
      </c>
    </row>
    <row r="305" spans="2:8">
      <c r="C305">
        <v>1</v>
      </c>
      <c r="D305">
        <v>1.67</v>
      </c>
      <c r="G305">
        <f t="shared" si="8"/>
        <v>1.67</v>
      </c>
    </row>
    <row r="306" spans="2:8">
      <c r="C306">
        <v>1</v>
      </c>
      <c r="D306">
        <v>3.67</v>
      </c>
      <c r="G306">
        <f t="shared" si="8"/>
        <v>3.67</v>
      </c>
    </row>
    <row r="307" spans="2:8">
      <c r="C307">
        <v>1</v>
      </c>
      <c r="D307">
        <v>10.5</v>
      </c>
      <c r="G307">
        <f t="shared" si="8"/>
        <v>10.5</v>
      </c>
    </row>
    <row r="308" spans="2:8">
      <c r="C308">
        <v>1</v>
      </c>
      <c r="D308">
        <v>6.92</v>
      </c>
      <c r="G308">
        <f t="shared" si="8"/>
        <v>6.92</v>
      </c>
    </row>
    <row r="309" spans="2:8">
      <c r="C309">
        <v>1</v>
      </c>
      <c r="D309">
        <v>10.42</v>
      </c>
      <c r="G309">
        <f t="shared" si="8"/>
        <v>10.42</v>
      </c>
    </row>
    <row r="310" spans="2:8">
      <c r="C310">
        <v>1</v>
      </c>
      <c r="D310">
        <v>4.75</v>
      </c>
      <c r="G310">
        <f t="shared" si="8"/>
        <v>4.75</v>
      </c>
    </row>
    <row r="311" spans="2:8">
      <c r="C311">
        <v>1</v>
      </c>
      <c r="D311">
        <v>2.17</v>
      </c>
      <c r="G311">
        <f t="shared" si="8"/>
        <v>2.17</v>
      </c>
    </row>
    <row r="312" spans="2:8">
      <c r="C312">
        <v>1</v>
      </c>
      <c r="D312">
        <v>6.5</v>
      </c>
      <c r="G312">
        <f t="shared" si="8"/>
        <v>6.5</v>
      </c>
    </row>
    <row r="313" spans="2:8">
      <c r="C313">
        <v>1</v>
      </c>
      <c r="D313">
        <v>6.92</v>
      </c>
      <c r="G313">
        <f t="shared" si="8"/>
        <v>6.92</v>
      </c>
    </row>
    <row r="314" spans="2:8">
      <c r="C314">
        <v>1</v>
      </c>
    </row>
    <row r="315" spans="2:8">
      <c r="G315">
        <f>SUM(G299:G314)</f>
        <v>92.190000000000012</v>
      </c>
    </row>
    <row r="316" spans="2:8">
      <c r="G316">
        <f>G315*10%</f>
        <v>9.2190000000000012</v>
      </c>
    </row>
    <row r="317" spans="2:8">
      <c r="G317">
        <f>SUM(G315:G316)</f>
        <v>101.40900000000002</v>
      </c>
    </row>
    <row r="318" spans="2:8">
      <c r="G318">
        <v>102</v>
      </c>
      <c r="H318">
        <f>G317/3.28</f>
        <v>30.917378048780495</v>
      </c>
    </row>
    <row r="320" spans="2:8">
      <c r="B320" t="s">
        <v>399</v>
      </c>
    </row>
    <row r="321" spans="2:7">
      <c r="B321" t="s">
        <v>371</v>
      </c>
    </row>
    <row r="322" spans="2:7">
      <c r="C322">
        <v>1</v>
      </c>
      <c r="D322">
        <v>0.57999999999999996</v>
      </c>
      <c r="G322">
        <f>D322*C322</f>
        <v>0.57999999999999996</v>
      </c>
    </row>
    <row r="323" spans="2:7">
      <c r="C323">
        <v>1</v>
      </c>
      <c r="D323">
        <v>1.25</v>
      </c>
      <c r="G323">
        <f t="shared" ref="G323:G329" si="9">D323*C323</f>
        <v>1.25</v>
      </c>
    </row>
    <row r="324" spans="2:7">
      <c r="C324">
        <v>1</v>
      </c>
      <c r="D324">
        <v>0.42</v>
      </c>
      <c r="G324">
        <f t="shared" si="9"/>
        <v>0.42</v>
      </c>
    </row>
    <row r="325" spans="2:7">
      <c r="C325">
        <v>1</v>
      </c>
      <c r="D325">
        <v>0.33</v>
      </c>
      <c r="G325">
        <f t="shared" si="9"/>
        <v>0.33</v>
      </c>
    </row>
    <row r="326" spans="2:7">
      <c r="C326">
        <v>1</v>
      </c>
      <c r="D326">
        <v>4.58</v>
      </c>
      <c r="G326">
        <f t="shared" si="9"/>
        <v>4.58</v>
      </c>
    </row>
    <row r="327" spans="2:7">
      <c r="C327">
        <v>1</v>
      </c>
      <c r="D327">
        <v>2</v>
      </c>
      <c r="G327">
        <f t="shared" si="9"/>
        <v>2</v>
      </c>
    </row>
    <row r="328" spans="2:7">
      <c r="C328">
        <v>1</v>
      </c>
      <c r="D328">
        <v>1.17</v>
      </c>
      <c r="G328">
        <f t="shared" si="9"/>
        <v>1.17</v>
      </c>
    </row>
    <row r="329" spans="2:7">
      <c r="C329">
        <v>1</v>
      </c>
      <c r="D329">
        <v>0.67</v>
      </c>
      <c r="G329">
        <f t="shared" si="9"/>
        <v>0.67</v>
      </c>
    </row>
    <row r="331" spans="2:7">
      <c r="G331">
        <f>SUM(G322:G330)</f>
        <v>11</v>
      </c>
    </row>
    <row r="332" spans="2:7">
      <c r="G332">
        <f>G331/3.28</f>
        <v>3.3536585365853662</v>
      </c>
    </row>
    <row r="333" spans="2:7">
      <c r="G333">
        <f>G332*10%</f>
        <v>0.33536585365853666</v>
      </c>
    </row>
    <row r="334" spans="2:7">
      <c r="G334">
        <f>SUM(G332:G333)</f>
        <v>3.6890243902439028</v>
      </c>
    </row>
    <row r="335" spans="2:7">
      <c r="G335">
        <v>5</v>
      </c>
    </row>
    <row r="341" spans="2:7">
      <c r="B341" t="s">
        <v>372</v>
      </c>
    </row>
    <row r="342" spans="2:7">
      <c r="B342" t="s">
        <v>373</v>
      </c>
      <c r="C342">
        <v>1</v>
      </c>
      <c r="D342">
        <v>16.079999999999998</v>
      </c>
      <c r="G342">
        <f>D342*C342</f>
        <v>16.079999999999998</v>
      </c>
    </row>
    <row r="343" spans="2:7">
      <c r="C343">
        <v>1</v>
      </c>
      <c r="D343">
        <v>5.5</v>
      </c>
      <c r="G343">
        <f t="shared" ref="G343:G353" si="10">D343*C343</f>
        <v>5.5</v>
      </c>
    </row>
    <row r="344" spans="2:7">
      <c r="C344">
        <v>1</v>
      </c>
      <c r="D344">
        <v>3.83</v>
      </c>
      <c r="G344">
        <f t="shared" si="10"/>
        <v>3.83</v>
      </c>
    </row>
    <row r="345" spans="2:7">
      <c r="C345">
        <v>1</v>
      </c>
      <c r="D345">
        <v>7.83</v>
      </c>
      <c r="G345">
        <f t="shared" si="10"/>
        <v>7.83</v>
      </c>
    </row>
    <row r="346" spans="2:7">
      <c r="C346">
        <v>1</v>
      </c>
      <c r="D346">
        <v>14.08</v>
      </c>
      <c r="G346">
        <f t="shared" si="10"/>
        <v>14.08</v>
      </c>
    </row>
    <row r="347" spans="2:7">
      <c r="B347" t="s">
        <v>374</v>
      </c>
      <c r="C347">
        <v>1</v>
      </c>
      <c r="D347">
        <v>14.67</v>
      </c>
      <c r="G347">
        <f t="shared" si="10"/>
        <v>14.67</v>
      </c>
    </row>
    <row r="348" spans="2:7">
      <c r="C348">
        <v>1</v>
      </c>
      <c r="D348">
        <v>15.83</v>
      </c>
      <c r="G348">
        <f t="shared" si="10"/>
        <v>15.83</v>
      </c>
    </row>
    <row r="349" spans="2:7">
      <c r="C349">
        <v>1</v>
      </c>
      <c r="D349">
        <v>18.75</v>
      </c>
      <c r="G349">
        <f t="shared" si="10"/>
        <v>18.75</v>
      </c>
    </row>
    <row r="350" spans="2:7">
      <c r="C350">
        <v>1</v>
      </c>
      <c r="D350">
        <v>5.67</v>
      </c>
      <c r="G350">
        <f t="shared" si="10"/>
        <v>5.67</v>
      </c>
    </row>
    <row r="351" spans="2:7">
      <c r="C351">
        <v>1</v>
      </c>
      <c r="D351">
        <v>18.829999999999998</v>
      </c>
      <c r="G351">
        <f t="shared" si="10"/>
        <v>18.829999999999998</v>
      </c>
    </row>
    <row r="352" spans="2:7">
      <c r="C352">
        <v>1</v>
      </c>
      <c r="D352">
        <v>3.58</v>
      </c>
      <c r="G352">
        <f t="shared" si="10"/>
        <v>3.58</v>
      </c>
    </row>
    <row r="353" spans="7:7">
      <c r="G353">
        <f t="shared" si="10"/>
        <v>0</v>
      </c>
    </row>
    <row r="354" spans="7:7">
      <c r="G354">
        <f>SUM(G342:G353)</f>
        <v>124.64999999999999</v>
      </c>
    </row>
    <row r="355" spans="7:7">
      <c r="G355">
        <f>G354*10%</f>
        <v>12.465</v>
      </c>
    </row>
    <row r="356" spans="7:7">
      <c r="G356">
        <f>SUM(G354:G355)</f>
        <v>137.11499999999998</v>
      </c>
    </row>
    <row r="357" spans="7:7">
      <c r="G357">
        <f>G356/3.28</f>
        <v>41.803353658536579</v>
      </c>
    </row>
    <row r="358" spans="7:7">
      <c r="G358">
        <v>45</v>
      </c>
    </row>
  </sheetData>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dimension ref="B2:G135"/>
  <sheetViews>
    <sheetView topLeftCell="A109" workbookViewId="0">
      <selection activeCell="D129" sqref="D129"/>
    </sheetView>
  </sheetViews>
  <sheetFormatPr defaultRowHeight="15"/>
  <cols>
    <col min="2" max="2" width="68" customWidth="1"/>
  </cols>
  <sheetData>
    <row r="2" spans="2:7">
      <c r="B2" t="s">
        <v>485</v>
      </c>
      <c r="C2">
        <v>1</v>
      </c>
      <c r="D2">
        <v>24</v>
      </c>
      <c r="F2">
        <v>25.25</v>
      </c>
      <c r="G2">
        <f>F2*D2*C2</f>
        <v>606</v>
      </c>
    </row>
    <row r="4" spans="2:7">
      <c r="B4" t="s">
        <v>194</v>
      </c>
      <c r="C4">
        <v>1</v>
      </c>
      <c r="D4">
        <v>24</v>
      </c>
      <c r="F4">
        <v>25.25</v>
      </c>
      <c r="G4">
        <f>F4*D4*C4</f>
        <v>606</v>
      </c>
    </row>
    <row r="7" spans="2:7">
      <c r="B7" t="s">
        <v>486</v>
      </c>
      <c r="C7">
        <v>1</v>
      </c>
      <c r="D7">
        <v>50.32</v>
      </c>
      <c r="F7">
        <v>10.76</v>
      </c>
      <c r="G7">
        <f>F7*D7*C7</f>
        <v>541.44320000000005</v>
      </c>
    </row>
    <row r="8" spans="2:7">
      <c r="C8">
        <v>1</v>
      </c>
      <c r="D8">
        <v>63.71</v>
      </c>
      <c r="E8">
        <v>3.28</v>
      </c>
      <c r="F8">
        <v>1.5</v>
      </c>
      <c r="G8">
        <f>F8*E8*D8*C8</f>
        <v>313.45319999999998</v>
      </c>
    </row>
    <row r="10" spans="2:7">
      <c r="G10">
        <f>SUM(G7:G9)</f>
        <v>854.89640000000009</v>
      </c>
    </row>
    <row r="11" spans="2:7">
      <c r="G11">
        <v>855</v>
      </c>
    </row>
    <row r="13" spans="2:7">
      <c r="B13" t="s">
        <v>487</v>
      </c>
    </row>
    <row r="14" spans="2:7">
      <c r="C14">
        <v>1</v>
      </c>
      <c r="D14">
        <v>50.32</v>
      </c>
      <c r="E14">
        <v>10.76</v>
      </c>
      <c r="G14">
        <f>E14*D14*C14</f>
        <v>541.44320000000005</v>
      </c>
    </row>
    <row r="16" spans="2:7">
      <c r="G16">
        <f>SUM(G14:G15)</f>
        <v>541.44320000000005</v>
      </c>
    </row>
    <row r="17" spans="2:7">
      <c r="B17" t="s">
        <v>359</v>
      </c>
      <c r="G17">
        <v>545</v>
      </c>
    </row>
    <row r="18" spans="2:7">
      <c r="C18">
        <v>1</v>
      </c>
      <c r="D18">
        <v>50.32</v>
      </c>
      <c r="E18">
        <v>10.76</v>
      </c>
      <c r="G18">
        <f>E18*D18*C18</f>
        <v>541.44320000000005</v>
      </c>
    </row>
    <row r="20" spans="2:7">
      <c r="G20">
        <f>SUM(G18:G19)</f>
        <v>541.44320000000005</v>
      </c>
    </row>
    <row r="21" spans="2:7">
      <c r="G21">
        <v>545</v>
      </c>
    </row>
    <row r="22" spans="2:7">
      <c r="B22" s="23" t="s">
        <v>488</v>
      </c>
    </row>
    <row r="23" spans="2:7">
      <c r="B23" t="s">
        <v>489</v>
      </c>
      <c r="C23">
        <v>2</v>
      </c>
      <c r="D23">
        <v>24</v>
      </c>
      <c r="F23">
        <v>12</v>
      </c>
      <c r="G23">
        <f>F23*D23*C23</f>
        <v>576</v>
      </c>
    </row>
    <row r="24" spans="2:7">
      <c r="B24" t="s">
        <v>384</v>
      </c>
      <c r="C24">
        <v>-1</v>
      </c>
      <c r="D24">
        <v>4</v>
      </c>
      <c r="F24">
        <v>7</v>
      </c>
      <c r="G24">
        <f t="shared" ref="G24:G36" si="0">F24*D24*C24</f>
        <v>-28</v>
      </c>
    </row>
    <row r="25" spans="2:7">
      <c r="B25" t="s">
        <v>490</v>
      </c>
      <c r="C25">
        <v>1</v>
      </c>
      <c r="D25">
        <v>10.75</v>
      </c>
      <c r="F25">
        <v>12</v>
      </c>
      <c r="G25">
        <f t="shared" si="0"/>
        <v>129</v>
      </c>
    </row>
    <row r="26" spans="2:7">
      <c r="B26" t="s">
        <v>491</v>
      </c>
      <c r="C26">
        <v>1</v>
      </c>
      <c r="D26">
        <v>10.92</v>
      </c>
      <c r="F26">
        <v>12</v>
      </c>
      <c r="G26">
        <f t="shared" si="0"/>
        <v>131.04</v>
      </c>
    </row>
    <row r="27" spans="2:7">
      <c r="B27" t="s">
        <v>492</v>
      </c>
      <c r="C27">
        <v>1</v>
      </c>
      <c r="D27">
        <v>24.42</v>
      </c>
      <c r="F27">
        <v>12</v>
      </c>
      <c r="G27">
        <f t="shared" si="0"/>
        <v>293.04000000000002</v>
      </c>
    </row>
    <row r="28" spans="2:7">
      <c r="B28" t="s">
        <v>493</v>
      </c>
      <c r="C28">
        <v>1</v>
      </c>
      <c r="D28">
        <v>14.33</v>
      </c>
      <c r="F28">
        <v>12</v>
      </c>
      <c r="G28">
        <f t="shared" si="0"/>
        <v>171.96</v>
      </c>
    </row>
    <row r="29" spans="2:7">
      <c r="B29" t="s">
        <v>494</v>
      </c>
      <c r="C29">
        <v>1</v>
      </c>
      <c r="D29">
        <v>21.25</v>
      </c>
      <c r="F29">
        <v>12</v>
      </c>
      <c r="G29">
        <f t="shared" si="0"/>
        <v>255</v>
      </c>
    </row>
    <row r="30" spans="2:7">
      <c r="B30" t="s">
        <v>495</v>
      </c>
      <c r="C30">
        <v>-1</v>
      </c>
      <c r="D30">
        <v>4</v>
      </c>
      <c r="F30">
        <v>7</v>
      </c>
      <c r="G30">
        <f t="shared" si="0"/>
        <v>-28</v>
      </c>
    </row>
    <row r="31" spans="2:7">
      <c r="B31" t="s">
        <v>496</v>
      </c>
      <c r="C31">
        <v>1</v>
      </c>
      <c r="D31">
        <v>19.25</v>
      </c>
      <c r="F31">
        <v>12</v>
      </c>
      <c r="G31">
        <f t="shared" si="0"/>
        <v>231</v>
      </c>
    </row>
    <row r="32" spans="2:7">
      <c r="B32" t="s">
        <v>497</v>
      </c>
      <c r="C32">
        <v>1</v>
      </c>
      <c r="D32">
        <v>5.33</v>
      </c>
      <c r="F32">
        <v>12</v>
      </c>
      <c r="G32">
        <f t="shared" si="0"/>
        <v>63.96</v>
      </c>
    </row>
    <row r="33" spans="2:7">
      <c r="B33" t="s">
        <v>384</v>
      </c>
      <c r="C33">
        <v>-1</v>
      </c>
      <c r="D33">
        <v>3.42</v>
      </c>
      <c r="F33">
        <v>7</v>
      </c>
      <c r="G33">
        <f t="shared" si="0"/>
        <v>-23.939999999999998</v>
      </c>
    </row>
    <row r="34" spans="2:7">
      <c r="B34" t="s">
        <v>498</v>
      </c>
      <c r="C34">
        <v>1</v>
      </c>
      <c r="D34">
        <v>5.67</v>
      </c>
      <c r="F34">
        <v>12</v>
      </c>
      <c r="G34">
        <f t="shared" si="0"/>
        <v>68.039999999999992</v>
      </c>
    </row>
    <row r="35" spans="2:7">
      <c r="B35" t="s">
        <v>499</v>
      </c>
      <c r="C35">
        <v>-1</v>
      </c>
      <c r="D35">
        <v>2.92</v>
      </c>
      <c r="F35">
        <v>7</v>
      </c>
      <c r="G35">
        <f t="shared" si="0"/>
        <v>-20.439999999999998</v>
      </c>
    </row>
    <row r="36" spans="2:7">
      <c r="G36">
        <f t="shared" si="0"/>
        <v>0</v>
      </c>
    </row>
    <row r="37" spans="2:7">
      <c r="G37">
        <f>SUM(G23:G36)</f>
        <v>1818.6599999999999</v>
      </c>
    </row>
    <row r="38" spans="2:7">
      <c r="G38">
        <f>G37*10%</f>
        <v>181.86599999999999</v>
      </c>
    </row>
    <row r="39" spans="2:7">
      <c r="G39">
        <f>SUM(G37:G38)</f>
        <v>2000.5259999999998</v>
      </c>
    </row>
    <row r="42" spans="2:7">
      <c r="B42" s="23" t="s">
        <v>500</v>
      </c>
    </row>
    <row r="43" spans="2:7">
      <c r="B43" t="s">
        <v>489</v>
      </c>
      <c r="C43">
        <v>4</v>
      </c>
      <c r="D43">
        <v>24</v>
      </c>
      <c r="F43">
        <v>12</v>
      </c>
      <c r="G43">
        <f>F43*D43*C43</f>
        <v>1152</v>
      </c>
    </row>
    <row r="44" spans="2:7">
      <c r="B44" t="s">
        <v>384</v>
      </c>
      <c r="C44">
        <v>-2</v>
      </c>
      <c r="D44">
        <v>4</v>
      </c>
      <c r="F44">
        <v>7</v>
      </c>
      <c r="G44">
        <f t="shared" ref="G44:G56" si="1">F44*D44*C44</f>
        <v>-56</v>
      </c>
    </row>
    <row r="45" spans="2:7">
      <c r="B45" t="s">
        <v>490</v>
      </c>
      <c r="C45">
        <v>2</v>
      </c>
      <c r="D45">
        <v>10.75</v>
      </c>
      <c r="F45">
        <v>12</v>
      </c>
      <c r="G45">
        <f t="shared" si="1"/>
        <v>258</v>
      </c>
    </row>
    <row r="46" spans="2:7">
      <c r="B46" t="s">
        <v>491</v>
      </c>
      <c r="C46">
        <v>2</v>
      </c>
      <c r="D46">
        <v>10.92</v>
      </c>
      <c r="F46">
        <v>12</v>
      </c>
      <c r="G46">
        <f t="shared" si="1"/>
        <v>262.08</v>
      </c>
    </row>
    <row r="47" spans="2:7">
      <c r="B47" t="s">
        <v>492</v>
      </c>
      <c r="C47">
        <v>2</v>
      </c>
      <c r="D47">
        <v>24.42</v>
      </c>
      <c r="F47">
        <v>12</v>
      </c>
      <c r="G47">
        <f t="shared" si="1"/>
        <v>586.08000000000004</v>
      </c>
    </row>
    <row r="48" spans="2:7">
      <c r="B48" t="s">
        <v>493</v>
      </c>
      <c r="C48">
        <v>2</v>
      </c>
      <c r="D48">
        <v>14.33</v>
      </c>
      <c r="F48">
        <v>12</v>
      </c>
      <c r="G48">
        <f t="shared" si="1"/>
        <v>343.92</v>
      </c>
    </row>
    <row r="49" spans="2:7">
      <c r="B49" t="s">
        <v>494</v>
      </c>
      <c r="C49">
        <v>2</v>
      </c>
      <c r="D49">
        <v>21.25</v>
      </c>
      <c r="F49">
        <v>12</v>
      </c>
      <c r="G49">
        <f t="shared" si="1"/>
        <v>510</v>
      </c>
    </row>
    <row r="50" spans="2:7">
      <c r="B50" t="s">
        <v>495</v>
      </c>
      <c r="C50">
        <v>-2</v>
      </c>
      <c r="D50">
        <v>4</v>
      </c>
      <c r="F50">
        <v>7</v>
      </c>
      <c r="G50">
        <f t="shared" si="1"/>
        <v>-56</v>
      </c>
    </row>
    <row r="51" spans="2:7">
      <c r="B51" t="s">
        <v>496</v>
      </c>
      <c r="C51">
        <v>2</v>
      </c>
      <c r="D51">
        <v>19.25</v>
      </c>
      <c r="F51">
        <v>12</v>
      </c>
      <c r="G51">
        <f t="shared" si="1"/>
        <v>462</v>
      </c>
    </row>
    <row r="52" spans="2:7">
      <c r="B52" t="s">
        <v>497</v>
      </c>
      <c r="C52">
        <v>2</v>
      </c>
      <c r="D52">
        <v>5.33</v>
      </c>
      <c r="F52">
        <v>12</v>
      </c>
      <c r="G52">
        <f t="shared" si="1"/>
        <v>127.92</v>
      </c>
    </row>
    <row r="53" spans="2:7">
      <c r="B53" t="s">
        <v>384</v>
      </c>
      <c r="C53">
        <v>-2</v>
      </c>
      <c r="D53">
        <v>3.42</v>
      </c>
      <c r="F53">
        <v>7</v>
      </c>
      <c r="G53">
        <f t="shared" si="1"/>
        <v>-47.879999999999995</v>
      </c>
    </row>
    <row r="54" spans="2:7">
      <c r="B54" t="s">
        <v>498</v>
      </c>
      <c r="C54">
        <v>2</v>
      </c>
      <c r="D54">
        <v>5.67</v>
      </c>
      <c r="F54">
        <v>12</v>
      </c>
      <c r="G54">
        <f t="shared" si="1"/>
        <v>136.07999999999998</v>
      </c>
    </row>
    <row r="55" spans="2:7">
      <c r="B55" t="s">
        <v>499</v>
      </c>
      <c r="C55">
        <v>-2</v>
      </c>
      <c r="D55">
        <v>2.92</v>
      </c>
      <c r="F55">
        <v>7</v>
      </c>
      <c r="G55">
        <f t="shared" si="1"/>
        <v>-40.879999999999995</v>
      </c>
    </row>
    <row r="56" spans="2:7">
      <c r="G56">
        <f t="shared" si="1"/>
        <v>0</v>
      </c>
    </row>
    <row r="57" spans="2:7">
      <c r="G57">
        <f>SUM(G43:G56)</f>
        <v>3637.3199999999997</v>
      </c>
    </row>
    <row r="58" spans="2:7">
      <c r="G58">
        <f>G57*10%</f>
        <v>363.73199999999997</v>
      </c>
    </row>
    <row r="59" spans="2:7">
      <c r="G59">
        <f>SUM(G57:G58)</f>
        <v>4001.0519999999997</v>
      </c>
    </row>
    <row r="60" spans="2:7">
      <c r="G60">
        <v>4000</v>
      </c>
    </row>
    <row r="62" spans="2:7">
      <c r="B62" s="23" t="s">
        <v>501</v>
      </c>
    </row>
    <row r="63" spans="2:7">
      <c r="B63" t="s">
        <v>502</v>
      </c>
      <c r="C63">
        <v>2</v>
      </c>
      <c r="D63">
        <v>6</v>
      </c>
      <c r="G63">
        <f>D63*C63</f>
        <v>12</v>
      </c>
    </row>
    <row r="64" spans="2:7">
      <c r="C64">
        <v>1</v>
      </c>
      <c r="D64">
        <v>5</v>
      </c>
      <c r="G64">
        <f t="shared" ref="G64:G65" si="2">D64*C64</f>
        <v>5</v>
      </c>
    </row>
    <row r="65" spans="2:7">
      <c r="C65">
        <v>2</v>
      </c>
      <c r="D65">
        <v>5.5</v>
      </c>
      <c r="G65">
        <f t="shared" si="2"/>
        <v>11</v>
      </c>
    </row>
    <row r="67" spans="2:7">
      <c r="G67">
        <f>SUM(G63:G66)</f>
        <v>28</v>
      </c>
    </row>
    <row r="68" spans="2:7">
      <c r="G68">
        <f>G67*10%</f>
        <v>2.8000000000000003</v>
      </c>
    </row>
    <row r="69" spans="2:7">
      <c r="G69">
        <f>SUM(G67:G68)</f>
        <v>30.8</v>
      </c>
    </row>
    <row r="70" spans="2:7">
      <c r="G70">
        <v>30</v>
      </c>
    </row>
    <row r="72" spans="2:7">
      <c r="B72" t="s">
        <v>176</v>
      </c>
    </row>
    <row r="73" spans="2:7">
      <c r="C73">
        <v>1</v>
      </c>
      <c r="D73">
        <v>50.32</v>
      </c>
      <c r="F73">
        <v>10.76</v>
      </c>
      <c r="G73">
        <f>F73*D73*C73</f>
        <v>541.44320000000005</v>
      </c>
    </row>
    <row r="74" spans="2:7">
      <c r="G74">
        <f>G73*10%</f>
        <v>54.144320000000008</v>
      </c>
    </row>
    <row r="75" spans="2:7">
      <c r="G75">
        <f>SUM(G73:G74)</f>
        <v>595.58752000000004</v>
      </c>
    </row>
    <row r="76" spans="2:7">
      <c r="G76">
        <v>595</v>
      </c>
    </row>
    <row r="80" spans="2:7">
      <c r="B80" t="s">
        <v>176</v>
      </c>
    </row>
    <row r="81" spans="2:7">
      <c r="B81" t="s">
        <v>361</v>
      </c>
      <c r="C81">
        <v>1</v>
      </c>
      <c r="D81">
        <v>63.71</v>
      </c>
      <c r="E81">
        <v>3.28</v>
      </c>
      <c r="G81">
        <f>E81*D81*C81</f>
        <v>208.96879999999999</v>
      </c>
    </row>
    <row r="82" spans="2:7">
      <c r="G82">
        <f>G81*10%</f>
        <v>20.896879999999999</v>
      </c>
    </row>
    <row r="83" spans="2:7">
      <c r="G83">
        <f>SUM(G81:G82)</f>
        <v>229.86568</v>
      </c>
    </row>
    <row r="84" spans="2:7">
      <c r="G84">
        <v>230</v>
      </c>
    </row>
    <row r="86" spans="2:7">
      <c r="B86" t="s">
        <v>503</v>
      </c>
    </row>
    <row r="87" spans="2:7">
      <c r="C87">
        <v>2</v>
      </c>
      <c r="D87">
        <v>4.08</v>
      </c>
      <c r="G87">
        <f>D87*C87</f>
        <v>8.16</v>
      </c>
    </row>
    <row r="88" spans="2:7">
      <c r="C88">
        <v>1</v>
      </c>
      <c r="D88">
        <v>3</v>
      </c>
      <c r="G88">
        <f t="shared" ref="G88:G89" si="3">D88*C88</f>
        <v>3</v>
      </c>
    </row>
    <row r="89" spans="2:7">
      <c r="C89">
        <v>1</v>
      </c>
      <c r="D89">
        <v>3.5</v>
      </c>
      <c r="G89">
        <f t="shared" si="3"/>
        <v>3.5</v>
      </c>
    </row>
    <row r="90" spans="2:7">
      <c r="G90">
        <f>SUM(G87:G89)</f>
        <v>14.66</v>
      </c>
    </row>
    <row r="91" spans="2:7">
      <c r="G91">
        <f>G90*10%</f>
        <v>1.4660000000000002</v>
      </c>
    </row>
    <row r="92" spans="2:7">
      <c r="G92">
        <f>SUM(G90:G91)</f>
        <v>16.126000000000001</v>
      </c>
    </row>
    <row r="93" spans="2:7">
      <c r="G93">
        <v>16</v>
      </c>
    </row>
    <row r="94" spans="2:7">
      <c r="B94" t="s">
        <v>508</v>
      </c>
    </row>
    <row r="95" spans="2:7">
      <c r="C95">
        <v>1</v>
      </c>
      <c r="D95">
        <v>63.71</v>
      </c>
      <c r="E95">
        <v>3.28</v>
      </c>
      <c r="F95">
        <v>8</v>
      </c>
      <c r="G95">
        <f>F95*E95*D95*C95</f>
        <v>1671.7503999999999</v>
      </c>
    </row>
    <row r="96" spans="2:7">
      <c r="C96">
        <v>-1</v>
      </c>
      <c r="D96">
        <v>4</v>
      </c>
      <c r="F96">
        <v>7</v>
      </c>
      <c r="G96">
        <f>F96*D96*C96</f>
        <v>-28</v>
      </c>
    </row>
    <row r="97" spans="2:7">
      <c r="G97">
        <f>SUM(G95:G96)</f>
        <v>1643.7503999999999</v>
      </c>
    </row>
    <row r="98" spans="2:7">
      <c r="G98">
        <f>G97*10%</f>
        <v>164.37504000000001</v>
      </c>
    </row>
    <row r="99" spans="2:7">
      <c r="G99">
        <f>SUM(G97:G98)</f>
        <v>1808.1254399999998</v>
      </c>
    </row>
    <row r="100" spans="2:7">
      <c r="G100">
        <v>1800</v>
      </c>
    </row>
    <row r="105" spans="2:7">
      <c r="B105" t="s">
        <v>215</v>
      </c>
    </row>
    <row r="106" spans="2:7">
      <c r="C106">
        <v>8</v>
      </c>
      <c r="D106">
        <v>7</v>
      </c>
      <c r="G106">
        <f>D106*C106</f>
        <v>56</v>
      </c>
    </row>
    <row r="107" spans="2:7">
      <c r="C107">
        <v>2</v>
      </c>
      <c r="D107">
        <v>4</v>
      </c>
      <c r="G107">
        <f t="shared" ref="G107:G109" si="4">D107*C107</f>
        <v>8</v>
      </c>
    </row>
    <row r="108" spans="2:7">
      <c r="C108">
        <v>1</v>
      </c>
      <c r="D108">
        <v>3</v>
      </c>
      <c r="G108">
        <f t="shared" si="4"/>
        <v>3</v>
      </c>
    </row>
    <row r="109" spans="2:7">
      <c r="C109">
        <v>1</v>
      </c>
      <c r="D109">
        <v>3.5</v>
      </c>
      <c r="G109">
        <f t="shared" si="4"/>
        <v>3.5</v>
      </c>
    </row>
    <row r="111" spans="2:7">
      <c r="G111">
        <f>SUM(G106:G110)</f>
        <v>70.5</v>
      </c>
    </row>
    <row r="112" spans="2:7">
      <c r="G112">
        <f>G111*10%</f>
        <v>7.0500000000000007</v>
      </c>
    </row>
    <row r="113" spans="2:7">
      <c r="G113">
        <f>SUM(G111:G112)</f>
        <v>77.55</v>
      </c>
    </row>
    <row r="114" spans="2:7">
      <c r="G114">
        <v>78</v>
      </c>
    </row>
    <row r="116" spans="2:7">
      <c r="B116" t="s">
        <v>509</v>
      </c>
    </row>
    <row r="117" spans="2:7">
      <c r="C117">
        <v>1</v>
      </c>
      <c r="D117">
        <v>50.32</v>
      </c>
      <c r="F117">
        <v>10.76</v>
      </c>
      <c r="G117">
        <f>F117*D117*C117</f>
        <v>541.44320000000005</v>
      </c>
    </row>
    <row r="119" spans="2:7">
      <c r="G119">
        <f>SUM(G117:G118)</f>
        <v>541.44320000000005</v>
      </c>
    </row>
    <row r="120" spans="2:7">
      <c r="G120">
        <v>545</v>
      </c>
    </row>
    <row r="123" spans="2:7">
      <c r="B123" t="s">
        <v>510</v>
      </c>
    </row>
    <row r="124" spans="2:7">
      <c r="C124">
        <v>1</v>
      </c>
      <c r="D124">
        <v>63.71</v>
      </c>
      <c r="E124">
        <v>3.28</v>
      </c>
      <c r="F124">
        <v>1</v>
      </c>
      <c r="G124">
        <f>F124*E124*D124*C124</f>
        <v>208.96879999999999</v>
      </c>
    </row>
    <row r="125" spans="2:7">
      <c r="G125">
        <f>G124*10%</f>
        <v>20.896879999999999</v>
      </c>
    </row>
    <row r="126" spans="2:7">
      <c r="G126">
        <f>SUM(G124:G125)</f>
        <v>229.86568</v>
      </c>
    </row>
    <row r="127" spans="2:7">
      <c r="G127">
        <v>230</v>
      </c>
    </row>
    <row r="131" spans="2:7">
      <c r="B131" t="s">
        <v>511</v>
      </c>
    </row>
    <row r="132" spans="2:7">
      <c r="C132">
        <v>1</v>
      </c>
      <c r="D132">
        <v>63.71</v>
      </c>
      <c r="E132">
        <v>3.28</v>
      </c>
      <c r="F132">
        <v>1</v>
      </c>
      <c r="G132">
        <f>F132*E132*D132*C132</f>
        <v>208.96879999999999</v>
      </c>
    </row>
    <row r="133" spans="2:7">
      <c r="G133">
        <f>G132*10%</f>
        <v>20.896879999999999</v>
      </c>
    </row>
    <row r="134" spans="2:7">
      <c r="G134">
        <f>SUM(G132:G133)</f>
        <v>229.86568</v>
      </c>
    </row>
    <row r="135" spans="2:7">
      <c r="G135">
        <v>230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sheetPr>
    <pageSetUpPr fitToPage="1"/>
  </sheetPr>
  <dimension ref="A1:C87"/>
  <sheetViews>
    <sheetView topLeftCell="A58" workbookViewId="0">
      <selection activeCell="B36" sqref="B36"/>
    </sheetView>
  </sheetViews>
  <sheetFormatPr defaultColWidth="8.85546875" defaultRowHeight="15"/>
  <cols>
    <col min="1" max="1" width="9.140625" style="21" customWidth="1"/>
    <col min="2" max="2" width="75.7109375" style="1" customWidth="1"/>
    <col min="3" max="3" width="70.140625" style="1" customWidth="1"/>
    <col min="4" max="4" width="8.85546875" style="1"/>
    <col min="5" max="5" width="9.42578125" style="1" customWidth="1"/>
    <col min="6" max="256" width="8.85546875" style="1"/>
    <col min="257" max="257" width="9.140625" style="1" customWidth="1"/>
    <col min="258" max="258" width="75.7109375" style="1" customWidth="1"/>
    <col min="259" max="259" width="70.140625" style="1" customWidth="1"/>
    <col min="260" max="260" width="8.85546875" style="1"/>
    <col min="261" max="261" width="9.42578125" style="1" customWidth="1"/>
    <col min="262" max="512" width="8.85546875" style="1"/>
    <col min="513" max="513" width="9.140625" style="1" customWidth="1"/>
    <col min="514" max="514" width="75.7109375" style="1" customWidth="1"/>
    <col min="515" max="515" width="70.140625" style="1" customWidth="1"/>
    <col min="516" max="516" width="8.85546875" style="1"/>
    <col min="517" max="517" width="9.42578125" style="1" customWidth="1"/>
    <col min="518" max="768" width="8.85546875" style="1"/>
    <col min="769" max="769" width="9.140625" style="1" customWidth="1"/>
    <col min="770" max="770" width="75.7109375" style="1" customWidth="1"/>
    <col min="771" max="771" width="70.140625" style="1" customWidth="1"/>
    <col min="772" max="772" width="8.85546875" style="1"/>
    <col min="773" max="773" width="9.42578125" style="1" customWidth="1"/>
    <col min="774" max="1024" width="8.85546875" style="1"/>
    <col min="1025" max="1025" width="9.140625" style="1" customWidth="1"/>
    <col min="1026" max="1026" width="75.7109375" style="1" customWidth="1"/>
    <col min="1027" max="1027" width="70.140625" style="1" customWidth="1"/>
    <col min="1028" max="1028" width="8.85546875" style="1"/>
    <col min="1029" max="1029" width="9.42578125" style="1" customWidth="1"/>
    <col min="1030" max="1280" width="8.85546875" style="1"/>
    <col min="1281" max="1281" width="9.140625" style="1" customWidth="1"/>
    <col min="1282" max="1282" width="75.7109375" style="1" customWidth="1"/>
    <col min="1283" max="1283" width="70.140625" style="1" customWidth="1"/>
    <col min="1284" max="1284" width="8.85546875" style="1"/>
    <col min="1285" max="1285" width="9.42578125" style="1" customWidth="1"/>
    <col min="1286" max="1536" width="8.85546875" style="1"/>
    <col min="1537" max="1537" width="9.140625" style="1" customWidth="1"/>
    <col min="1538" max="1538" width="75.7109375" style="1" customWidth="1"/>
    <col min="1539" max="1539" width="70.140625" style="1" customWidth="1"/>
    <col min="1540" max="1540" width="8.85546875" style="1"/>
    <col min="1541" max="1541" width="9.42578125" style="1" customWidth="1"/>
    <col min="1542" max="1792" width="8.85546875" style="1"/>
    <col min="1793" max="1793" width="9.140625" style="1" customWidth="1"/>
    <col min="1794" max="1794" width="75.7109375" style="1" customWidth="1"/>
    <col min="1795" max="1795" width="70.140625" style="1" customWidth="1"/>
    <col min="1796" max="1796" width="8.85546875" style="1"/>
    <col min="1797" max="1797" width="9.42578125" style="1" customWidth="1"/>
    <col min="1798" max="2048" width="8.85546875" style="1"/>
    <col min="2049" max="2049" width="9.140625" style="1" customWidth="1"/>
    <col min="2050" max="2050" width="75.7109375" style="1" customWidth="1"/>
    <col min="2051" max="2051" width="70.140625" style="1" customWidth="1"/>
    <col min="2052" max="2052" width="8.85546875" style="1"/>
    <col min="2053" max="2053" width="9.42578125" style="1" customWidth="1"/>
    <col min="2054" max="2304" width="8.85546875" style="1"/>
    <col min="2305" max="2305" width="9.140625" style="1" customWidth="1"/>
    <col min="2306" max="2306" width="75.7109375" style="1" customWidth="1"/>
    <col min="2307" max="2307" width="70.140625" style="1" customWidth="1"/>
    <col min="2308" max="2308" width="8.85546875" style="1"/>
    <col min="2309" max="2309" width="9.42578125" style="1" customWidth="1"/>
    <col min="2310" max="2560" width="8.85546875" style="1"/>
    <col min="2561" max="2561" width="9.140625" style="1" customWidth="1"/>
    <col min="2562" max="2562" width="75.7109375" style="1" customWidth="1"/>
    <col min="2563" max="2563" width="70.140625" style="1" customWidth="1"/>
    <col min="2564" max="2564" width="8.85546875" style="1"/>
    <col min="2565" max="2565" width="9.42578125" style="1" customWidth="1"/>
    <col min="2566" max="2816" width="8.85546875" style="1"/>
    <col min="2817" max="2817" width="9.140625" style="1" customWidth="1"/>
    <col min="2818" max="2818" width="75.7109375" style="1" customWidth="1"/>
    <col min="2819" max="2819" width="70.140625" style="1" customWidth="1"/>
    <col min="2820" max="2820" width="8.85546875" style="1"/>
    <col min="2821" max="2821" width="9.42578125" style="1" customWidth="1"/>
    <col min="2822" max="3072" width="8.85546875" style="1"/>
    <col min="3073" max="3073" width="9.140625" style="1" customWidth="1"/>
    <col min="3074" max="3074" width="75.7109375" style="1" customWidth="1"/>
    <col min="3075" max="3075" width="70.140625" style="1" customWidth="1"/>
    <col min="3076" max="3076" width="8.85546875" style="1"/>
    <col min="3077" max="3077" width="9.42578125" style="1" customWidth="1"/>
    <col min="3078" max="3328" width="8.85546875" style="1"/>
    <col min="3329" max="3329" width="9.140625" style="1" customWidth="1"/>
    <col min="3330" max="3330" width="75.7109375" style="1" customWidth="1"/>
    <col min="3331" max="3331" width="70.140625" style="1" customWidth="1"/>
    <col min="3332" max="3332" width="8.85546875" style="1"/>
    <col min="3333" max="3333" width="9.42578125" style="1" customWidth="1"/>
    <col min="3334" max="3584" width="8.85546875" style="1"/>
    <col min="3585" max="3585" width="9.140625" style="1" customWidth="1"/>
    <col min="3586" max="3586" width="75.7109375" style="1" customWidth="1"/>
    <col min="3587" max="3587" width="70.140625" style="1" customWidth="1"/>
    <col min="3588" max="3588" width="8.85546875" style="1"/>
    <col min="3589" max="3589" width="9.42578125" style="1" customWidth="1"/>
    <col min="3590" max="3840" width="8.85546875" style="1"/>
    <col min="3841" max="3841" width="9.140625" style="1" customWidth="1"/>
    <col min="3842" max="3842" width="75.7109375" style="1" customWidth="1"/>
    <col min="3843" max="3843" width="70.140625" style="1" customWidth="1"/>
    <col min="3844" max="3844" width="8.85546875" style="1"/>
    <col min="3845" max="3845" width="9.42578125" style="1" customWidth="1"/>
    <col min="3846" max="4096" width="8.85546875" style="1"/>
    <col min="4097" max="4097" width="9.140625" style="1" customWidth="1"/>
    <col min="4098" max="4098" width="75.7109375" style="1" customWidth="1"/>
    <col min="4099" max="4099" width="70.140625" style="1" customWidth="1"/>
    <col min="4100" max="4100" width="8.85546875" style="1"/>
    <col min="4101" max="4101" width="9.42578125" style="1" customWidth="1"/>
    <col min="4102" max="4352" width="8.85546875" style="1"/>
    <col min="4353" max="4353" width="9.140625" style="1" customWidth="1"/>
    <col min="4354" max="4354" width="75.7109375" style="1" customWidth="1"/>
    <col min="4355" max="4355" width="70.140625" style="1" customWidth="1"/>
    <col min="4356" max="4356" width="8.85546875" style="1"/>
    <col min="4357" max="4357" width="9.42578125" style="1" customWidth="1"/>
    <col min="4358" max="4608" width="8.85546875" style="1"/>
    <col min="4609" max="4609" width="9.140625" style="1" customWidth="1"/>
    <col min="4610" max="4610" width="75.7109375" style="1" customWidth="1"/>
    <col min="4611" max="4611" width="70.140625" style="1" customWidth="1"/>
    <col min="4612" max="4612" width="8.85546875" style="1"/>
    <col min="4613" max="4613" width="9.42578125" style="1" customWidth="1"/>
    <col min="4614" max="4864" width="8.85546875" style="1"/>
    <col min="4865" max="4865" width="9.140625" style="1" customWidth="1"/>
    <col min="4866" max="4866" width="75.7109375" style="1" customWidth="1"/>
    <col min="4867" max="4867" width="70.140625" style="1" customWidth="1"/>
    <col min="4868" max="4868" width="8.85546875" style="1"/>
    <col min="4869" max="4869" width="9.42578125" style="1" customWidth="1"/>
    <col min="4870" max="5120" width="8.85546875" style="1"/>
    <col min="5121" max="5121" width="9.140625" style="1" customWidth="1"/>
    <col min="5122" max="5122" width="75.7109375" style="1" customWidth="1"/>
    <col min="5123" max="5123" width="70.140625" style="1" customWidth="1"/>
    <col min="5124" max="5124" width="8.85546875" style="1"/>
    <col min="5125" max="5125" width="9.42578125" style="1" customWidth="1"/>
    <col min="5126" max="5376" width="8.85546875" style="1"/>
    <col min="5377" max="5377" width="9.140625" style="1" customWidth="1"/>
    <col min="5378" max="5378" width="75.7109375" style="1" customWidth="1"/>
    <col min="5379" max="5379" width="70.140625" style="1" customWidth="1"/>
    <col min="5380" max="5380" width="8.85546875" style="1"/>
    <col min="5381" max="5381" width="9.42578125" style="1" customWidth="1"/>
    <col min="5382" max="5632" width="8.85546875" style="1"/>
    <col min="5633" max="5633" width="9.140625" style="1" customWidth="1"/>
    <col min="5634" max="5634" width="75.7109375" style="1" customWidth="1"/>
    <col min="5635" max="5635" width="70.140625" style="1" customWidth="1"/>
    <col min="5636" max="5636" width="8.85546875" style="1"/>
    <col min="5637" max="5637" width="9.42578125" style="1" customWidth="1"/>
    <col min="5638" max="5888" width="8.85546875" style="1"/>
    <col min="5889" max="5889" width="9.140625" style="1" customWidth="1"/>
    <col min="5890" max="5890" width="75.7109375" style="1" customWidth="1"/>
    <col min="5891" max="5891" width="70.140625" style="1" customWidth="1"/>
    <col min="5892" max="5892" width="8.85546875" style="1"/>
    <col min="5893" max="5893" width="9.42578125" style="1" customWidth="1"/>
    <col min="5894" max="6144" width="8.85546875" style="1"/>
    <col min="6145" max="6145" width="9.140625" style="1" customWidth="1"/>
    <col min="6146" max="6146" width="75.7109375" style="1" customWidth="1"/>
    <col min="6147" max="6147" width="70.140625" style="1" customWidth="1"/>
    <col min="6148" max="6148" width="8.85546875" style="1"/>
    <col min="6149" max="6149" width="9.42578125" style="1" customWidth="1"/>
    <col min="6150" max="6400" width="8.85546875" style="1"/>
    <col min="6401" max="6401" width="9.140625" style="1" customWidth="1"/>
    <col min="6402" max="6402" width="75.7109375" style="1" customWidth="1"/>
    <col min="6403" max="6403" width="70.140625" style="1" customWidth="1"/>
    <col min="6404" max="6404" width="8.85546875" style="1"/>
    <col min="6405" max="6405" width="9.42578125" style="1" customWidth="1"/>
    <col min="6406" max="6656" width="8.85546875" style="1"/>
    <col min="6657" max="6657" width="9.140625" style="1" customWidth="1"/>
    <col min="6658" max="6658" width="75.7109375" style="1" customWidth="1"/>
    <col min="6659" max="6659" width="70.140625" style="1" customWidth="1"/>
    <col min="6660" max="6660" width="8.85546875" style="1"/>
    <col min="6661" max="6661" width="9.42578125" style="1" customWidth="1"/>
    <col min="6662" max="6912" width="8.85546875" style="1"/>
    <col min="6913" max="6913" width="9.140625" style="1" customWidth="1"/>
    <col min="6914" max="6914" width="75.7109375" style="1" customWidth="1"/>
    <col min="6915" max="6915" width="70.140625" style="1" customWidth="1"/>
    <col min="6916" max="6916" width="8.85546875" style="1"/>
    <col min="6917" max="6917" width="9.42578125" style="1" customWidth="1"/>
    <col min="6918" max="7168" width="8.85546875" style="1"/>
    <col min="7169" max="7169" width="9.140625" style="1" customWidth="1"/>
    <col min="7170" max="7170" width="75.7109375" style="1" customWidth="1"/>
    <col min="7171" max="7171" width="70.140625" style="1" customWidth="1"/>
    <col min="7172" max="7172" width="8.85546875" style="1"/>
    <col min="7173" max="7173" width="9.42578125" style="1" customWidth="1"/>
    <col min="7174" max="7424" width="8.85546875" style="1"/>
    <col min="7425" max="7425" width="9.140625" style="1" customWidth="1"/>
    <col min="7426" max="7426" width="75.7109375" style="1" customWidth="1"/>
    <col min="7427" max="7427" width="70.140625" style="1" customWidth="1"/>
    <col min="7428" max="7428" width="8.85546875" style="1"/>
    <col min="7429" max="7429" width="9.42578125" style="1" customWidth="1"/>
    <col min="7430" max="7680" width="8.85546875" style="1"/>
    <col min="7681" max="7681" width="9.140625" style="1" customWidth="1"/>
    <col min="7682" max="7682" width="75.7109375" style="1" customWidth="1"/>
    <col min="7683" max="7683" width="70.140625" style="1" customWidth="1"/>
    <col min="7684" max="7684" width="8.85546875" style="1"/>
    <col min="7685" max="7685" width="9.42578125" style="1" customWidth="1"/>
    <col min="7686" max="7936" width="8.85546875" style="1"/>
    <col min="7937" max="7937" width="9.140625" style="1" customWidth="1"/>
    <col min="7938" max="7938" width="75.7109375" style="1" customWidth="1"/>
    <col min="7939" max="7939" width="70.140625" style="1" customWidth="1"/>
    <col min="7940" max="7940" width="8.85546875" style="1"/>
    <col min="7941" max="7941" width="9.42578125" style="1" customWidth="1"/>
    <col min="7942" max="8192" width="8.85546875" style="1"/>
    <col min="8193" max="8193" width="9.140625" style="1" customWidth="1"/>
    <col min="8194" max="8194" width="75.7109375" style="1" customWidth="1"/>
    <col min="8195" max="8195" width="70.140625" style="1" customWidth="1"/>
    <col min="8196" max="8196" width="8.85546875" style="1"/>
    <col min="8197" max="8197" width="9.42578125" style="1" customWidth="1"/>
    <col min="8198" max="8448" width="8.85546875" style="1"/>
    <col min="8449" max="8449" width="9.140625" style="1" customWidth="1"/>
    <col min="8450" max="8450" width="75.7109375" style="1" customWidth="1"/>
    <col min="8451" max="8451" width="70.140625" style="1" customWidth="1"/>
    <col min="8452" max="8452" width="8.85546875" style="1"/>
    <col min="8453" max="8453" width="9.42578125" style="1" customWidth="1"/>
    <col min="8454" max="8704" width="8.85546875" style="1"/>
    <col min="8705" max="8705" width="9.140625" style="1" customWidth="1"/>
    <col min="8706" max="8706" width="75.7109375" style="1" customWidth="1"/>
    <col min="8707" max="8707" width="70.140625" style="1" customWidth="1"/>
    <col min="8708" max="8708" width="8.85546875" style="1"/>
    <col min="8709" max="8709" width="9.42578125" style="1" customWidth="1"/>
    <col min="8710" max="8960" width="8.85546875" style="1"/>
    <col min="8961" max="8961" width="9.140625" style="1" customWidth="1"/>
    <col min="8962" max="8962" width="75.7109375" style="1" customWidth="1"/>
    <col min="8963" max="8963" width="70.140625" style="1" customWidth="1"/>
    <col min="8964" max="8964" width="8.85546875" style="1"/>
    <col min="8965" max="8965" width="9.42578125" style="1" customWidth="1"/>
    <col min="8966" max="9216" width="8.85546875" style="1"/>
    <col min="9217" max="9217" width="9.140625" style="1" customWidth="1"/>
    <col min="9218" max="9218" width="75.7109375" style="1" customWidth="1"/>
    <col min="9219" max="9219" width="70.140625" style="1" customWidth="1"/>
    <col min="9220" max="9220" width="8.85546875" style="1"/>
    <col min="9221" max="9221" width="9.42578125" style="1" customWidth="1"/>
    <col min="9222" max="9472" width="8.85546875" style="1"/>
    <col min="9473" max="9473" width="9.140625" style="1" customWidth="1"/>
    <col min="9474" max="9474" width="75.7109375" style="1" customWidth="1"/>
    <col min="9475" max="9475" width="70.140625" style="1" customWidth="1"/>
    <col min="9476" max="9476" width="8.85546875" style="1"/>
    <col min="9477" max="9477" width="9.42578125" style="1" customWidth="1"/>
    <col min="9478" max="9728" width="8.85546875" style="1"/>
    <col min="9729" max="9729" width="9.140625" style="1" customWidth="1"/>
    <col min="9730" max="9730" width="75.7109375" style="1" customWidth="1"/>
    <col min="9731" max="9731" width="70.140625" style="1" customWidth="1"/>
    <col min="9732" max="9732" width="8.85546875" style="1"/>
    <col min="9733" max="9733" width="9.42578125" style="1" customWidth="1"/>
    <col min="9734" max="9984" width="8.85546875" style="1"/>
    <col min="9985" max="9985" width="9.140625" style="1" customWidth="1"/>
    <col min="9986" max="9986" width="75.7109375" style="1" customWidth="1"/>
    <col min="9987" max="9987" width="70.140625" style="1" customWidth="1"/>
    <col min="9988" max="9988" width="8.85546875" style="1"/>
    <col min="9989" max="9989" width="9.42578125" style="1" customWidth="1"/>
    <col min="9990" max="10240" width="8.85546875" style="1"/>
    <col min="10241" max="10241" width="9.140625" style="1" customWidth="1"/>
    <col min="10242" max="10242" width="75.7109375" style="1" customWidth="1"/>
    <col min="10243" max="10243" width="70.140625" style="1" customWidth="1"/>
    <col min="10244" max="10244" width="8.85546875" style="1"/>
    <col min="10245" max="10245" width="9.42578125" style="1" customWidth="1"/>
    <col min="10246" max="10496" width="8.85546875" style="1"/>
    <col min="10497" max="10497" width="9.140625" style="1" customWidth="1"/>
    <col min="10498" max="10498" width="75.7109375" style="1" customWidth="1"/>
    <col min="10499" max="10499" width="70.140625" style="1" customWidth="1"/>
    <col min="10500" max="10500" width="8.85546875" style="1"/>
    <col min="10501" max="10501" width="9.42578125" style="1" customWidth="1"/>
    <col min="10502" max="10752" width="8.85546875" style="1"/>
    <col min="10753" max="10753" width="9.140625" style="1" customWidth="1"/>
    <col min="10754" max="10754" width="75.7109375" style="1" customWidth="1"/>
    <col min="10755" max="10755" width="70.140625" style="1" customWidth="1"/>
    <col min="10756" max="10756" width="8.85546875" style="1"/>
    <col min="10757" max="10757" width="9.42578125" style="1" customWidth="1"/>
    <col min="10758" max="11008" width="8.85546875" style="1"/>
    <col min="11009" max="11009" width="9.140625" style="1" customWidth="1"/>
    <col min="11010" max="11010" width="75.7109375" style="1" customWidth="1"/>
    <col min="11011" max="11011" width="70.140625" style="1" customWidth="1"/>
    <col min="11012" max="11012" width="8.85546875" style="1"/>
    <col min="11013" max="11013" width="9.42578125" style="1" customWidth="1"/>
    <col min="11014" max="11264" width="8.85546875" style="1"/>
    <col min="11265" max="11265" width="9.140625" style="1" customWidth="1"/>
    <col min="11266" max="11266" width="75.7109375" style="1" customWidth="1"/>
    <col min="11267" max="11267" width="70.140625" style="1" customWidth="1"/>
    <col min="11268" max="11268" width="8.85546875" style="1"/>
    <col min="11269" max="11269" width="9.42578125" style="1" customWidth="1"/>
    <col min="11270" max="11520" width="8.85546875" style="1"/>
    <col min="11521" max="11521" width="9.140625" style="1" customWidth="1"/>
    <col min="11522" max="11522" width="75.7109375" style="1" customWidth="1"/>
    <col min="11523" max="11523" width="70.140625" style="1" customWidth="1"/>
    <col min="11524" max="11524" width="8.85546875" style="1"/>
    <col min="11525" max="11525" width="9.42578125" style="1" customWidth="1"/>
    <col min="11526" max="11776" width="8.85546875" style="1"/>
    <col min="11777" max="11777" width="9.140625" style="1" customWidth="1"/>
    <col min="11778" max="11778" width="75.7109375" style="1" customWidth="1"/>
    <col min="11779" max="11779" width="70.140625" style="1" customWidth="1"/>
    <col min="11780" max="11780" width="8.85546875" style="1"/>
    <col min="11781" max="11781" width="9.42578125" style="1" customWidth="1"/>
    <col min="11782" max="12032" width="8.85546875" style="1"/>
    <col min="12033" max="12033" width="9.140625" style="1" customWidth="1"/>
    <col min="12034" max="12034" width="75.7109375" style="1" customWidth="1"/>
    <col min="12035" max="12035" width="70.140625" style="1" customWidth="1"/>
    <col min="12036" max="12036" width="8.85546875" style="1"/>
    <col min="12037" max="12037" width="9.42578125" style="1" customWidth="1"/>
    <col min="12038" max="12288" width="8.85546875" style="1"/>
    <col min="12289" max="12289" width="9.140625" style="1" customWidth="1"/>
    <col min="12290" max="12290" width="75.7109375" style="1" customWidth="1"/>
    <col min="12291" max="12291" width="70.140625" style="1" customWidth="1"/>
    <col min="12292" max="12292" width="8.85546875" style="1"/>
    <col min="12293" max="12293" width="9.42578125" style="1" customWidth="1"/>
    <col min="12294" max="12544" width="8.85546875" style="1"/>
    <col min="12545" max="12545" width="9.140625" style="1" customWidth="1"/>
    <col min="12546" max="12546" width="75.7109375" style="1" customWidth="1"/>
    <col min="12547" max="12547" width="70.140625" style="1" customWidth="1"/>
    <col min="12548" max="12548" width="8.85546875" style="1"/>
    <col min="12549" max="12549" width="9.42578125" style="1" customWidth="1"/>
    <col min="12550" max="12800" width="8.85546875" style="1"/>
    <col min="12801" max="12801" width="9.140625" style="1" customWidth="1"/>
    <col min="12802" max="12802" width="75.7109375" style="1" customWidth="1"/>
    <col min="12803" max="12803" width="70.140625" style="1" customWidth="1"/>
    <col min="12804" max="12804" width="8.85546875" style="1"/>
    <col min="12805" max="12805" width="9.42578125" style="1" customWidth="1"/>
    <col min="12806" max="13056" width="8.85546875" style="1"/>
    <col min="13057" max="13057" width="9.140625" style="1" customWidth="1"/>
    <col min="13058" max="13058" width="75.7109375" style="1" customWidth="1"/>
    <col min="13059" max="13059" width="70.140625" style="1" customWidth="1"/>
    <col min="13060" max="13060" width="8.85546875" style="1"/>
    <col min="13061" max="13061" width="9.42578125" style="1" customWidth="1"/>
    <col min="13062" max="13312" width="8.85546875" style="1"/>
    <col min="13313" max="13313" width="9.140625" style="1" customWidth="1"/>
    <col min="13314" max="13314" width="75.7109375" style="1" customWidth="1"/>
    <col min="13315" max="13315" width="70.140625" style="1" customWidth="1"/>
    <col min="13316" max="13316" width="8.85546875" style="1"/>
    <col min="13317" max="13317" width="9.42578125" style="1" customWidth="1"/>
    <col min="13318" max="13568" width="8.85546875" style="1"/>
    <col min="13569" max="13569" width="9.140625" style="1" customWidth="1"/>
    <col min="13570" max="13570" width="75.7109375" style="1" customWidth="1"/>
    <col min="13571" max="13571" width="70.140625" style="1" customWidth="1"/>
    <col min="13572" max="13572" width="8.85546875" style="1"/>
    <col min="13573" max="13573" width="9.42578125" style="1" customWidth="1"/>
    <col min="13574" max="13824" width="8.85546875" style="1"/>
    <col min="13825" max="13825" width="9.140625" style="1" customWidth="1"/>
    <col min="13826" max="13826" width="75.7109375" style="1" customWidth="1"/>
    <col min="13827" max="13827" width="70.140625" style="1" customWidth="1"/>
    <col min="13828" max="13828" width="8.85546875" style="1"/>
    <col min="13829" max="13829" width="9.42578125" style="1" customWidth="1"/>
    <col min="13830" max="14080" width="8.85546875" style="1"/>
    <col min="14081" max="14081" width="9.140625" style="1" customWidth="1"/>
    <col min="14082" max="14082" width="75.7109375" style="1" customWidth="1"/>
    <col min="14083" max="14083" width="70.140625" style="1" customWidth="1"/>
    <col min="14084" max="14084" width="8.85546875" style="1"/>
    <col min="14085" max="14085" width="9.42578125" style="1" customWidth="1"/>
    <col min="14086" max="14336" width="8.85546875" style="1"/>
    <col min="14337" max="14337" width="9.140625" style="1" customWidth="1"/>
    <col min="14338" max="14338" width="75.7109375" style="1" customWidth="1"/>
    <col min="14339" max="14339" width="70.140625" style="1" customWidth="1"/>
    <col min="14340" max="14340" width="8.85546875" style="1"/>
    <col min="14341" max="14341" width="9.42578125" style="1" customWidth="1"/>
    <col min="14342" max="14592" width="8.85546875" style="1"/>
    <col min="14593" max="14593" width="9.140625" style="1" customWidth="1"/>
    <col min="14594" max="14594" width="75.7109375" style="1" customWidth="1"/>
    <col min="14595" max="14595" width="70.140625" style="1" customWidth="1"/>
    <col min="14596" max="14596" width="8.85546875" style="1"/>
    <col min="14597" max="14597" width="9.42578125" style="1" customWidth="1"/>
    <col min="14598" max="14848" width="8.85546875" style="1"/>
    <col min="14849" max="14849" width="9.140625" style="1" customWidth="1"/>
    <col min="14850" max="14850" width="75.7109375" style="1" customWidth="1"/>
    <col min="14851" max="14851" width="70.140625" style="1" customWidth="1"/>
    <col min="14852" max="14852" width="8.85546875" style="1"/>
    <col min="14853" max="14853" width="9.42578125" style="1" customWidth="1"/>
    <col min="14854" max="15104" width="8.85546875" style="1"/>
    <col min="15105" max="15105" width="9.140625" style="1" customWidth="1"/>
    <col min="15106" max="15106" width="75.7109375" style="1" customWidth="1"/>
    <col min="15107" max="15107" width="70.140625" style="1" customWidth="1"/>
    <col min="15108" max="15108" width="8.85546875" style="1"/>
    <col min="15109" max="15109" width="9.42578125" style="1" customWidth="1"/>
    <col min="15110" max="15360" width="8.85546875" style="1"/>
    <col min="15361" max="15361" width="9.140625" style="1" customWidth="1"/>
    <col min="15362" max="15362" width="75.7109375" style="1" customWidth="1"/>
    <col min="15363" max="15363" width="70.140625" style="1" customWidth="1"/>
    <col min="15364" max="15364" width="8.85546875" style="1"/>
    <col min="15365" max="15365" width="9.42578125" style="1" customWidth="1"/>
    <col min="15366" max="15616" width="8.85546875" style="1"/>
    <col min="15617" max="15617" width="9.140625" style="1" customWidth="1"/>
    <col min="15618" max="15618" width="75.7109375" style="1" customWidth="1"/>
    <col min="15619" max="15619" width="70.140625" style="1" customWidth="1"/>
    <col min="15620" max="15620" width="8.85546875" style="1"/>
    <col min="15621" max="15621" width="9.42578125" style="1" customWidth="1"/>
    <col min="15622" max="15872" width="8.85546875" style="1"/>
    <col min="15873" max="15873" width="9.140625" style="1" customWidth="1"/>
    <col min="15874" max="15874" width="75.7109375" style="1" customWidth="1"/>
    <col min="15875" max="15875" width="70.140625" style="1" customWidth="1"/>
    <col min="15876" max="15876" width="8.85546875" style="1"/>
    <col min="15877" max="15877" width="9.42578125" style="1" customWidth="1"/>
    <col min="15878" max="16128" width="8.85546875" style="1"/>
    <col min="16129" max="16129" width="9.140625" style="1" customWidth="1"/>
    <col min="16130" max="16130" width="75.7109375" style="1" customWidth="1"/>
    <col min="16131" max="16131" width="70.140625" style="1" customWidth="1"/>
    <col min="16132" max="16132" width="8.85546875" style="1"/>
    <col min="16133" max="16133" width="9.42578125" style="1" customWidth="1"/>
    <col min="16134" max="16384" width="8.85546875" style="1"/>
  </cols>
  <sheetData>
    <row r="1" spans="1:3" ht="15" customHeight="1" thickBot="1">
      <c r="A1" s="531" t="s">
        <v>43</v>
      </c>
      <c r="B1" s="531"/>
      <c r="C1" s="531"/>
    </row>
    <row r="2" spans="1:3" ht="15.75" customHeight="1" thickBot="1">
      <c r="A2" s="531"/>
      <c r="B2" s="531"/>
      <c r="C2" s="531"/>
    </row>
    <row r="3" spans="1:3" ht="16.5" customHeight="1" thickBot="1">
      <c r="A3" s="531"/>
      <c r="B3" s="531"/>
      <c r="C3" s="531"/>
    </row>
    <row r="4" spans="1:3" ht="16.5" customHeight="1" thickBot="1">
      <c r="A4" s="2" t="s">
        <v>44</v>
      </c>
      <c r="B4" s="3"/>
      <c r="C4" s="4"/>
    </row>
    <row r="5" spans="1:3" ht="16.5" customHeight="1" thickBot="1">
      <c r="A5" s="2">
        <v>1</v>
      </c>
      <c r="B5" s="5" t="s">
        <v>45</v>
      </c>
      <c r="C5" s="4"/>
    </row>
    <row r="6" spans="1:3" ht="15.75" customHeight="1" thickBot="1">
      <c r="A6" s="2">
        <v>2</v>
      </c>
      <c r="B6" s="5" t="s">
        <v>46</v>
      </c>
      <c r="C6" s="4"/>
    </row>
    <row r="7" spans="1:3" ht="16.5" customHeight="1" thickBot="1">
      <c r="A7" s="2">
        <v>3</v>
      </c>
      <c r="B7" s="5" t="s">
        <v>47</v>
      </c>
      <c r="C7" s="4"/>
    </row>
    <row r="8" spans="1:3" ht="18" customHeight="1" thickBot="1">
      <c r="A8" s="2">
        <v>4</v>
      </c>
      <c r="B8" s="5" t="s">
        <v>48</v>
      </c>
      <c r="C8" s="4"/>
    </row>
    <row r="9" spans="1:3" ht="48.75" customHeight="1" thickBot="1">
      <c r="A9" s="2">
        <v>5</v>
      </c>
      <c r="B9" s="5" t="s">
        <v>49</v>
      </c>
      <c r="C9" s="4"/>
    </row>
    <row r="10" spans="1:3" ht="15.75" thickBot="1">
      <c r="A10" s="6" t="s">
        <v>39</v>
      </c>
      <c r="B10" s="7" t="s">
        <v>40</v>
      </c>
      <c r="C10" s="8" t="s">
        <v>42</v>
      </c>
    </row>
    <row r="11" spans="1:3">
      <c r="A11" s="9">
        <v>1</v>
      </c>
      <c r="B11" s="10" t="s">
        <v>50</v>
      </c>
      <c r="C11" s="11" t="s">
        <v>51</v>
      </c>
    </row>
    <row r="12" spans="1:3">
      <c r="A12" s="9">
        <v>2</v>
      </c>
      <c r="B12" s="10" t="s">
        <v>52</v>
      </c>
      <c r="C12" s="11" t="s">
        <v>53</v>
      </c>
    </row>
    <row r="13" spans="1:3">
      <c r="A13" s="9">
        <v>3</v>
      </c>
      <c r="B13" s="10" t="s">
        <v>54</v>
      </c>
      <c r="C13" s="11" t="s">
        <v>55</v>
      </c>
    </row>
    <row r="14" spans="1:3" ht="16.5" customHeight="1">
      <c r="A14" s="9">
        <v>4</v>
      </c>
      <c r="B14" s="10" t="s">
        <v>56</v>
      </c>
      <c r="C14" s="11" t="s">
        <v>57</v>
      </c>
    </row>
    <row r="15" spans="1:3">
      <c r="A15" s="9">
        <v>5</v>
      </c>
      <c r="B15" s="10" t="s">
        <v>58</v>
      </c>
      <c r="C15" s="11" t="s">
        <v>59</v>
      </c>
    </row>
    <row r="16" spans="1:3">
      <c r="A16" s="9">
        <v>6</v>
      </c>
      <c r="B16" s="10" t="s">
        <v>60</v>
      </c>
      <c r="C16" s="11" t="s">
        <v>61</v>
      </c>
    </row>
    <row r="17" spans="1:3">
      <c r="A17" s="9">
        <v>7</v>
      </c>
      <c r="B17" s="10" t="s">
        <v>62</v>
      </c>
      <c r="C17" s="11" t="s">
        <v>63</v>
      </c>
    </row>
    <row r="18" spans="1:3">
      <c r="A18" s="9">
        <v>8</v>
      </c>
      <c r="B18" s="10" t="s">
        <v>64</v>
      </c>
      <c r="C18" s="11" t="s">
        <v>65</v>
      </c>
    </row>
    <row r="19" spans="1:3">
      <c r="A19" s="9">
        <v>9</v>
      </c>
      <c r="B19" s="10" t="s">
        <v>66</v>
      </c>
      <c r="C19" s="11" t="s">
        <v>67</v>
      </c>
    </row>
    <row r="20" spans="1:3">
      <c r="A20" s="9">
        <v>10</v>
      </c>
      <c r="B20" s="10" t="s">
        <v>68</v>
      </c>
      <c r="C20" s="11" t="s">
        <v>69</v>
      </c>
    </row>
    <row r="21" spans="1:3">
      <c r="A21" s="9">
        <v>11</v>
      </c>
      <c r="B21" s="10" t="s">
        <v>70</v>
      </c>
      <c r="C21" s="11" t="s">
        <v>71</v>
      </c>
    </row>
    <row r="22" spans="1:3">
      <c r="A22" s="9">
        <v>12</v>
      </c>
      <c r="B22" s="10" t="s">
        <v>72</v>
      </c>
      <c r="C22" s="11" t="s">
        <v>73</v>
      </c>
    </row>
    <row r="23" spans="1:3">
      <c r="A23" s="9">
        <v>13</v>
      </c>
      <c r="B23" s="10" t="s">
        <v>74</v>
      </c>
      <c r="C23" s="11" t="s">
        <v>75</v>
      </c>
    </row>
    <row r="24" spans="1:3">
      <c r="A24" s="9">
        <v>14</v>
      </c>
      <c r="B24" s="10" t="s">
        <v>76</v>
      </c>
      <c r="C24" s="11" t="s">
        <v>77</v>
      </c>
    </row>
    <row r="25" spans="1:3">
      <c r="A25" s="9">
        <v>15</v>
      </c>
      <c r="B25" s="10" t="s">
        <v>78</v>
      </c>
      <c r="C25" s="11" t="s">
        <v>79</v>
      </c>
    </row>
    <row r="26" spans="1:3">
      <c r="A26" s="9">
        <v>16</v>
      </c>
      <c r="B26" s="10" t="s">
        <v>80</v>
      </c>
      <c r="C26" s="11" t="s">
        <v>57</v>
      </c>
    </row>
    <row r="27" spans="1:3">
      <c r="A27" s="9">
        <v>17</v>
      </c>
      <c r="B27" s="10" t="s">
        <v>81</v>
      </c>
      <c r="C27" s="11" t="s">
        <v>82</v>
      </c>
    </row>
    <row r="28" spans="1:3">
      <c r="A28" s="9">
        <v>18</v>
      </c>
      <c r="B28" s="10" t="s">
        <v>83</v>
      </c>
      <c r="C28" s="11" t="s">
        <v>57</v>
      </c>
    </row>
    <row r="29" spans="1:3">
      <c r="A29" s="9">
        <v>19</v>
      </c>
      <c r="B29" s="10" t="s">
        <v>84</v>
      </c>
      <c r="C29" s="11" t="s">
        <v>85</v>
      </c>
    </row>
    <row r="30" spans="1:3">
      <c r="A30" s="9">
        <v>20</v>
      </c>
      <c r="B30" s="10" t="s">
        <v>86</v>
      </c>
      <c r="C30" s="11" t="s">
        <v>87</v>
      </c>
    </row>
    <row r="31" spans="1:3">
      <c r="A31" s="9">
        <v>21</v>
      </c>
      <c r="B31" s="10" t="s">
        <v>88</v>
      </c>
      <c r="C31" s="11" t="s">
        <v>89</v>
      </c>
    </row>
    <row r="32" spans="1:3">
      <c r="A32" s="9">
        <v>22</v>
      </c>
      <c r="B32" s="10" t="s">
        <v>90</v>
      </c>
      <c r="C32" s="11" t="s">
        <v>91</v>
      </c>
    </row>
    <row r="33" spans="1:3">
      <c r="A33" s="9">
        <v>23</v>
      </c>
      <c r="B33" s="10" t="s">
        <v>92</v>
      </c>
      <c r="C33" s="11" t="s">
        <v>93</v>
      </c>
    </row>
    <row r="34" spans="1:3">
      <c r="A34" s="9">
        <v>24</v>
      </c>
      <c r="B34" s="10" t="s">
        <v>94</v>
      </c>
      <c r="C34" s="11" t="s">
        <v>95</v>
      </c>
    </row>
    <row r="35" spans="1:3">
      <c r="A35" s="9">
        <v>25</v>
      </c>
      <c r="B35" s="10" t="s">
        <v>96</v>
      </c>
      <c r="C35" s="11" t="s">
        <v>97</v>
      </c>
    </row>
    <row r="36" spans="1:3">
      <c r="A36" s="9">
        <v>26</v>
      </c>
      <c r="B36" s="10" t="s">
        <v>98</v>
      </c>
      <c r="C36" s="11" t="s">
        <v>99</v>
      </c>
    </row>
    <row r="37" spans="1:3">
      <c r="A37" s="9">
        <v>27</v>
      </c>
      <c r="B37" s="10" t="s">
        <v>100</v>
      </c>
      <c r="C37" s="11" t="s">
        <v>101</v>
      </c>
    </row>
    <row r="38" spans="1:3">
      <c r="A38" s="9">
        <v>28</v>
      </c>
      <c r="B38" s="10" t="s">
        <v>102</v>
      </c>
      <c r="C38" s="11" t="s">
        <v>103</v>
      </c>
    </row>
    <row r="39" spans="1:3">
      <c r="A39" s="9">
        <v>29</v>
      </c>
      <c r="B39" s="10" t="s">
        <v>104</v>
      </c>
      <c r="C39" s="11" t="s">
        <v>105</v>
      </c>
    </row>
    <row r="40" spans="1:3">
      <c r="A40" s="9">
        <v>30</v>
      </c>
      <c r="B40" s="10" t="s">
        <v>106</v>
      </c>
      <c r="C40" s="11" t="s">
        <v>107</v>
      </c>
    </row>
    <row r="41" spans="1:3">
      <c r="A41" s="9">
        <v>31</v>
      </c>
      <c r="B41" s="10" t="s">
        <v>108</v>
      </c>
      <c r="C41" s="11" t="s">
        <v>109</v>
      </c>
    </row>
    <row r="42" spans="1:3">
      <c r="A42" s="9">
        <v>32</v>
      </c>
      <c r="B42" s="10" t="s">
        <v>110</v>
      </c>
      <c r="C42" s="11" t="s">
        <v>111</v>
      </c>
    </row>
    <row r="43" spans="1:3">
      <c r="A43" s="9">
        <v>33</v>
      </c>
      <c r="B43" s="10" t="s">
        <v>112</v>
      </c>
      <c r="C43" s="11" t="s">
        <v>113</v>
      </c>
    </row>
    <row r="44" spans="1:3">
      <c r="A44" s="9">
        <v>34</v>
      </c>
      <c r="B44" s="10" t="s">
        <v>114</v>
      </c>
      <c r="C44" s="11" t="s">
        <v>115</v>
      </c>
    </row>
    <row r="45" spans="1:3">
      <c r="A45" s="9">
        <v>35</v>
      </c>
      <c r="B45" s="10" t="s">
        <v>116</v>
      </c>
      <c r="C45" s="11" t="s">
        <v>117</v>
      </c>
    </row>
    <row r="46" spans="1:3" ht="17.25" customHeight="1">
      <c r="A46" s="9">
        <v>36</v>
      </c>
      <c r="B46" s="10" t="s">
        <v>118</v>
      </c>
      <c r="C46" s="11" t="s">
        <v>57</v>
      </c>
    </row>
    <row r="47" spans="1:3">
      <c r="A47" s="9">
        <v>37</v>
      </c>
      <c r="B47" s="10" t="s">
        <v>119</v>
      </c>
      <c r="C47" s="11" t="s">
        <v>120</v>
      </c>
    </row>
    <row r="48" spans="1:3">
      <c r="A48" s="9">
        <v>38</v>
      </c>
      <c r="B48" s="10" t="s">
        <v>121</v>
      </c>
      <c r="C48" s="11" t="s">
        <v>122</v>
      </c>
    </row>
    <row r="49" spans="1:3">
      <c r="A49" s="9">
        <v>39</v>
      </c>
      <c r="B49" s="10" t="s">
        <v>123</v>
      </c>
      <c r="C49" s="11" t="s">
        <v>124</v>
      </c>
    </row>
    <row r="50" spans="1:3">
      <c r="A50" s="9">
        <v>40</v>
      </c>
      <c r="B50" s="10" t="s">
        <v>125</v>
      </c>
      <c r="C50" s="11" t="s">
        <v>126</v>
      </c>
    </row>
    <row r="51" spans="1:3" ht="15" customHeight="1">
      <c r="A51" s="9">
        <v>41</v>
      </c>
      <c r="B51" s="10" t="s">
        <v>127</v>
      </c>
      <c r="C51" s="11" t="s">
        <v>128</v>
      </c>
    </row>
    <row r="52" spans="1:3">
      <c r="A52" s="9">
        <v>42</v>
      </c>
      <c r="B52" s="10" t="s">
        <v>129</v>
      </c>
      <c r="C52" s="11" t="s">
        <v>130</v>
      </c>
    </row>
    <row r="53" spans="1:3">
      <c r="A53" s="9">
        <v>43</v>
      </c>
      <c r="B53" s="10" t="s">
        <v>131</v>
      </c>
      <c r="C53" s="11" t="s">
        <v>132</v>
      </c>
    </row>
    <row r="54" spans="1:3">
      <c r="A54" s="9">
        <v>44</v>
      </c>
      <c r="B54" s="10" t="s">
        <v>133</v>
      </c>
      <c r="C54" s="11" t="s">
        <v>134</v>
      </c>
    </row>
    <row r="55" spans="1:3">
      <c r="A55" s="9">
        <v>45</v>
      </c>
      <c r="B55" s="10" t="s">
        <v>135</v>
      </c>
      <c r="C55" s="11" t="s">
        <v>136</v>
      </c>
    </row>
    <row r="56" spans="1:3">
      <c r="A56" s="9">
        <v>46</v>
      </c>
      <c r="B56" s="10" t="s">
        <v>137</v>
      </c>
      <c r="C56" s="11" t="s">
        <v>138</v>
      </c>
    </row>
    <row r="57" spans="1:3">
      <c r="A57" s="9">
        <v>47</v>
      </c>
      <c r="B57" s="10" t="s">
        <v>139</v>
      </c>
      <c r="C57" s="11" t="s">
        <v>138</v>
      </c>
    </row>
    <row r="58" spans="1:3">
      <c r="A58" s="9">
        <v>48</v>
      </c>
      <c r="B58" s="10" t="s">
        <v>140</v>
      </c>
      <c r="C58" s="11" t="s">
        <v>141</v>
      </c>
    </row>
    <row r="59" spans="1:3" ht="15.75" customHeight="1">
      <c r="A59" s="9">
        <v>49</v>
      </c>
      <c r="B59" s="10" t="s">
        <v>142</v>
      </c>
      <c r="C59" s="11" t="s">
        <v>143</v>
      </c>
    </row>
    <row r="60" spans="1:3" ht="15" customHeight="1">
      <c r="A60" s="9">
        <v>50</v>
      </c>
      <c r="B60" s="10" t="s">
        <v>144</v>
      </c>
      <c r="C60" s="11" t="s">
        <v>55</v>
      </c>
    </row>
    <row r="61" spans="1:3">
      <c r="A61" s="9">
        <v>51</v>
      </c>
      <c r="B61" s="10" t="s">
        <v>145</v>
      </c>
      <c r="C61" s="11" t="s">
        <v>146</v>
      </c>
    </row>
    <row r="62" spans="1:3">
      <c r="A62" s="9">
        <v>52</v>
      </c>
      <c r="B62" s="12" t="s">
        <v>147</v>
      </c>
      <c r="C62" s="13" t="s">
        <v>148</v>
      </c>
    </row>
    <row r="63" spans="1:3">
      <c r="A63" s="9">
        <v>53</v>
      </c>
      <c r="B63" s="14" t="s">
        <v>149</v>
      </c>
      <c r="C63" s="15" t="s">
        <v>150</v>
      </c>
    </row>
    <row r="64" spans="1:3" ht="16.5" customHeight="1">
      <c r="A64" s="9">
        <v>54</v>
      </c>
      <c r="B64" s="14" t="s">
        <v>151</v>
      </c>
      <c r="C64" s="15" t="s">
        <v>152</v>
      </c>
    </row>
    <row r="65" spans="1:3">
      <c r="A65" s="9">
        <v>55</v>
      </c>
      <c r="B65" s="14" t="s">
        <v>153</v>
      </c>
    </row>
    <row r="66" spans="1:3">
      <c r="A66" s="9">
        <v>56</v>
      </c>
      <c r="B66" s="14" t="s">
        <v>154</v>
      </c>
    </row>
    <row r="67" spans="1:3">
      <c r="A67" s="9">
        <v>57</v>
      </c>
      <c r="B67" s="14" t="s">
        <v>155</v>
      </c>
      <c r="C67" s="15" t="s">
        <v>156</v>
      </c>
    </row>
    <row r="68" spans="1:3">
      <c r="A68" s="9">
        <v>58</v>
      </c>
      <c r="B68" s="16" t="s">
        <v>157</v>
      </c>
      <c r="C68" s="15" t="s">
        <v>158</v>
      </c>
    </row>
    <row r="69" spans="1:3">
      <c r="A69" s="9">
        <v>59</v>
      </c>
      <c r="B69" s="14" t="s">
        <v>159</v>
      </c>
      <c r="C69" s="15" t="s">
        <v>160</v>
      </c>
    </row>
    <row r="70" spans="1:3">
      <c r="A70" s="9">
        <v>60</v>
      </c>
      <c r="B70" s="14" t="s">
        <v>161</v>
      </c>
      <c r="C70" s="15" t="s">
        <v>162</v>
      </c>
    </row>
    <row r="71" spans="1:3">
      <c r="A71" s="9">
        <v>61</v>
      </c>
      <c r="B71" s="14" t="s">
        <v>163</v>
      </c>
      <c r="C71" s="15" t="s">
        <v>164</v>
      </c>
    </row>
    <row r="72" spans="1:3">
      <c r="A72" s="9">
        <v>62</v>
      </c>
      <c r="B72" s="14" t="s">
        <v>165</v>
      </c>
      <c r="C72" s="15" t="s">
        <v>166</v>
      </c>
    </row>
    <row r="73" spans="1:3">
      <c r="A73" s="9">
        <v>63</v>
      </c>
      <c r="B73" s="14" t="s">
        <v>167</v>
      </c>
      <c r="C73" s="15" t="s">
        <v>168</v>
      </c>
    </row>
    <row r="74" spans="1:3">
      <c r="A74" s="9">
        <v>64</v>
      </c>
      <c r="B74" s="14" t="s">
        <v>169</v>
      </c>
      <c r="C74" s="15" t="s">
        <v>170</v>
      </c>
    </row>
    <row r="75" spans="1:3">
      <c r="A75" s="9">
        <v>65</v>
      </c>
      <c r="B75" s="17" t="s">
        <v>171</v>
      </c>
      <c r="C75" s="18" t="s">
        <v>172</v>
      </c>
    </row>
    <row r="76" spans="1:3" ht="15.75" thickBot="1">
      <c r="A76" s="9">
        <v>66</v>
      </c>
      <c r="B76" s="19" t="s">
        <v>173</v>
      </c>
      <c r="C76" s="20" t="s">
        <v>174</v>
      </c>
    </row>
    <row r="86" spans="2:2">
      <c r="B86" s="15" t="s">
        <v>152</v>
      </c>
    </row>
    <row r="87" spans="2:2">
      <c r="B87" s="15" t="s">
        <v>175</v>
      </c>
    </row>
  </sheetData>
  <sheetProtection sheet="1" objects="1" scenarios="1"/>
  <mergeCells count="1">
    <mergeCell ref="A1:C3"/>
  </mergeCells>
  <pageMargins left="0.70866141732283472" right="0.70866141732283472"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dimension ref="A1:H86"/>
  <sheetViews>
    <sheetView topLeftCell="A71" zoomScale="90" zoomScaleNormal="90" workbookViewId="0">
      <selection activeCell="F89" sqref="F89"/>
    </sheetView>
  </sheetViews>
  <sheetFormatPr defaultRowHeight="15"/>
  <cols>
    <col min="1" max="1" width="12.42578125" style="101" customWidth="1"/>
    <col min="2" max="2" width="20.42578125" style="25" customWidth="1"/>
    <col min="3" max="3" width="80.85546875" style="24" customWidth="1"/>
    <col min="4" max="4" width="9.140625" style="24"/>
    <col min="5" max="5" width="12.42578125" style="24" bestFit="1" customWidth="1"/>
    <col min="6" max="6" width="16.85546875" style="24" bestFit="1" customWidth="1"/>
    <col min="7" max="7" width="16.7109375" style="24" customWidth="1"/>
    <col min="8" max="8" width="39.28515625" customWidth="1"/>
  </cols>
  <sheetData>
    <row r="1" spans="1:8" ht="15.75" customHeight="1">
      <c r="A1" s="486" t="s">
        <v>460</v>
      </c>
      <c r="B1" s="487"/>
      <c r="C1" s="487"/>
      <c r="D1" s="487"/>
      <c r="E1" s="487"/>
      <c r="F1" s="487"/>
      <c r="G1" s="487"/>
      <c r="H1" s="263"/>
    </row>
    <row r="2" spans="1:8">
      <c r="A2" s="490" t="s">
        <v>185</v>
      </c>
      <c r="B2" s="490" t="s">
        <v>1</v>
      </c>
      <c r="C2" s="491" t="s">
        <v>2</v>
      </c>
      <c r="D2" s="490" t="s">
        <v>3</v>
      </c>
      <c r="E2" s="492" t="s">
        <v>186</v>
      </c>
      <c r="F2" s="488" t="s">
        <v>41</v>
      </c>
      <c r="G2" s="488" t="s">
        <v>4</v>
      </c>
    </row>
    <row r="3" spans="1:8">
      <c r="A3" s="490"/>
      <c r="B3" s="490"/>
      <c r="C3" s="491"/>
      <c r="D3" s="490"/>
      <c r="E3" s="492"/>
      <c r="F3" s="488"/>
      <c r="G3" s="488" t="s">
        <v>5</v>
      </c>
    </row>
    <row r="4" spans="1:8">
      <c r="A4" s="27">
        <v>1</v>
      </c>
      <c r="B4" s="27"/>
      <c r="C4" s="26" t="s">
        <v>263</v>
      </c>
      <c r="D4" s="27"/>
      <c r="E4" s="28"/>
      <c r="F4" s="29"/>
      <c r="G4" s="29"/>
    </row>
    <row r="5" spans="1:8" ht="76.5">
      <c r="A5" s="97">
        <v>1.1000000000000001</v>
      </c>
      <c r="B5" s="31" t="s">
        <v>188</v>
      </c>
      <c r="C5" s="32" t="s">
        <v>187</v>
      </c>
      <c r="D5" s="38" t="s">
        <v>6</v>
      </c>
      <c r="E5" s="39">
        <v>600</v>
      </c>
      <c r="F5" s="40">
        <v>10</v>
      </c>
      <c r="G5" s="40">
        <f>F5*E5</f>
        <v>6000</v>
      </c>
    </row>
    <row r="6" spans="1:8">
      <c r="A6" s="102"/>
      <c r="B6" s="103"/>
      <c r="C6" s="104" t="s">
        <v>193</v>
      </c>
      <c r="D6" s="105"/>
      <c r="E6" s="105"/>
      <c r="F6" s="105"/>
      <c r="G6" s="106">
        <f>SUM(G5)</f>
        <v>6000</v>
      </c>
    </row>
    <row r="7" spans="1:8">
      <c r="A7" s="97">
        <v>2</v>
      </c>
      <c r="B7" s="31"/>
      <c r="C7" s="33" t="s">
        <v>7</v>
      </c>
      <c r="D7" s="30"/>
      <c r="E7" s="30"/>
      <c r="F7" s="30"/>
      <c r="G7" s="88"/>
    </row>
    <row r="8" spans="1:8">
      <c r="A8" s="97">
        <v>2.0099999999999998</v>
      </c>
      <c r="B8" s="31"/>
      <c r="C8" s="33" t="s">
        <v>8</v>
      </c>
      <c r="D8" s="34"/>
      <c r="E8" s="35"/>
      <c r="F8" s="36"/>
      <c r="G8" s="36"/>
    </row>
    <row r="9" spans="1:8" ht="127.5">
      <c r="A9" s="97"/>
      <c r="B9" s="31" t="s">
        <v>188</v>
      </c>
      <c r="C9" s="37" t="s">
        <v>9</v>
      </c>
      <c r="D9" s="38" t="s">
        <v>6</v>
      </c>
      <c r="E9" s="283">
        <v>1150</v>
      </c>
      <c r="F9" s="40">
        <v>200</v>
      </c>
      <c r="G9" s="40">
        <f>F9*E9</f>
        <v>230000</v>
      </c>
    </row>
    <row r="10" spans="1:8">
      <c r="A10" s="97">
        <f>A8+0.01</f>
        <v>2.0199999999999996</v>
      </c>
      <c r="B10" s="31"/>
      <c r="C10" s="33" t="s">
        <v>10</v>
      </c>
      <c r="D10" s="34"/>
      <c r="E10" s="39"/>
      <c r="F10" s="40"/>
      <c r="G10" s="40"/>
    </row>
    <row r="11" spans="1:8" ht="63.75">
      <c r="A11" s="97"/>
      <c r="B11" s="41"/>
      <c r="C11" s="37" t="s">
        <v>11</v>
      </c>
      <c r="D11" s="38" t="s">
        <v>6</v>
      </c>
      <c r="E11" s="39"/>
      <c r="F11" s="40">
        <v>125</v>
      </c>
      <c r="G11" s="40">
        <f t="shared" ref="G11:G24" si="0">F11*E11</f>
        <v>0</v>
      </c>
    </row>
    <row r="12" spans="1:8">
      <c r="A12" s="97">
        <f>A10+0.01</f>
        <v>2.0299999999999994</v>
      </c>
      <c r="B12" s="42"/>
      <c r="C12" s="43" t="s">
        <v>12</v>
      </c>
      <c r="D12" s="42"/>
      <c r="E12" s="44"/>
      <c r="F12" s="45"/>
      <c r="G12" s="40"/>
    </row>
    <row r="13" spans="1:8" ht="51">
      <c r="A13" s="97"/>
      <c r="B13" s="46" t="s">
        <v>13</v>
      </c>
      <c r="C13" s="32" t="s">
        <v>14</v>
      </c>
      <c r="D13" s="47" t="s">
        <v>6</v>
      </c>
      <c r="E13" s="39">
        <v>540</v>
      </c>
      <c r="F13" s="40">
        <v>225</v>
      </c>
      <c r="G13" s="40">
        <f t="shared" si="0"/>
        <v>121500</v>
      </c>
    </row>
    <row r="14" spans="1:8">
      <c r="A14" s="97">
        <f>A12+0.01</f>
        <v>2.0399999999999991</v>
      </c>
      <c r="B14" s="49"/>
      <c r="C14" s="50" t="s">
        <v>15</v>
      </c>
      <c r="D14" s="49"/>
      <c r="E14" s="51"/>
      <c r="F14" s="52"/>
      <c r="G14" s="40"/>
    </row>
    <row r="15" spans="1:8" ht="25.5">
      <c r="A15" s="97"/>
      <c r="B15" s="46" t="s">
        <v>195</v>
      </c>
      <c r="C15" s="32" t="s">
        <v>16</v>
      </c>
      <c r="D15" s="47" t="s">
        <v>6</v>
      </c>
      <c r="E15" s="53">
        <v>600</v>
      </c>
      <c r="F15" s="40">
        <v>85</v>
      </c>
      <c r="G15" s="40">
        <f t="shared" si="0"/>
        <v>51000</v>
      </c>
    </row>
    <row r="16" spans="1:8">
      <c r="A16" s="97">
        <f>A14+0.01</f>
        <v>2.0499999999999989</v>
      </c>
      <c r="B16" s="49"/>
      <c r="C16" s="50" t="s">
        <v>247</v>
      </c>
      <c r="D16" s="49"/>
      <c r="E16" s="51"/>
      <c r="F16" s="52"/>
      <c r="G16" s="40"/>
    </row>
    <row r="17" spans="1:7" ht="63.75">
      <c r="A17" s="97"/>
      <c r="B17" s="46" t="s">
        <v>196</v>
      </c>
      <c r="C17" s="32" t="s">
        <v>462</v>
      </c>
      <c r="D17" s="47" t="s">
        <v>6</v>
      </c>
      <c r="E17" s="283">
        <v>855</v>
      </c>
      <c r="F17" s="40">
        <v>200</v>
      </c>
      <c r="G17" s="40">
        <f t="shared" si="0"/>
        <v>171000</v>
      </c>
    </row>
    <row r="18" spans="1:7">
      <c r="A18" s="98">
        <f>A16+0.01</f>
        <v>2.0599999999999987</v>
      </c>
      <c r="B18" s="93"/>
      <c r="C18" s="92" t="s">
        <v>248</v>
      </c>
      <c r="D18" s="94"/>
      <c r="E18" s="95"/>
      <c r="F18" s="86"/>
      <c r="G18" s="86"/>
    </row>
    <row r="19" spans="1:7" ht="51">
      <c r="A19" s="97" t="s">
        <v>250</v>
      </c>
      <c r="B19" s="54"/>
      <c r="C19" s="32" t="s">
        <v>189</v>
      </c>
      <c r="D19" s="47" t="s">
        <v>6</v>
      </c>
      <c r="E19" s="39" t="s">
        <v>245</v>
      </c>
      <c r="F19" s="40">
        <v>200</v>
      </c>
      <c r="G19" s="40"/>
    </row>
    <row r="20" spans="1:7" ht="38.25">
      <c r="A20" s="97" t="s">
        <v>251</v>
      </c>
      <c r="B20" s="54"/>
      <c r="C20" s="55" t="s">
        <v>190</v>
      </c>
      <c r="D20" s="47" t="s">
        <v>6</v>
      </c>
      <c r="E20" s="39" t="s">
        <v>245</v>
      </c>
      <c r="F20" s="40">
        <v>400</v>
      </c>
      <c r="G20" s="40"/>
    </row>
    <row r="21" spans="1:7">
      <c r="A21" s="97">
        <f>A18+0.01</f>
        <v>2.0699999999999985</v>
      </c>
      <c r="B21" s="49"/>
      <c r="C21" s="50" t="s">
        <v>17</v>
      </c>
      <c r="D21" s="49"/>
      <c r="E21" s="51"/>
      <c r="F21" s="45"/>
      <c r="G21" s="40"/>
    </row>
    <row r="22" spans="1:7" ht="63.75">
      <c r="A22" s="97"/>
      <c r="B22" s="46" t="s">
        <v>197</v>
      </c>
      <c r="C22" s="32" t="s">
        <v>18</v>
      </c>
      <c r="D22" s="47" t="s">
        <v>6</v>
      </c>
      <c r="E22" s="283">
        <v>2515</v>
      </c>
      <c r="F22" s="40">
        <v>65</v>
      </c>
      <c r="G22" s="40">
        <f t="shared" si="0"/>
        <v>163475</v>
      </c>
    </row>
    <row r="23" spans="1:7">
      <c r="A23" s="99">
        <f>A21+0.01</f>
        <v>2.0799999999999983</v>
      </c>
      <c r="B23" s="49"/>
      <c r="C23" s="50" t="s">
        <v>20</v>
      </c>
      <c r="D23" s="49"/>
      <c r="E23" s="51"/>
      <c r="F23" s="45"/>
      <c r="G23" s="40"/>
    </row>
    <row r="24" spans="1:7" ht="25.5">
      <c r="A24" s="99"/>
      <c r="B24" s="57" t="s">
        <v>198</v>
      </c>
      <c r="C24" s="32" t="s">
        <v>21</v>
      </c>
      <c r="D24" s="47" t="s">
        <v>22</v>
      </c>
      <c r="E24" s="283">
        <v>15</v>
      </c>
      <c r="F24" s="40">
        <v>1000</v>
      </c>
      <c r="G24" s="40">
        <f t="shared" si="0"/>
        <v>15000</v>
      </c>
    </row>
    <row r="25" spans="1:7">
      <c r="A25" s="100">
        <f>A23+0.01</f>
        <v>2.0899999999999981</v>
      </c>
      <c r="B25" s="96"/>
      <c r="C25" s="92" t="s">
        <v>249</v>
      </c>
      <c r="D25" s="94"/>
      <c r="E25" s="95"/>
      <c r="F25" s="86"/>
      <c r="G25" s="86"/>
    </row>
    <row r="26" spans="1:7" ht="51">
      <c r="A26" s="97"/>
      <c r="B26" s="57" t="s">
        <v>199</v>
      </c>
      <c r="C26" s="32" t="s">
        <v>23</v>
      </c>
      <c r="D26" s="47" t="s">
        <v>6</v>
      </c>
      <c r="E26" s="283">
        <v>20</v>
      </c>
      <c r="F26" s="40">
        <v>500</v>
      </c>
      <c r="G26" s="40"/>
    </row>
    <row r="27" spans="1:7">
      <c r="A27" s="97"/>
      <c r="B27" s="58"/>
      <c r="C27" s="59"/>
      <c r="D27" s="56"/>
      <c r="E27" s="48"/>
      <c r="F27" s="36"/>
      <c r="G27" s="36"/>
    </row>
    <row r="28" spans="1:7">
      <c r="A28" s="97"/>
      <c r="B28" s="60"/>
      <c r="C28" s="61" t="s">
        <v>24</v>
      </c>
      <c r="D28" s="62"/>
      <c r="E28" s="63"/>
      <c r="F28" s="64"/>
      <c r="G28" s="64">
        <f>SUM(G9:G27)</f>
        <v>751975</v>
      </c>
    </row>
    <row r="29" spans="1:7">
      <c r="A29" s="83">
        <v>3</v>
      </c>
      <c r="B29" s="65"/>
      <c r="C29" s="66" t="s">
        <v>25</v>
      </c>
      <c r="D29" s="65"/>
      <c r="E29" s="67"/>
      <c r="F29" s="68"/>
      <c r="G29" s="68"/>
    </row>
    <row r="30" spans="1:7">
      <c r="A30" s="34"/>
      <c r="B30" s="41"/>
      <c r="C30" s="69"/>
      <c r="D30" s="34"/>
      <c r="E30" s="35"/>
      <c r="F30" s="36"/>
      <c r="G30" s="36"/>
    </row>
    <row r="31" spans="1:7" ht="51">
      <c r="A31" s="34">
        <f>A29+0.01</f>
        <v>3.01</v>
      </c>
      <c r="B31" s="58" t="s">
        <v>192</v>
      </c>
      <c r="C31" s="69" t="s">
        <v>463</v>
      </c>
      <c r="D31" s="38" t="s">
        <v>6</v>
      </c>
      <c r="E31" s="39" t="s">
        <v>245</v>
      </c>
      <c r="F31" s="40">
        <v>200</v>
      </c>
      <c r="G31" s="40"/>
    </row>
    <row r="32" spans="1:7" ht="51">
      <c r="A32" s="34">
        <f t="shared" ref="A32:A37" si="1">A31+0.01</f>
        <v>3.0199999999999996</v>
      </c>
      <c r="B32" s="58" t="s">
        <v>192</v>
      </c>
      <c r="C32" s="69" t="s">
        <v>464</v>
      </c>
      <c r="D32" s="34" t="s">
        <v>26</v>
      </c>
      <c r="E32" s="39" t="s">
        <v>245</v>
      </c>
      <c r="F32" s="40">
        <v>200</v>
      </c>
      <c r="G32" s="40"/>
    </row>
    <row r="33" spans="1:7" ht="51">
      <c r="A33" s="205">
        <f t="shared" si="1"/>
        <v>3.0299999999999994</v>
      </c>
      <c r="B33" s="58" t="s">
        <v>404</v>
      </c>
      <c r="C33" s="69" t="s">
        <v>465</v>
      </c>
      <c r="D33" s="38" t="s">
        <v>6</v>
      </c>
      <c r="E33" s="283">
        <v>130</v>
      </c>
      <c r="F33" s="204">
        <v>375</v>
      </c>
      <c r="G33" s="40">
        <f t="shared" ref="G33:G37" si="2">F33*E33</f>
        <v>48750</v>
      </c>
    </row>
    <row r="34" spans="1:7" ht="63.75">
      <c r="A34" s="205">
        <f t="shared" si="1"/>
        <v>3.0399999999999991</v>
      </c>
      <c r="B34" s="70" t="s">
        <v>403</v>
      </c>
      <c r="C34" s="69" t="s">
        <v>466</v>
      </c>
      <c r="D34" s="34" t="s">
        <v>26</v>
      </c>
      <c r="E34" s="39">
        <v>30</v>
      </c>
      <c r="F34" s="204">
        <v>250</v>
      </c>
      <c r="G34" s="40">
        <f t="shared" si="2"/>
        <v>7500</v>
      </c>
    </row>
    <row r="35" spans="1:7" ht="51">
      <c r="A35" s="34">
        <f t="shared" si="1"/>
        <v>3.0499999999999989</v>
      </c>
      <c r="B35" s="71" t="s">
        <v>200</v>
      </c>
      <c r="C35" s="72" t="s">
        <v>467</v>
      </c>
      <c r="D35" s="34" t="s">
        <v>26</v>
      </c>
      <c r="E35" s="283">
        <v>18</v>
      </c>
      <c r="F35" s="40">
        <v>300</v>
      </c>
      <c r="G35" s="40">
        <f t="shared" si="2"/>
        <v>5400</v>
      </c>
    </row>
    <row r="36" spans="1:7" ht="76.5">
      <c r="A36" s="253">
        <f t="shared" si="1"/>
        <v>3.0599999999999987</v>
      </c>
      <c r="B36" s="264" t="s">
        <v>478</v>
      </c>
      <c r="C36" s="209" t="s">
        <v>468</v>
      </c>
      <c r="D36" s="202" t="s">
        <v>6</v>
      </c>
      <c r="E36" s="282">
        <v>650</v>
      </c>
      <c r="F36" s="249">
        <v>250</v>
      </c>
      <c r="G36" s="40">
        <f t="shared" si="2"/>
        <v>162500</v>
      </c>
    </row>
    <row r="37" spans="1:7" ht="63.75">
      <c r="A37" s="253">
        <f t="shared" si="1"/>
        <v>3.0699999999999985</v>
      </c>
      <c r="B37" s="264" t="s">
        <v>479</v>
      </c>
      <c r="C37" s="209" t="s">
        <v>469</v>
      </c>
      <c r="D37" s="205" t="s">
        <v>26</v>
      </c>
      <c r="E37" s="248">
        <v>185</v>
      </c>
      <c r="F37" s="249">
        <v>200</v>
      </c>
      <c r="G37" s="40">
        <f t="shared" si="2"/>
        <v>37000</v>
      </c>
    </row>
    <row r="38" spans="1:7">
      <c r="A38" s="62"/>
      <c r="B38" s="60"/>
      <c r="C38" s="61" t="s">
        <v>27</v>
      </c>
      <c r="D38" s="62"/>
      <c r="E38" s="63"/>
      <c r="F38" s="64"/>
      <c r="G38" s="64">
        <f>SUM(G30:G37)</f>
        <v>261150</v>
      </c>
    </row>
    <row r="39" spans="1:7">
      <c r="A39" s="75">
        <v>4</v>
      </c>
      <c r="B39" s="75"/>
      <c r="C39" s="76" t="s">
        <v>28</v>
      </c>
      <c r="D39" s="75"/>
      <c r="E39" s="77"/>
      <c r="F39" s="78"/>
      <c r="G39" s="78"/>
    </row>
    <row r="40" spans="1:7" ht="76.5">
      <c r="A40" s="73">
        <f>A39+0.01</f>
        <v>4.01</v>
      </c>
      <c r="B40" s="58" t="s">
        <v>29</v>
      </c>
      <c r="C40" s="69" t="s">
        <v>375</v>
      </c>
      <c r="D40" s="38" t="s">
        <v>6</v>
      </c>
      <c r="E40" s="39">
        <v>870</v>
      </c>
      <c r="F40" s="40">
        <v>150</v>
      </c>
      <c r="G40" s="40">
        <f>F40*E40</f>
        <v>130500</v>
      </c>
    </row>
    <row r="41" spans="1:7" ht="63.75">
      <c r="A41" s="73">
        <f t="shared" ref="A41:A43" si="3">A40+0.01</f>
        <v>4.0199999999999996</v>
      </c>
      <c r="B41" s="89" t="s">
        <v>238</v>
      </c>
      <c r="C41" s="69" t="s">
        <v>237</v>
      </c>
      <c r="D41" s="38" t="s">
        <v>6</v>
      </c>
      <c r="E41" s="85">
        <v>90</v>
      </c>
      <c r="F41" s="86">
        <v>375</v>
      </c>
      <c r="G41" s="40">
        <f>F41*E41</f>
        <v>33750</v>
      </c>
    </row>
    <row r="42" spans="1:7" ht="63.75">
      <c r="A42" s="73">
        <f t="shared" si="3"/>
        <v>4.0299999999999994</v>
      </c>
      <c r="B42" s="58" t="s">
        <v>29</v>
      </c>
      <c r="C42" s="69" t="s">
        <v>370</v>
      </c>
      <c r="D42" s="38" t="s">
        <v>6</v>
      </c>
      <c r="E42" s="85">
        <v>90</v>
      </c>
      <c r="F42" s="86">
        <v>150</v>
      </c>
      <c r="G42" s="40">
        <f t="shared" ref="G42:G43" si="4">F42*E42</f>
        <v>13500</v>
      </c>
    </row>
    <row r="43" spans="1:7" ht="63.75">
      <c r="A43" s="73">
        <f t="shared" si="3"/>
        <v>4.0399999999999991</v>
      </c>
      <c r="B43" s="74" t="s">
        <v>214</v>
      </c>
      <c r="C43" s="69" t="s">
        <v>456</v>
      </c>
      <c r="D43" s="79" t="s">
        <v>6</v>
      </c>
      <c r="E43" s="39">
        <v>435</v>
      </c>
      <c r="F43" s="40">
        <v>375</v>
      </c>
      <c r="G43" s="40">
        <f t="shared" si="4"/>
        <v>163125</v>
      </c>
    </row>
    <row r="44" spans="1:7" ht="63.75">
      <c r="A44" s="216">
        <f>A43+0.01</f>
        <v>4.0499999999999989</v>
      </c>
      <c r="B44" s="74" t="s">
        <v>214</v>
      </c>
      <c r="C44" s="69" t="s">
        <v>457</v>
      </c>
      <c r="D44" s="79" t="s">
        <v>6</v>
      </c>
      <c r="E44" s="39">
        <v>75</v>
      </c>
      <c r="F44" s="40">
        <v>350</v>
      </c>
      <c r="G44" s="40">
        <f t="shared" ref="G44" si="5">F44*E44</f>
        <v>26250</v>
      </c>
    </row>
    <row r="45" spans="1:7">
      <c r="A45" s="212"/>
      <c r="B45" s="211"/>
      <c r="C45" s="208"/>
      <c r="D45" s="213"/>
      <c r="E45" s="203"/>
      <c r="F45" s="204"/>
      <c r="G45" s="204"/>
    </row>
    <row r="46" spans="1:7">
      <c r="A46" s="62"/>
      <c r="B46" s="60"/>
      <c r="C46" s="80" t="s">
        <v>30</v>
      </c>
      <c r="D46" s="62"/>
      <c r="E46" s="63"/>
      <c r="F46" s="64"/>
      <c r="G46" s="64">
        <f>SUM(G40:G44)</f>
        <v>367125</v>
      </c>
    </row>
    <row r="47" spans="1:7">
      <c r="A47" s="75">
        <v>5</v>
      </c>
      <c r="B47" s="75"/>
      <c r="C47" s="76" t="s">
        <v>31</v>
      </c>
      <c r="D47" s="75"/>
      <c r="E47" s="77"/>
      <c r="F47" s="78"/>
      <c r="G47" s="78"/>
    </row>
    <row r="48" spans="1:7" ht="102">
      <c r="A48" s="73">
        <f>A47+0.01</f>
        <v>5.01</v>
      </c>
      <c r="B48" s="71" t="s">
        <v>32</v>
      </c>
      <c r="C48" s="37" t="s">
        <v>191</v>
      </c>
      <c r="D48" s="34" t="s">
        <v>26</v>
      </c>
      <c r="E48" s="283">
        <v>60</v>
      </c>
      <c r="F48" s="40">
        <v>800</v>
      </c>
      <c r="G48" s="40">
        <f>F48*E48</f>
        <v>48000</v>
      </c>
    </row>
    <row r="49" spans="1:7" ht="89.25">
      <c r="A49" s="73">
        <f>A48+0.01</f>
        <v>5.0199999999999996</v>
      </c>
      <c r="B49" s="54" t="s">
        <v>412</v>
      </c>
      <c r="C49" s="32" t="s">
        <v>506</v>
      </c>
      <c r="D49" s="34" t="s">
        <v>218</v>
      </c>
      <c r="E49" s="39">
        <v>1</v>
      </c>
      <c r="F49" s="40">
        <v>32500</v>
      </c>
      <c r="G49" s="40">
        <f t="shared" ref="G49:G62" si="6">F49*E49</f>
        <v>32500</v>
      </c>
    </row>
    <row r="50" spans="1:7" ht="83.25" customHeight="1">
      <c r="A50" s="73">
        <f t="shared" ref="A50:A52" si="7">A49+0.01</f>
        <v>5.0299999999999994</v>
      </c>
      <c r="B50" s="54" t="s">
        <v>413</v>
      </c>
      <c r="C50" s="32" t="s">
        <v>505</v>
      </c>
      <c r="D50" s="34" t="s">
        <v>218</v>
      </c>
      <c r="E50" s="39">
        <v>1</v>
      </c>
      <c r="F50" s="40">
        <v>32500</v>
      </c>
      <c r="G50" s="40">
        <f t="shared" si="6"/>
        <v>32500</v>
      </c>
    </row>
    <row r="51" spans="1:7" ht="83.25" customHeight="1">
      <c r="A51" s="216">
        <f t="shared" ref="A51:A62" si="8">A50+0.01</f>
        <v>5.0399999999999991</v>
      </c>
      <c r="B51" s="54" t="s">
        <v>414</v>
      </c>
      <c r="C51" s="32" t="s">
        <v>504</v>
      </c>
      <c r="D51" s="34" t="s">
        <v>218</v>
      </c>
      <c r="E51" s="39">
        <v>1</v>
      </c>
      <c r="F51" s="40">
        <v>32500</v>
      </c>
      <c r="G51" s="40">
        <f t="shared" ref="G51:G56" si="9">F51*E51</f>
        <v>32500</v>
      </c>
    </row>
    <row r="52" spans="1:7" ht="83.25" customHeight="1">
      <c r="A52" s="73">
        <f t="shared" si="7"/>
        <v>5.0499999999999989</v>
      </c>
      <c r="B52" s="54" t="s">
        <v>531</v>
      </c>
      <c r="C52" s="32" t="s">
        <v>505</v>
      </c>
      <c r="D52" s="34" t="s">
        <v>218</v>
      </c>
      <c r="E52" s="283">
        <v>1</v>
      </c>
      <c r="F52" s="290">
        <v>75000</v>
      </c>
      <c r="G52" s="290">
        <f t="shared" si="9"/>
        <v>75000</v>
      </c>
    </row>
    <row r="53" spans="1:7" ht="141" customHeight="1">
      <c r="A53" s="216">
        <f t="shared" si="8"/>
        <v>5.0599999999999987</v>
      </c>
      <c r="B53" s="265" t="s">
        <v>471</v>
      </c>
      <c r="C53" s="32" t="s">
        <v>470</v>
      </c>
      <c r="D53" s="253" t="s">
        <v>38</v>
      </c>
      <c r="E53" s="248">
        <v>1</v>
      </c>
      <c r="F53" s="249">
        <v>15000</v>
      </c>
      <c r="G53" s="249">
        <f t="shared" si="9"/>
        <v>15000</v>
      </c>
    </row>
    <row r="54" spans="1:7" ht="117.75" customHeight="1">
      <c r="A54" s="216">
        <f t="shared" si="8"/>
        <v>5.0699999999999985</v>
      </c>
      <c r="B54" s="220" t="s">
        <v>432</v>
      </c>
      <c r="C54" s="32" t="s">
        <v>431</v>
      </c>
      <c r="D54" s="219" t="s">
        <v>6</v>
      </c>
      <c r="E54" s="217">
        <v>10</v>
      </c>
      <c r="F54" s="218">
        <v>3500</v>
      </c>
      <c r="G54" s="40">
        <f t="shared" si="9"/>
        <v>35000</v>
      </c>
    </row>
    <row r="55" spans="1:7" ht="178.5" customHeight="1">
      <c r="A55" s="216">
        <f t="shared" si="8"/>
        <v>5.0799999999999983</v>
      </c>
      <c r="B55" s="58" t="s">
        <v>416</v>
      </c>
      <c r="C55" s="37" t="s">
        <v>458</v>
      </c>
      <c r="D55" s="38" t="s">
        <v>6</v>
      </c>
      <c r="E55" s="39">
        <v>30</v>
      </c>
      <c r="F55" s="40">
        <v>5500</v>
      </c>
      <c r="G55" s="40">
        <f t="shared" ref="G55" si="10">F55*E55</f>
        <v>165000</v>
      </c>
    </row>
    <row r="56" spans="1:7" ht="134.25" customHeight="1">
      <c r="A56" s="73">
        <f t="shared" si="8"/>
        <v>5.0899999999999981</v>
      </c>
      <c r="B56" s="58" t="s">
        <v>433</v>
      </c>
      <c r="C56" s="37" t="s">
        <v>434</v>
      </c>
      <c r="D56" s="38" t="s">
        <v>6</v>
      </c>
      <c r="E56" s="39">
        <v>25</v>
      </c>
      <c r="F56" s="40">
        <v>3500</v>
      </c>
      <c r="G56" s="40">
        <f t="shared" si="9"/>
        <v>87500</v>
      </c>
    </row>
    <row r="57" spans="1:7" ht="120.75" customHeight="1">
      <c r="A57" s="216">
        <f t="shared" si="8"/>
        <v>5.0999999999999979</v>
      </c>
      <c r="B57" s="221" t="s">
        <v>421</v>
      </c>
      <c r="C57" s="37" t="s">
        <v>425</v>
      </c>
      <c r="D57" s="38" t="s">
        <v>6</v>
      </c>
      <c r="E57" s="217">
        <v>80</v>
      </c>
      <c r="F57" s="218">
        <v>3500</v>
      </c>
      <c r="G57" s="40">
        <f>F57*E57</f>
        <v>280000</v>
      </c>
    </row>
    <row r="58" spans="1:7" ht="140.25">
      <c r="A58" s="216">
        <f t="shared" si="8"/>
        <v>5.1099999999999977</v>
      </c>
      <c r="B58" s="58" t="s">
        <v>423</v>
      </c>
      <c r="C58" s="37" t="s">
        <v>424</v>
      </c>
      <c r="D58" s="38" t="s">
        <v>6</v>
      </c>
      <c r="E58" s="283">
        <v>15</v>
      </c>
      <c r="F58" s="40">
        <v>3000</v>
      </c>
      <c r="G58" s="40">
        <f>F58*E58</f>
        <v>45000</v>
      </c>
    </row>
    <row r="59" spans="1:7" ht="51">
      <c r="A59" s="246">
        <f t="shared" si="8"/>
        <v>5.1199999999999974</v>
      </c>
      <c r="B59" s="91" t="s">
        <v>436</v>
      </c>
      <c r="C59" s="37" t="s">
        <v>426</v>
      </c>
      <c r="D59" s="38" t="s">
        <v>6</v>
      </c>
      <c r="E59" s="85">
        <v>20</v>
      </c>
      <c r="F59" s="86">
        <v>300</v>
      </c>
      <c r="G59" s="40">
        <f>F59*E59</f>
        <v>6000</v>
      </c>
    </row>
    <row r="60" spans="1:7">
      <c r="A60" s="246">
        <f t="shared" si="8"/>
        <v>5.1299999999999972</v>
      </c>
      <c r="B60" s="274"/>
      <c r="C60" s="275"/>
      <c r="D60" s="275"/>
      <c r="E60" s="275"/>
      <c r="F60" s="275"/>
      <c r="G60" s="275"/>
    </row>
    <row r="61" spans="1:7" ht="63.75">
      <c r="A61" s="273">
        <f t="shared" si="8"/>
        <v>5.139999999999997</v>
      </c>
      <c r="B61" s="247" t="s">
        <v>437</v>
      </c>
      <c r="C61" s="272" t="s">
        <v>427</v>
      </c>
      <c r="D61" s="253" t="s">
        <v>26</v>
      </c>
      <c r="E61" s="248">
        <v>20</v>
      </c>
      <c r="F61" s="249">
        <v>350</v>
      </c>
      <c r="G61" s="249">
        <f t="shared" si="6"/>
        <v>7000</v>
      </c>
    </row>
    <row r="62" spans="1:7" ht="51">
      <c r="A62" s="273">
        <f t="shared" si="8"/>
        <v>5.1499999999999968</v>
      </c>
      <c r="B62" s="251" t="s">
        <v>475</v>
      </c>
      <c r="C62" s="252" t="s">
        <v>507</v>
      </c>
      <c r="D62" s="253" t="s">
        <v>26</v>
      </c>
      <c r="E62" s="250">
        <v>40</v>
      </c>
      <c r="F62" s="249">
        <v>200</v>
      </c>
      <c r="G62" s="204">
        <f t="shared" si="6"/>
        <v>8000</v>
      </c>
    </row>
    <row r="63" spans="1:7">
      <c r="A63" s="62"/>
      <c r="B63" s="60"/>
      <c r="C63" s="61" t="s">
        <v>34</v>
      </c>
      <c r="D63" s="62"/>
      <c r="E63" s="63"/>
      <c r="F63" s="64"/>
      <c r="G63" s="64">
        <f>SUM(G47:G62)</f>
        <v>869000</v>
      </c>
    </row>
    <row r="64" spans="1:7">
      <c r="A64" s="75">
        <v>6</v>
      </c>
      <c r="B64" s="75"/>
      <c r="C64" s="81" t="s">
        <v>35</v>
      </c>
      <c r="D64" s="75"/>
      <c r="E64" s="77"/>
      <c r="F64" s="78"/>
      <c r="G64" s="78"/>
    </row>
    <row r="65" spans="1:7" ht="127.5">
      <c r="A65" s="73">
        <f>A64+0.01</f>
        <v>6.01</v>
      </c>
      <c r="B65" s="70" t="s">
        <v>36</v>
      </c>
      <c r="C65" s="37" t="s">
        <v>483</v>
      </c>
      <c r="D65" s="38" t="s">
        <v>6</v>
      </c>
      <c r="E65" s="283">
        <v>475</v>
      </c>
      <c r="F65" s="40">
        <v>175</v>
      </c>
      <c r="G65" s="36">
        <f>F65*E65</f>
        <v>83125</v>
      </c>
    </row>
    <row r="66" spans="1:7" ht="76.5">
      <c r="A66" s="73">
        <f>A65+0.01</f>
        <v>6.02</v>
      </c>
      <c r="B66" s="210" t="s">
        <v>481</v>
      </c>
      <c r="C66" s="207" t="s">
        <v>482</v>
      </c>
      <c r="D66" s="202" t="s">
        <v>6</v>
      </c>
      <c r="E66" s="282">
        <v>245</v>
      </c>
      <c r="F66" s="249">
        <v>225</v>
      </c>
      <c r="G66" s="206">
        <f>F66*E66</f>
        <v>55125</v>
      </c>
    </row>
    <row r="67" spans="1:7" ht="76.5">
      <c r="A67" s="73">
        <f>A66+0.01</f>
        <v>6.0299999999999994</v>
      </c>
      <c r="B67" s="70" t="s">
        <v>429</v>
      </c>
      <c r="C67" s="37" t="s">
        <v>246</v>
      </c>
      <c r="D67" s="38" t="s">
        <v>6</v>
      </c>
      <c r="E67" s="293">
        <v>35</v>
      </c>
      <c r="F67" s="40">
        <v>1000</v>
      </c>
      <c r="G67" s="36">
        <f t="shared" ref="G67" si="11">F67*E67</f>
        <v>35000</v>
      </c>
    </row>
    <row r="68" spans="1:7">
      <c r="A68" s="82"/>
      <c r="B68" s="82"/>
      <c r="C68" s="80" t="s">
        <v>37</v>
      </c>
      <c r="D68" s="62"/>
      <c r="E68" s="63"/>
      <c r="F68" s="64"/>
      <c r="G68" s="64">
        <f>SUM(G64:G67)</f>
        <v>173250</v>
      </c>
    </row>
    <row r="69" spans="1:7">
      <c r="A69" s="235">
        <v>7</v>
      </c>
      <c r="B69" s="235"/>
      <c r="C69" s="236" t="s">
        <v>438</v>
      </c>
      <c r="D69" s="237"/>
      <c r="E69" s="238"/>
      <c r="F69" s="239"/>
      <c r="G69" s="239"/>
    </row>
    <row r="70" spans="1:7" ht="76.5">
      <c r="A70" s="221">
        <f>A69+0.01</f>
        <v>7.01</v>
      </c>
      <c r="B70" s="221" t="s">
        <v>476</v>
      </c>
      <c r="C70" s="255" t="s">
        <v>454</v>
      </c>
      <c r="D70" s="38" t="s">
        <v>386</v>
      </c>
      <c r="E70" s="217">
        <v>23</v>
      </c>
      <c r="F70" s="218">
        <v>4000</v>
      </c>
      <c r="G70" s="218">
        <f>F70*E70</f>
        <v>92000</v>
      </c>
    </row>
    <row r="71" spans="1:7" ht="25.5">
      <c r="A71" s="221">
        <f>A70+0.01</f>
        <v>7.02</v>
      </c>
      <c r="B71" s="221" t="s">
        <v>477</v>
      </c>
      <c r="C71" s="255" t="s">
        <v>453</v>
      </c>
      <c r="D71" s="219" t="s">
        <v>26</v>
      </c>
      <c r="E71" s="217">
        <v>25</v>
      </c>
      <c r="F71" s="218">
        <v>1800</v>
      </c>
      <c r="G71" s="218">
        <f>F71*E71</f>
        <v>45000</v>
      </c>
    </row>
    <row r="72" spans="1:7">
      <c r="A72" s="221">
        <f>A71+0.01</f>
        <v>7.0299999999999994</v>
      </c>
      <c r="B72" s="221" t="s">
        <v>517</v>
      </c>
      <c r="C72" s="255" t="s">
        <v>527</v>
      </c>
      <c r="D72" s="219" t="s">
        <v>38</v>
      </c>
      <c r="E72" s="217">
        <v>1</v>
      </c>
      <c r="F72" s="218">
        <v>7500</v>
      </c>
      <c r="G72" s="218">
        <f t="shared" ref="G72:G78" si="12">F72*E72</f>
        <v>7500</v>
      </c>
    </row>
    <row r="73" spans="1:7">
      <c r="A73" s="221">
        <f t="shared" ref="A73:A79" si="13">A72+0.01</f>
        <v>7.0399999999999991</v>
      </c>
      <c r="B73" s="221" t="s">
        <v>517</v>
      </c>
      <c r="C73" s="255" t="s">
        <v>528</v>
      </c>
      <c r="D73" s="219" t="s">
        <v>38</v>
      </c>
      <c r="E73" s="248">
        <v>1</v>
      </c>
      <c r="F73" s="249">
        <v>4000</v>
      </c>
      <c r="G73" s="218">
        <f t="shared" si="12"/>
        <v>4000</v>
      </c>
    </row>
    <row r="74" spans="1:7">
      <c r="A74" s="221">
        <f t="shared" si="13"/>
        <v>7.0499999999999989</v>
      </c>
      <c r="B74" s="221" t="s">
        <v>517</v>
      </c>
      <c r="C74" s="255" t="s">
        <v>529</v>
      </c>
      <c r="D74" s="219" t="s">
        <v>38</v>
      </c>
      <c r="E74" s="248">
        <v>1</v>
      </c>
      <c r="F74" s="249">
        <v>3000</v>
      </c>
      <c r="G74" s="218">
        <f t="shared" si="12"/>
        <v>3000</v>
      </c>
    </row>
    <row r="75" spans="1:7" ht="63">
      <c r="A75" s="221">
        <f t="shared" si="13"/>
        <v>7.0599999999999987</v>
      </c>
      <c r="B75" s="285" t="s">
        <v>530</v>
      </c>
      <c r="C75" s="286" t="s">
        <v>520</v>
      </c>
      <c r="D75" s="276" t="s">
        <v>38</v>
      </c>
      <c r="E75" s="277">
        <v>2</v>
      </c>
      <c r="F75" s="249">
        <v>7500</v>
      </c>
      <c r="G75" s="249">
        <f>F75*E75</f>
        <v>15000</v>
      </c>
    </row>
    <row r="76" spans="1:7">
      <c r="A76" s="221">
        <f t="shared" si="13"/>
        <v>7.0699999999999985</v>
      </c>
      <c r="B76" s="251" t="s">
        <v>480</v>
      </c>
      <c r="C76" s="255" t="s">
        <v>518</v>
      </c>
      <c r="D76" s="219" t="s">
        <v>38</v>
      </c>
      <c r="E76" s="248">
        <v>1</v>
      </c>
      <c r="F76" s="249">
        <v>3500</v>
      </c>
      <c r="G76" s="218">
        <f t="shared" si="12"/>
        <v>3500</v>
      </c>
    </row>
    <row r="77" spans="1:7" ht="51">
      <c r="A77" s="221">
        <f t="shared" si="13"/>
        <v>7.0799999999999983</v>
      </c>
      <c r="B77" s="278" t="s">
        <v>519</v>
      </c>
      <c r="C77" s="287" t="s">
        <v>523</v>
      </c>
      <c r="D77" s="279" t="s">
        <v>522</v>
      </c>
      <c r="E77" s="284">
        <v>1</v>
      </c>
      <c r="F77" s="290">
        <v>40000</v>
      </c>
      <c r="G77" s="290">
        <f t="shared" si="12"/>
        <v>40000</v>
      </c>
    </row>
    <row r="78" spans="1:7" ht="47.25">
      <c r="A78" s="221">
        <f t="shared" si="13"/>
        <v>7.0899999999999981</v>
      </c>
      <c r="B78" s="285" t="s">
        <v>521</v>
      </c>
      <c r="C78" s="286" t="s">
        <v>532</v>
      </c>
      <c r="D78" s="279" t="s">
        <v>522</v>
      </c>
      <c r="E78" s="284">
        <v>1</v>
      </c>
      <c r="F78" s="290">
        <v>15000</v>
      </c>
      <c r="G78" s="290">
        <f t="shared" si="12"/>
        <v>15000</v>
      </c>
    </row>
    <row r="79" spans="1:7">
      <c r="A79" s="221">
        <f t="shared" si="13"/>
        <v>7.0999999999999979</v>
      </c>
      <c r="B79" s="278"/>
      <c r="C79" s="288"/>
      <c r="D79" s="279"/>
      <c r="E79" s="280"/>
      <c r="F79" s="281"/>
      <c r="G79" s="281"/>
    </row>
    <row r="80" spans="1:7">
      <c r="A80" s="221"/>
      <c r="B80" s="221"/>
      <c r="C80" s="233"/>
      <c r="D80" s="219"/>
      <c r="E80" s="217"/>
      <c r="F80" s="234"/>
      <c r="G80" s="234"/>
    </row>
    <row r="81" spans="1:7">
      <c r="A81" s="240"/>
      <c r="B81" s="240"/>
      <c r="C81" s="241" t="s">
        <v>443</v>
      </c>
      <c r="D81" s="242"/>
      <c r="E81" s="243"/>
      <c r="F81" s="244"/>
      <c r="G81" s="244">
        <f>SUM(G70:G80)</f>
        <v>225000</v>
      </c>
    </row>
    <row r="82" spans="1:7">
      <c r="A82" s="251">
        <v>8</v>
      </c>
      <c r="B82" s="251"/>
      <c r="C82" s="254" t="s">
        <v>534</v>
      </c>
      <c r="D82" s="253"/>
      <c r="E82" s="248"/>
      <c r="F82" s="249"/>
      <c r="G82" s="249"/>
    </row>
    <row r="83" spans="1:7" ht="82.5" customHeight="1">
      <c r="A83" s="251">
        <v>8.01</v>
      </c>
      <c r="B83" s="285" t="s">
        <v>524</v>
      </c>
      <c r="C83" s="286" t="s">
        <v>525</v>
      </c>
      <c r="D83" s="289" t="s">
        <v>26</v>
      </c>
      <c r="E83" s="203">
        <v>200</v>
      </c>
      <c r="F83" s="86">
        <v>300</v>
      </c>
      <c r="G83" s="40">
        <f>F83*E83</f>
        <v>60000</v>
      </c>
    </row>
    <row r="84" spans="1:7">
      <c r="A84" s="251"/>
      <c r="B84" s="251"/>
      <c r="C84" s="254"/>
      <c r="D84" s="253"/>
      <c r="E84" s="248"/>
      <c r="F84" s="249"/>
      <c r="G84" s="249"/>
    </row>
    <row r="85" spans="1:7">
      <c r="A85" s="266"/>
      <c r="B85" s="266"/>
      <c r="C85" s="267" t="s">
        <v>535</v>
      </c>
      <c r="D85" s="268"/>
      <c r="E85" s="84"/>
      <c r="F85" s="270"/>
      <c r="G85" s="270">
        <f>SUM(G83:G84)</f>
        <v>60000</v>
      </c>
    </row>
    <row r="86" spans="1:7">
      <c r="A86" s="489" t="s">
        <v>0</v>
      </c>
      <c r="B86" s="489"/>
      <c r="C86" s="489"/>
      <c r="D86" s="489"/>
      <c r="F86" s="84"/>
      <c r="G86" s="84">
        <f>G68+G63+G46+G38+G28+G6+G81+G85</f>
        <v>2713500</v>
      </c>
    </row>
  </sheetData>
  <mergeCells count="9">
    <mergeCell ref="A1:G1"/>
    <mergeCell ref="G2:G3"/>
    <mergeCell ref="A86:D86"/>
    <mergeCell ref="A2:A3"/>
    <mergeCell ref="B2:B3"/>
    <mergeCell ref="C2:C3"/>
    <mergeCell ref="D2:D3"/>
    <mergeCell ref="E2:E3"/>
    <mergeCell ref="F2:F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H8"/>
  <sheetViews>
    <sheetView zoomScale="90" zoomScaleNormal="90" workbookViewId="0">
      <selection activeCell="F6" sqref="F6"/>
    </sheetView>
  </sheetViews>
  <sheetFormatPr defaultRowHeight="15"/>
  <cols>
    <col min="1" max="1" width="12.42578125" style="101" customWidth="1"/>
    <col min="2" max="2" width="20.42578125" style="25" customWidth="1"/>
    <col min="3" max="3" width="80.85546875" style="24" customWidth="1"/>
    <col min="4" max="4" width="8.85546875" style="24"/>
    <col min="5" max="5" width="12.42578125" style="24" bestFit="1" customWidth="1"/>
    <col min="6" max="6" width="16.85546875" style="24" bestFit="1" customWidth="1"/>
    <col min="7" max="7" width="16.7109375" style="24" customWidth="1"/>
    <col min="8" max="8" width="39.28515625" customWidth="1"/>
  </cols>
  <sheetData>
    <row r="1" spans="1:8" ht="15.75" customHeight="1">
      <c r="A1" s="486" t="s">
        <v>533</v>
      </c>
      <c r="B1" s="487"/>
      <c r="C1" s="487"/>
      <c r="D1" s="487"/>
      <c r="E1" s="487"/>
      <c r="F1" s="487"/>
      <c r="G1" s="487"/>
      <c r="H1" s="263"/>
    </row>
    <row r="2" spans="1:8">
      <c r="A2" s="490" t="s">
        <v>185</v>
      </c>
      <c r="B2" s="490" t="s">
        <v>1</v>
      </c>
      <c r="C2" s="491" t="s">
        <v>2</v>
      </c>
      <c r="D2" s="490" t="s">
        <v>3</v>
      </c>
      <c r="E2" s="492" t="s">
        <v>186</v>
      </c>
      <c r="F2" s="488" t="s">
        <v>41</v>
      </c>
      <c r="G2" s="488" t="s">
        <v>4</v>
      </c>
    </row>
    <row r="3" spans="1:8">
      <c r="A3" s="490"/>
      <c r="B3" s="490"/>
      <c r="C3" s="491"/>
      <c r="D3" s="490"/>
      <c r="E3" s="492"/>
      <c r="F3" s="488"/>
      <c r="G3" s="488" t="s">
        <v>5</v>
      </c>
    </row>
    <row r="4" spans="1:8">
      <c r="A4" s="251">
        <v>8</v>
      </c>
      <c r="B4" s="251"/>
      <c r="C4" s="254" t="s">
        <v>472</v>
      </c>
      <c r="D4" s="253"/>
      <c r="E4" s="248"/>
      <c r="F4" s="249"/>
      <c r="G4" s="249"/>
    </row>
    <row r="5" spans="1:8" ht="132" customHeight="1">
      <c r="A5" s="251">
        <v>8.01</v>
      </c>
      <c r="B5" s="91" t="s">
        <v>243</v>
      </c>
      <c r="C5" s="294" t="s">
        <v>459</v>
      </c>
      <c r="D5" s="87" t="s">
        <v>38</v>
      </c>
      <c r="E5" s="85">
        <v>1</v>
      </c>
      <c r="F5" s="86">
        <v>75000</v>
      </c>
      <c r="G5" s="40">
        <f>F5*E5</f>
        <v>75000</v>
      </c>
    </row>
    <row r="6" spans="1:8">
      <c r="A6" s="251"/>
      <c r="B6" s="251"/>
      <c r="C6" s="254"/>
      <c r="D6" s="253"/>
      <c r="E6" s="248"/>
      <c r="F6" s="249"/>
      <c r="G6" s="249"/>
    </row>
    <row r="7" spans="1:8">
      <c r="A7" s="266"/>
      <c r="B7" s="266"/>
      <c r="C7" s="267" t="s">
        <v>473</v>
      </c>
      <c r="D7" s="268"/>
      <c r="E7" s="269"/>
      <c r="F7" s="270"/>
      <c r="G7" s="270">
        <f>SUM(G5:G6)</f>
        <v>75000</v>
      </c>
    </row>
    <row r="8" spans="1:8">
      <c r="A8" s="489" t="s">
        <v>0</v>
      </c>
      <c r="B8" s="489"/>
      <c r="C8" s="489"/>
      <c r="D8" s="489"/>
      <c r="E8" s="84"/>
      <c r="F8" s="84"/>
      <c r="G8" s="84"/>
    </row>
  </sheetData>
  <mergeCells count="9">
    <mergeCell ref="A8:D8"/>
    <mergeCell ref="A1:G1"/>
    <mergeCell ref="A2:A3"/>
    <mergeCell ref="B2:B3"/>
    <mergeCell ref="C2:C3"/>
    <mergeCell ref="D2:D3"/>
    <mergeCell ref="E2:E3"/>
    <mergeCell ref="F2:F3"/>
    <mergeCell ref="G2:G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1:G318"/>
  <sheetViews>
    <sheetView topLeftCell="A277" workbookViewId="0">
      <selection activeCell="B292" sqref="B292"/>
    </sheetView>
  </sheetViews>
  <sheetFormatPr defaultRowHeight="15"/>
  <cols>
    <col min="2" max="2" width="53.7109375" customWidth="1"/>
  </cols>
  <sheetData>
    <row r="1" spans="2:7">
      <c r="B1" s="23" t="s">
        <v>353</v>
      </c>
    </row>
    <row r="2" spans="2:7">
      <c r="B2" t="s">
        <v>378</v>
      </c>
      <c r="C2">
        <v>1</v>
      </c>
      <c r="D2">
        <v>55.484999999999999</v>
      </c>
      <c r="F2">
        <v>10.76</v>
      </c>
      <c r="G2">
        <f>F2*D2*C2</f>
        <v>597.01859999999999</v>
      </c>
    </row>
    <row r="5" spans="2:7">
      <c r="B5" t="s">
        <v>387</v>
      </c>
      <c r="C5">
        <v>1</v>
      </c>
      <c r="D5">
        <v>55.484999999999999</v>
      </c>
      <c r="F5">
        <v>10.76</v>
      </c>
      <c r="G5">
        <f>F5*D5*C5</f>
        <v>597.01859999999999</v>
      </c>
    </row>
    <row r="6" spans="2:7">
      <c r="G6">
        <v>600</v>
      </c>
    </row>
    <row r="11" spans="2:7">
      <c r="B11" s="23" t="s">
        <v>177</v>
      </c>
    </row>
    <row r="12" spans="2:7">
      <c r="C12">
        <v>1</v>
      </c>
      <c r="D12">
        <v>55.484999999999999</v>
      </c>
      <c r="G12">
        <f>D12*C12*10.76</f>
        <v>597.01859999999999</v>
      </c>
    </row>
    <row r="13" spans="2:7">
      <c r="C13">
        <v>1</v>
      </c>
      <c r="D13">
        <v>40.494999999999997</v>
      </c>
      <c r="F13">
        <v>0.45</v>
      </c>
      <c r="G13">
        <f>F13*D13*C13*10.76</f>
        <v>196.07678999999996</v>
      </c>
    </row>
    <row r="14" spans="2:7">
      <c r="C14">
        <v>2</v>
      </c>
      <c r="D14">
        <v>3.3149999999999999</v>
      </c>
      <c r="F14">
        <v>0.45</v>
      </c>
      <c r="G14">
        <f t="shared" ref="G14:G17" si="0">F14*D14*C14*10.76</f>
        <v>32.102460000000001</v>
      </c>
    </row>
    <row r="15" spans="2:7">
      <c r="C15">
        <v>2</v>
      </c>
      <c r="D15">
        <v>5.8150000000000004</v>
      </c>
      <c r="F15">
        <v>0.45</v>
      </c>
      <c r="G15">
        <f t="shared" si="0"/>
        <v>56.312460000000002</v>
      </c>
    </row>
    <row r="16" spans="2:7">
      <c r="C16">
        <v>2</v>
      </c>
      <c r="D16">
        <v>4.63</v>
      </c>
      <c r="F16">
        <v>0.45</v>
      </c>
      <c r="G16">
        <f t="shared" si="0"/>
        <v>44.836919999999999</v>
      </c>
    </row>
    <row r="17" spans="2:7">
      <c r="C17">
        <v>2</v>
      </c>
      <c r="D17">
        <v>1.875</v>
      </c>
      <c r="F17">
        <v>0.45</v>
      </c>
      <c r="G17">
        <f t="shared" si="0"/>
        <v>18.157499999999999</v>
      </c>
    </row>
    <row r="19" spans="2:7">
      <c r="G19">
        <f>SUM(G12:G18)</f>
        <v>944.50472999999988</v>
      </c>
    </row>
    <row r="20" spans="2:7">
      <c r="G20">
        <f>G19*10%</f>
        <v>94.450472999999988</v>
      </c>
    </row>
    <row r="21" spans="2:7">
      <c r="G21">
        <f>SUM(G19:G20)</f>
        <v>1038.955203</v>
      </c>
    </row>
    <row r="23" spans="2:7">
      <c r="G23">
        <v>1040</v>
      </c>
    </row>
    <row r="25" spans="2:7">
      <c r="B25" s="23" t="s">
        <v>358</v>
      </c>
    </row>
    <row r="26" spans="2:7">
      <c r="C26">
        <v>1</v>
      </c>
      <c r="D26">
        <v>55.484999999999999</v>
      </c>
      <c r="G26">
        <f>D26*C26*10.76</f>
        <v>597.01859999999999</v>
      </c>
    </row>
    <row r="27" spans="2:7">
      <c r="B27" t="s">
        <v>385</v>
      </c>
      <c r="C27">
        <v>-1</v>
      </c>
      <c r="D27">
        <v>9.8239999999999998</v>
      </c>
      <c r="G27">
        <f>D27*C27*10.76</f>
        <v>-105.70623999999999</v>
      </c>
    </row>
    <row r="30" spans="2:7">
      <c r="G30">
        <f>SUM(G26:G29)</f>
        <v>491.31236000000001</v>
      </c>
    </row>
    <row r="31" spans="2:7">
      <c r="G31">
        <f>G30*10%</f>
        <v>49.131236000000001</v>
      </c>
    </row>
    <row r="32" spans="2:7">
      <c r="G32">
        <f>SUM(G30:G31)</f>
        <v>540.44359600000007</v>
      </c>
    </row>
    <row r="33" spans="2:7">
      <c r="G33">
        <v>540</v>
      </c>
    </row>
    <row r="35" spans="2:7">
      <c r="B35" t="s">
        <v>359</v>
      </c>
    </row>
    <row r="36" spans="2:7">
      <c r="C36">
        <v>1</v>
      </c>
      <c r="D36">
        <v>55.484999999999999</v>
      </c>
      <c r="G36">
        <f>D36*C36</f>
        <v>55.484999999999999</v>
      </c>
    </row>
    <row r="37" spans="2:7">
      <c r="G37">
        <f>G36*10.76</f>
        <v>597.01859999999999</v>
      </c>
    </row>
    <row r="39" spans="2:7">
      <c r="G39">
        <v>600</v>
      </c>
    </row>
    <row r="41" spans="2:7">
      <c r="B41" t="s">
        <v>180</v>
      </c>
      <c r="C41">
        <v>1</v>
      </c>
      <c r="D41">
        <v>2.2650000000000001</v>
      </c>
      <c r="F41">
        <v>4.2949999999999999</v>
      </c>
      <c r="G41">
        <f>F41*D41*C41</f>
        <v>9.7281750000000002</v>
      </c>
    </row>
    <row r="42" spans="2:7">
      <c r="C42">
        <v>1</v>
      </c>
      <c r="D42">
        <v>5.7149999999999999</v>
      </c>
      <c r="F42">
        <v>4.2949999999999999</v>
      </c>
      <c r="G42">
        <f t="shared" ref="G42:G53" si="1">F42*D42*C42</f>
        <v>24.545925</v>
      </c>
    </row>
    <row r="43" spans="2:7">
      <c r="B43" t="s">
        <v>354</v>
      </c>
      <c r="C43">
        <v>-1</v>
      </c>
      <c r="D43">
        <v>0.8</v>
      </c>
      <c r="F43">
        <v>2.1</v>
      </c>
      <c r="G43">
        <f t="shared" si="1"/>
        <v>-1.6800000000000002</v>
      </c>
    </row>
    <row r="44" spans="2:7">
      <c r="B44" t="s">
        <v>355</v>
      </c>
      <c r="C44">
        <v>1</v>
      </c>
      <c r="D44">
        <v>2.4300000000000002</v>
      </c>
      <c r="F44">
        <v>4.2949999999999999</v>
      </c>
      <c r="G44">
        <f t="shared" si="1"/>
        <v>10.43685</v>
      </c>
    </row>
    <row r="45" spans="2:7">
      <c r="B45" t="s">
        <v>356</v>
      </c>
      <c r="C45">
        <v>1</v>
      </c>
      <c r="D45">
        <v>1.8049999999999999</v>
      </c>
      <c r="F45">
        <v>4.2949999999999999</v>
      </c>
      <c r="G45">
        <f t="shared" si="1"/>
        <v>7.7524749999999996</v>
      </c>
    </row>
    <row r="46" spans="2:7">
      <c r="B46" t="s">
        <v>354</v>
      </c>
      <c r="C46">
        <v>-1</v>
      </c>
      <c r="D46">
        <v>0.85</v>
      </c>
      <c r="F46">
        <v>2.1</v>
      </c>
      <c r="G46">
        <f t="shared" si="1"/>
        <v>-1.7849999999999999</v>
      </c>
    </row>
    <row r="47" spans="2:7">
      <c r="C47">
        <v>1</v>
      </c>
      <c r="D47">
        <v>3.3050000000000002</v>
      </c>
      <c r="F47">
        <v>4.2949999999999999</v>
      </c>
      <c r="G47">
        <f t="shared" si="1"/>
        <v>14.194975000000001</v>
      </c>
    </row>
    <row r="48" spans="2:7">
      <c r="C48">
        <v>-1</v>
      </c>
      <c r="D48">
        <v>0.95</v>
      </c>
      <c r="F48">
        <v>2.1</v>
      </c>
      <c r="G48">
        <f t="shared" si="1"/>
        <v>-1.9949999999999999</v>
      </c>
    </row>
    <row r="49" spans="2:7">
      <c r="B49" t="s">
        <v>380</v>
      </c>
      <c r="C49">
        <v>1</v>
      </c>
      <c r="D49">
        <v>1.8759999999999999</v>
      </c>
      <c r="F49">
        <v>1.05</v>
      </c>
      <c r="G49">
        <f>F49*D49*C49</f>
        <v>1.9698</v>
      </c>
    </row>
    <row r="50" spans="2:7">
      <c r="B50" t="s">
        <v>380</v>
      </c>
      <c r="C50">
        <v>1</v>
      </c>
      <c r="D50">
        <v>4.63</v>
      </c>
      <c r="F50">
        <v>1.05</v>
      </c>
      <c r="G50">
        <f t="shared" ref="G50" si="2">F50*D50*C50</f>
        <v>4.8615000000000004</v>
      </c>
    </row>
    <row r="52" spans="2:7">
      <c r="G52">
        <f t="shared" si="1"/>
        <v>0</v>
      </c>
    </row>
    <row r="53" spans="2:7">
      <c r="G53">
        <f t="shared" si="1"/>
        <v>0</v>
      </c>
    </row>
    <row r="54" spans="2:7">
      <c r="G54">
        <f>SUM(G41:G53)</f>
        <v>68.029700000000005</v>
      </c>
    </row>
    <row r="55" spans="2:7">
      <c r="G55">
        <f>G54*10.76</f>
        <v>731.99957200000006</v>
      </c>
    </row>
    <row r="56" spans="2:7">
      <c r="G56">
        <f>G55*10%</f>
        <v>73.199957200000014</v>
      </c>
    </row>
    <row r="57" spans="2:7">
      <c r="G57">
        <f>SUM(G55:G56)</f>
        <v>805.19952920000003</v>
      </c>
    </row>
    <row r="58" spans="2:7">
      <c r="G58">
        <v>805</v>
      </c>
    </row>
    <row r="60" spans="2:7">
      <c r="B60" s="23" t="s">
        <v>357</v>
      </c>
    </row>
    <row r="61" spans="2:7">
      <c r="C61">
        <v>2</v>
      </c>
      <c r="D61">
        <v>2.2650000000000001</v>
      </c>
      <c r="F61">
        <v>4.2949999999999999</v>
      </c>
      <c r="G61">
        <f>F61*D61*C61</f>
        <v>19.45635</v>
      </c>
    </row>
    <row r="62" spans="2:7">
      <c r="B62" t="s">
        <v>382</v>
      </c>
      <c r="C62">
        <v>2</v>
      </c>
      <c r="D62">
        <v>5.7149999999999999</v>
      </c>
      <c r="F62">
        <v>4.2949999999999999</v>
      </c>
      <c r="G62">
        <f t="shared" ref="G62:G71" si="3">F62*D62*C62</f>
        <v>49.091850000000001</v>
      </c>
    </row>
    <row r="63" spans="2:7">
      <c r="B63" t="s">
        <v>354</v>
      </c>
      <c r="C63">
        <v>-2</v>
      </c>
      <c r="D63">
        <v>0.8</v>
      </c>
      <c r="F63">
        <v>2.1</v>
      </c>
      <c r="G63">
        <f t="shared" si="3"/>
        <v>-3.3600000000000003</v>
      </c>
    </row>
    <row r="64" spans="2:7">
      <c r="B64" t="s">
        <v>355</v>
      </c>
      <c r="C64">
        <v>2</v>
      </c>
      <c r="D64">
        <v>2.4300000000000002</v>
      </c>
      <c r="F64">
        <v>4.2949999999999999</v>
      </c>
      <c r="G64">
        <f t="shared" si="3"/>
        <v>20.873699999999999</v>
      </c>
    </row>
    <row r="65" spans="2:7">
      <c r="B65" t="s">
        <v>356</v>
      </c>
      <c r="C65">
        <v>2</v>
      </c>
      <c r="D65">
        <v>1.8049999999999999</v>
      </c>
      <c r="F65">
        <v>4.2949999999999999</v>
      </c>
      <c r="G65">
        <f t="shared" si="3"/>
        <v>15.504949999999999</v>
      </c>
    </row>
    <row r="66" spans="2:7">
      <c r="B66" t="s">
        <v>354</v>
      </c>
      <c r="C66">
        <v>-2</v>
      </c>
      <c r="D66">
        <v>0.85</v>
      </c>
      <c r="F66">
        <v>2.1</v>
      </c>
      <c r="G66">
        <f t="shared" si="3"/>
        <v>-3.57</v>
      </c>
    </row>
    <row r="67" spans="2:7">
      <c r="B67" t="s">
        <v>383</v>
      </c>
      <c r="C67">
        <v>2</v>
      </c>
      <c r="D67">
        <v>3.3050000000000002</v>
      </c>
      <c r="F67">
        <v>4.2949999999999999</v>
      </c>
      <c r="G67">
        <f t="shared" si="3"/>
        <v>28.389950000000002</v>
      </c>
    </row>
    <row r="68" spans="2:7">
      <c r="B68" t="s">
        <v>384</v>
      </c>
      <c r="C68">
        <v>-2</v>
      </c>
      <c r="D68">
        <v>0.95</v>
      </c>
      <c r="F68">
        <v>2.1</v>
      </c>
      <c r="G68">
        <f t="shared" si="3"/>
        <v>-3.9899999999999998</v>
      </c>
    </row>
    <row r="69" spans="2:7">
      <c r="B69" t="s">
        <v>381</v>
      </c>
      <c r="C69">
        <v>2</v>
      </c>
      <c r="D69">
        <v>6.9349999999999996</v>
      </c>
      <c r="F69">
        <v>4.2949999999999999</v>
      </c>
      <c r="G69">
        <f t="shared" si="3"/>
        <v>59.571649999999998</v>
      </c>
    </row>
    <row r="70" spans="2:7">
      <c r="B70" t="s">
        <v>379</v>
      </c>
      <c r="C70">
        <v>2</v>
      </c>
      <c r="D70">
        <v>1.8759999999999999</v>
      </c>
      <c r="F70">
        <v>1.05</v>
      </c>
      <c r="G70">
        <f t="shared" si="3"/>
        <v>3.9396</v>
      </c>
    </row>
    <row r="71" spans="2:7">
      <c r="B71" t="s">
        <v>379</v>
      </c>
      <c r="C71">
        <v>2</v>
      </c>
      <c r="D71">
        <v>4.63</v>
      </c>
      <c r="F71">
        <v>1.05</v>
      </c>
      <c r="G71">
        <f t="shared" si="3"/>
        <v>9.7230000000000008</v>
      </c>
    </row>
    <row r="73" spans="2:7">
      <c r="G73">
        <f t="shared" ref="G73" si="4">F73*D73*C73</f>
        <v>0</v>
      </c>
    </row>
    <row r="74" spans="2:7">
      <c r="G74">
        <f>SUM(G61:G73)</f>
        <v>195.63105000000004</v>
      </c>
    </row>
    <row r="75" spans="2:7">
      <c r="G75">
        <f>G74*10.76</f>
        <v>2104.9900980000002</v>
      </c>
    </row>
    <row r="76" spans="2:7">
      <c r="G76">
        <f>G75*10%</f>
        <v>210.49900980000004</v>
      </c>
    </row>
    <row r="77" spans="2:7">
      <c r="G77">
        <f>SUM(G75:G76)</f>
        <v>2315.4891078000001</v>
      </c>
    </row>
    <row r="78" spans="2:7">
      <c r="G78">
        <v>2315</v>
      </c>
    </row>
    <row r="80" spans="2:7">
      <c r="B80" s="23" t="s">
        <v>388</v>
      </c>
    </row>
    <row r="81" spans="2:7">
      <c r="C81">
        <v>1</v>
      </c>
      <c r="D81">
        <v>1.4</v>
      </c>
      <c r="G81">
        <f>D81*C81*3.28</f>
        <v>4.5919999999999996</v>
      </c>
    </row>
    <row r="82" spans="2:7">
      <c r="C82">
        <v>1</v>
      </c>
      <c r="D82">
        <v>1.45</v>
      </c>
      <c r="G82">
        <f t="shared" ref="G82:G83" si="5">D82*C82*3.28</f>
        <v>4.7559999999999993</v>
      </c>
    </row>
    <row r="83" spans="2:7">
      <c r="G83">
        <f t="shared" si="5"/>
        <v>0</v>
      </c>
    </row>
    <row r="84" spans="2:7">
      <c r="G84">
        <f>SUM(G81:G83)</f>
        <v>9.347999999999999</v>
      </c>
    </row>
    <row r="85" spans="2:7">
      <c r="G85">
        <f>G84*10%</f>
        <v>0.93479999999999996</v>
      </c>
    </row>
    <row r="86" spans="2:7">
      <c r="G86">
        <f>SUM(G84:G85)</f>
        <v>10.282799999999998</v>
      </c>
    </row>
    <row r="87" spans="2:7">
      <c r="G87">
        <v>10</v>
      </c>
    </row>
    <row r="93" spans="2:7">
      <c r="B93" s="23" t="s">
        <v>360</v>
      </c>
    </row>
    <row r="94" spans="2:7">
      <c r="C94">
        <v>1</v>
      </c>
      <c r="D94">
        <v>55.484999999999999</v>
      </c>
      <c r="G94">
        <f>D94*C94*10.76</f>
        <v>597.01859999999999</v>
      </c>
    </row>
    <row r="95" spans="2:7">
      <c r="C95">
        <v>-1</v>
      </c>
      <c r="D95">
        <v>9.8239999999999998</v>
      </c>
      <c r="G95">
        <f>D95*C95*10.76</f>
        <v>-105.70623999999999</v>
      </c>
    </row>
    <row r="96" spans="2:7">
      <c r="G96">
        <f>SUM(G94:G95)</f>
        <v>491.31236000000001</v>
      </c>
    </row>
    <row r="97" spans="2:7">
      <c r="G97">
        <f>G94*10%</f>
        <v>59.701860000000003</v>
      </c>
    </row>
    <row r="98" spans="2:7">
      <c r="G98">
        <f>SUM(G96:G97)</f>
        <v>551.01422000000002</v>
      </c>
    </row>
    <row r="99" spans="2:7">
      <c r="G99">
        <v>550</v>
      </c>
    </row>
    <row r="102" spans="2:7">
      <c r="B102" s="23" t="s">
        <v>361</v>
      </c>
      <c r="C102">
        <v>1</v>
      </c>
      <c r="D102">
        <v>51.427</v>
      </c>
      <c r="G102">
        <f>D102*3.28</f>
        <v>168.68055999999999</v>
      </c>
    </row>
    <row r="105" spans="2:7">
      <c r="G105">
        <f>G102*10%</f>
        <v>16.868055999999999</v>
      </c>
    </row>
    <row r="106" spans="2:7">
      <c r="G106">
        <f>SUM(G102:G105)</f>
        <v>185.54861599999998</v>
      </c>
    </row>
    <row r="109" spans="2:7">
      <c r="B109" s="23" t="s">
        <v>389</v>
      </c>
      <c r="C109">
        <v>1</v>
      </c>
      <c r="D109">
        <v>9.8239999999999998</v>
      </c>
      <c r="G109">
        <f>D109*C109*10.76</f>
        <v>105.70623999999999</v>
      </c>
    </row>
    <row r="110" spans="2:7">
      <c r="G110">
        <f>G109*10%</f>
        <v>10.570624</v>
      </c>
    </row>
    <row r="111" spans="2:7">
      <c r="G111">
        <f>SUM(G109:G110)</f>
        <v>116.27686399999999</v>
      </c>
    </row>
    <row r="112" spans="2:7">
      <c r="G112">
        <v>115</v>
      </c>
    </row>
    <row r="115" spans="2:7">
      <c r="B115" s="23" t="s">
        <v>390</v>
      </c>
    </row>
    <row r="116" spans="2:7">
      <c r="B116" t="s">
        <v>402</v>
      </c>
      <c r="C116">
        <v>1</v>
      </c>
      <c r="D116">
        <v>3.3149999999999999</v>
      </c>
      <c r="G116">
        <f>D116*C116*3.28</f>
        <v>10.873199999999999</v>
      </c>
    </row>
    <row r="117" spans="2:7">
      <c r="B117" t="s">
        <v>401</v>
      </c>
      <c r="C117">
        <v>1</v>
      </c>
      <c r="D117">
        <v>4.63</v>
      </c>
      <c r="G117">
        <f>D117*C117*3.28</f>
        <v>15.186399999999999</v>
      </c>
    </row>
    <row r="118" spans="2:7">
      <c r="B118" t="s">
        <v>401</v>
      </c>
      <c r="C118">
        <v>1</v>
      </c>
      <c r="D118">
        <v>1.31</v>
      </c>
      <c r="G118">
        <f>D118*C118*3.28</f>
        <v>4.2968000000000002</v>
      </c>
    </row>
    <row r="120" spans="2:7">
      <c r="G120">
        <f>SUM(G116:G119)</f>
        <v>30.356399999999997</v>
      </c>
    </row>
    <row r="121" spans="2:7">
      <c r="G121">
        <f>G120*10%</f>
        <v>3.0356399999999999</v>
      </c>
    </row>
    <row r="122" spans="2:7">
      <c r="G122">
        <f>SUM(G120:G121)</f>
        <v>33.392039999999994</v>
      </c>
    </row>
    <row r="123" spans="2:7">
      <c r="G123">
        <v>35</v>
      </c>
    </row>
    <row r="125" spans="2:7">
      <c r="B125" s="23" t="s">
        <v>400</v>
      </c>
    </row>
    <row r="126" spans="2:7">
      <c r="C126">
        <v>2</v>
      </c>
      <c r="D126">
        <v>0.95</v>
      </c>
      <c r="G126">
        <f>D126*C126</f>
        <v>1.9</v>
      </c>
    </row>
    <row r="127" spans="2:7">
      <c r="C127">
        <v>1</v>
      </c>
      <c r="D127">
        <v>0.8</v>
      </c>
      <c r="G127">
        <f t="shared" ref="G127:G128" si="6">D127*C127</f>
        <v>0.8</v>
      </c>
    </row>
    <row r="128" spans="2:7">
      <c r="C128">
        <v>1</v>
      </c>
      <c r="D128">
        <v>0.85</v>
      </c>
      <c r="G128">
        <f t="shared" si="6"/>
        <v>0.85</v>
      </c>
    </row>
    <row r="130" spans="2:7">
      <c r="G130">
        <f>SUM(G126:G129)</f>
        <v>3.5500000000000003</v>
      </c>
    </row>
    <row r="131" spans="2:7">
      <c r="G131">
        <f>G130*3.28</f>
        <v>11.644</v>
      </c>
    </row>
    <row r="132" spans="2:7">
      <c r="G132">
        <f>G131*10%</f>
        <v>1.1644000000000001</v>
      </c>
    </row>
    <row r="133" spans="2:7">
      <c r="G133">
        <f>SUM(G131:G132)</f>
        <v>12.808400000000001</v>
      </c>
    </row>
    <row r="134" spans="2:7">
      <c r="G134">
        <v>13</v>
      </c>
    </row>
    <row r="136" spans="2:7">
      <c r="B136" s="23" t="s">
        <v>362</v>
      </c>
    </row>
    <row r="137" spans="2:7">
      <c r="B137" t="s">
        <v>363</v>
      </c>
      <c r="C137">
        <v>1</v>
      </c>
      <c r="D137">
        <v>51.427</v>
      </c>
      <c r="F137">
        <v>2.4550000000000001</v>
      </c>
      <c r="G137">
        <f>C137*D137*F137*10.76</f>
        <v>1358.4853466</v>
      </c>
    </row>
    <row r="138" spans="2:7">
      <c r="B138" t="s">
        <v>391</v>
      </c>
      <c r="C138">
        <v>-1</v>
      </c>
      <c r="D138">
        <v>4.63</v>
      </c>
      <c r="F138">
        <v>1.5</v>
      </c>
      <c r="G138">
        <f t="shared" ref="G138:G147" si="7">C138*D138*F138*10.76</f>
        <v>-74.728200000000001</v>
      </c>
    </row>
    <row r="139" spans="2:7">
      <c r="B139" t="s">
        <v>391</v>
      </c>
      <c r="C139">
        <v>-1</v>
      </c>
      <c r="D139">
        <v>1.31</v>
      </c>
      <c r="F139">
        <v>1.5</v>
      </c>
      <c r="G139">
        <f t="shared" si="7"/>
        <v>-21.1434</v>
      </c>
    </row>
    <row r="140" spans="2:7">
      <c r="B140" t="s">
        <v>393</v>
      </c>
      <c r="C140">
        <v>-1</v>
      </c>
      <c r="D140">
        <v>1.875</v>
      </c>
      <c r="F140">
        <v>1.5</v>
      </c>
      <c r="G140">
        <f t="shared" si="7"/>
        <v>-30.262499999999999</v>
      </c>
    </row>
    <row r="141" spans="2:7">
      <c r="B141" t="s">
        <v>394</v>
      </c>
      <c r="C141">
        <v>-1</v>
      </c>
      <c r="D141">
        <v>5.8170000000000002</v>
      </c>
      <c r="F141">
        <v>2.4550000000000001</v>
      </c>
      <c r="G141">
        <f t="shared" si="7"/>
        <v>-153.66070859999999</v>
      </c>
    </row>
    <row r="142" spans="2:7">
      <c r="B142" t="s">
        <v>392</v>
      </c>
      <c r="C142">
        <v>-1</v>
      </c>
      <c r="D142">
        <v>2.278</v>
      </c>
      <c r="F142">
        <v>2.4550000000000001</v>
      </c>
      <c r="G142">
        <f t="shared" si="7"/>
        <v>-60.175192400000007</v>
      </c>
    </row>
    <row r="143" spans="2:7">
      <c r="B143" t="s">
        <v>395</v>
      </c>
      <c r="C143">
        <v>-1</v>
      </c>
      <c r="D143">
        <v>2.528</v>
      </c>
      <c r="F143">
        <v>2.4550000000000001</v>
      </c>
      <c r="G143">
        <f t="shared" si="7"/>
        <v>-66.779142399999998</v>
      </c>
    </row>
    <row r="144" spans="2:7">
      <c r="B144" t="s">
        <v>396</v>
      </c>
      <c r="C144">
        <v>-1</v>
      </c>
      <c r="D144">
        <v>3.23</v>
      </c>
      <c r="F144">
        <v>2.4550000000000001</v>
      </c>
      <c r="G144">
        <f t="shared" si="7"/>
        <v>-85.323034000000007</v>
      </c>
    </row>
    <row r="145" spans="2:7">
      <c r="B145" t="s">
        <v>397</v>
      </c>
      <c r="C145">
        <v>1</v>
      </c>
      <c r="D145">
        <v>0.8</v>
      </c>
      <c r="F145">
        <v>0.3</v>
      </c>
      <c r="G145">
        <f t="shared" si="7"/>
        <v>2.5823999999999998</v>
      </c>
    </row>
    <row r="146" spans="2:7">
      <c r="C146">
        <v>1</v>
      </c>
      <c r="D146">
        <v>0.95</v>
      </c>
      <c r="F146">
        <v>0.3</v>
      </c>
      <c r="G146">
        <f t="shared" si="7"/>
        <v>3.0665999999999998</v>
      </c>
    </row>
    <row r="147" spans="2:7">
      <c r="B147" t="s">
        <v>398</v>
      </c>
      <c r="C147">
        <v>-1</v>
      </c>
      <c r="D147">
        <v>3.1749999999999998</v>
      </c>
      <c r="F147">
        <v>2.2999999999999998</v>
      </c>
      <c r="G147">
        <f t="shared" si="7"/>
        <v>-78.574899999999985</v>
      </c>
    </row>
    <row r="148" spans="2:7">
      <c r="B148" t="s">
        <v>408</v>
      </c>
      <c r="C148">
        <v>1</v>
      </c>
      <c r="D148">
        <v>2.2650000000000001</v>
      </c>
      <c r="F148">
        <v>0.9</v>
      </c>
      <c r="G148">
        <f>F148*D148*C148</f>
        <v>2.0385</v>
      </c>
    </row>
    <row r="149" spans="2:7">
      <c r="G149">
        <f>SUM(G137:G148)</f>
        <v>795.52576920000013</v>
      </c>
    </row>
    <row r="150" spans="2:7">
      <c r="G150">
        <f>G149*10%</f>
        <v>79.552576920000021</v>
      </c>
    </row>
    <row r="151" spans="2:7">
      <c r="G151">
        <f>SUM(G149:G150)</f>
        <v>875.07834612000011</v>
      </c>
    </row>
    <row r="152" spans="2:7">
      <c r="G152">
        <v>875</v>
      </c>
    </row>
    <row r="154" spans="2:7">
      <c r="B154" t="s">
        <v>405</v>
      </c>
    </row>
    <row r="155" spans="2:7">
      <c r="B155" t="s">
        <v>407</v>
      </c>
      <c r="C155">
        <v>1</v>
      </c>
      <c r="D155">
        <v>3.1749999999999998</v>
      </c>
      <c r="F155">
        <v>2.4</v>
      </c>
      <c r="G155">
        <f>F155*D155*C155</f>
        <v>7.6199999999999992</v>
      </c>
    </row>
    <row r="156" spans="2:7">
      <c r="G156">
        <f>G155*10.76</f>
        <v>81.991199999999992</v>
      </c>
    </row>
    <row r="157" spans="2:7">
      <c r="G157">
        <f>G156*10%</f>
        <v>8.1991199999999989</v>
      </c>
    </row>
    <row r="158" spans="2:7">
      <c r="G158">
        <f>SUM(G156:G157)</f>
        <v>90.190319999999986</v>
      </c>
    </row>
    <row r="159" spans="2:7">
      <c r="G159">
        <v>90</v>
      </c>
    </row>
    <row r="163" spans="2:7">
      <c r="B163" s="23" t="s">
        <v>366</v>
      </c>
    </row>
    <row r="164" spans="2:7">
      <c r="B164" t="s">
        <v>407</v>
      </c>
      <c r="C164">
        <v>1</v>
      </c>
      <c r="D164">
        <v>3.1749999999999998</v>
      </c>
      <c r="F164">
        <v>2.4</v>
      </c>
      <c r="G164">
        <f>F164*D164*C164</f>
        <v>7.6199999999999992</v>
      </c>
    </row>
    <row r="165" spans="2:7">
      <c r="G165">
        <f>G164*10.76</f>
        <v>81.991199999999992</v>
      </c>
    </row>
    <row r="166" spans="2:7">
      <c r="G166">
        <f>G165*10%</f>
        <v>8.1991199999999989</v>
      </c>
    </row>
    <row r="167" spans="2:7">
      <c r="G167">
        <f>SUM(G165:G166)</f>
        <v>90.190319999999986</v>
      </c>
    </row>
    <row r="168" spans="2:7">
      <c r="G168">
        <v>90</v>
      </c>
    </row>
    <row r="172" spans="2:7">
      <c r="B172" s="23"/>
    </row>
    <row r="179" spans="2:7">
      <c r="B179" s="214" t="s">
        <v>367</v>
      </c>
      <c r="C179" s="215"/>
      <c r="D179" s="215"/>
      <c r="E179" s="215"/>
      <c r="F179" s="215"/>
      <c r="G179" s="215"/>
    </row>
    <row r="180" spans="2:7">
      <c r="B180" s="215" t="s">
        <v>368</v>
      </c>
      <c r="C180" s="215">
        <v>1</v>
      </c>
      <c r="D180" s="215">
        <v>5.7140000000000004</v>
      </c>
      <c r="E180" s="215"/>
      <c r="F180" s="215">
        <v>2.6</v>
      </c>
      <c r="G180" s="215">
        <f>D180*C180*F180*10.76</f>
        <v>159.85486399999999</v>
      </c>
    </row>
    <row r="181" spans="2:7">
      <c r="B181" s="215" t="s">
        <v>384</v>
      </c>
      <c r="C181" s="215">
        <v>-1</v>
      </c>
      <c r="D181" s="215">
        <v>0.8</v>
      </c>
      <c r="E181" s="215"/>
      <c r="F181" s="215">
        <v>2.1</v>
      </c>
      <c r="G181" s="215">
        <f>D181*C181*F181*10.76</f>
        <v>-18.076800000000002</v>
      </c>
    </row>
    <row r="182" spans="2:7">
      <c r="B182" s="215" t="s">
        <v>364</v>
      </c>
      <c r="C182" s="215">
        <v>1</v>
      </c>
      <c r="D182" s="215">
        <v>2.2650000000000001</v>
      </c>
      <c r="E182" s="215"/>
      <c r="F182" s="215">
        <v>2.6</v>
      </c>
      <c r="G182" s="215">
        <f t="shared" ref="G182:G188" si="8">D182*C182*F182*10.76</f>
        <v>63.365639999999999</v>
      </c>
    </row>
    <row r="183" spans="2:7">
      <c r="B183" s="215" t="s">
        <v>369</v>
      </c>
      <c r="C183" s="215">
        <v>-1</v>
      </c>
      <c r="D183" s="215">
        <v>2.2650000000000001</v>
      </c>
      <c r="E183" s="215"/>
      <c r="F183" s="215">
        <v>0.9</v>
      </c>
      <c r="G183" s="215">
        <f>D183*C183*F183*10.76</f>
        <v>-21.934259999999998</v>
      </c>
    </row>
    <row r="184" spans="2:7">
      <c r="B184" s="215" t="s">
        <v>365</v>
      </c>
      <c r="C184" s="215">
        <v>1</v>
      </c>
      <c r="D184" s="215">
        <v>2.5350000000000001</v>
      </c>
      <c r="E184" s="215"/>
      <c r="F184" s="215">
        <v>2.6</v>
      </c>
      <c r="G184" s="215">
        <f t="shared" si="8"/>
        <v>70.919160000000005</v>
      </c>
    </row>
    <row r="185" spans="2:7">
      <c r="B185" s="215" t="s">
        <v>406</v>
      </c>
      <c r="C185" s="215">
        <v>1</v>
      </c>
      <c r="D185" s="215">
        <v>5.7149999999999999</v>
      </c>
      <c r="E185" s="215"/>
      <c r="F185" s="215">
        <v>2.6</v>
      </c>
      <c r="G185" s="215">
        <f t="shared" si="8"/>
        <v>159.88283999999999</v>
      </c>
    </row>
    <row r="186" spans="2:7">
      <c r="B186" s="215" t="s">
        <v>384</v>
      </c>
      <c r="C186" s="215">
        <v>-1</v>
      </c>
      <c r="D186" s="215">
        <v>0.8</v>
      </c>
      <c r="E186" s="215"/>
      <c r="F186" s="215">
        <v>2.1</v>
      </c>
      <c r="G186" s="215">
        <f t="shared" si="8"/>
        <v>-18.076800000000002</v>
      </c>
    </row>
    <row r="187" spans="2:7">
      <c r="B187" s="215" t="s">
        <v>406</v>
      </c>
      <c r="C187" s="215">
        <v>1</v>
      </c>
      <c r="D187" s="215">
        <v>3.1949999999999998</v>
      </c>
      <c r="E187" s="215"/>
      <c r="F187" s="215">
        <v>2.6</v>
      </c>
      <c r="G187" s="215">
        <f t="shared" si="8"/>
        <v>89.383319999999998</v>
      </c>
    </row>
    <row r="188" spans="2:7">
      <c r="B188" s="215" t="s">
        <v>384</v>
      </c>
      <c r="C188" s="215">
        <v>-1</v>
      </c>
      <c r="D188" s="215">
        <v>0.95</v>
      </c>
      <c r="E188" s="215"/>
      <c r="F188" s="215">
        <v>2.1</v>
      </c>
      <c r="G188" s="215">
        <f t="shared" si="8"/>
        <v>-21.466199999999997</v>
      </c>
    </row>
    <row r="189" spans="2:7">
      <c r="B189" s="215" t="s">
        <v>411</v>
      </c>
      <c r="C189" s="215"/>
      <c r="D189" s="215"/>
      <c r="E189" s="215"/>
      <c r="F189" s="215"/>
      <c r="G189" s="215">
        <f>-G201</f>
        <v>-67.884839999999997</v>
      </c>
    </row>
    <row r="190" spans="2:7">
      <c r="B190" s="215"/>
      <c r="C190" s="215"/>
      <c r="D190" s="215"/>
      <c r="E190" s="215"/>
      <c r="F190" s="215"/>
      <c r="G190" s="215"/>
    </row>
    <row r="191" spans="2:7">
      <c r="B191" s="215"/>
      <c r="C191" s="215"/>
      <c r="D191" s="215"/>
      <c r="E191" s="215"/>
      <c r="F191" s="215"/>
      <c r="G191" s="215">
        <f>SUM(G180:G189)</f>
        <v>395.96692399999995</v>
      </c>
    </row>
    <row r="192" spans="2:7">
      <c r="B192" s="215"/>
      <c r="C192" s="215"/>
      <c r="D192" s="215"/>
      <c r="E192" s="215"/>
      <c r="F192" s="215"/>
      <c r="G192" s="215">
        <f>G191*10%</f>
        <v>39.596692399999995</v>
      </c>
    </row>
    <row r="193" spans="2:7">
      <c r="B193" s="215"/>
      <c r="C193" s="215"/>
      <c r="D193" s="215"/>
      <c r="E193" s="215"/>
      <c r="F193" s="215"/>
      <c r="G193" s="215">
        <f>SUM(G191:G192)</f>
        <v>435.56361639999994</v>
      </c>
    </row>
    <row r="194" spans="2:7">
      <c r="B194" s="215"/>
      <c r="C194" s="215"/>
      <c r="D194" s="215"/>
      <c r="E194" s="215"/>
      <c r="F194" s="215"/>
      <c r="G194" s="215">
        <v>435</v>
      </c>
    </row>
    <row r="196" spans="2:7">
      <c r="B196" t="s">
        <v>410</v>
      </c>
    </row>
    <row r="197" spans="2:7">
      <c r="C197">
        <v>1</v>
      </c>
      <c r="D197">
        <v>2.2650000000000001</v>
      </c>
      <c r="F197">
        <v>0.6</v>
      </c>
      <c r="G197">
        <f>F197*D197*C197*10.76</f>
        <v>14.62284</v>
      </c>
    </row>
    <row r="198" spans="2:7">
      <c r="C198">
        <v>1</v>
      </c>
      <c r="D198">
        <v>2.5350000000000001</v>
      </c>
      <c r="F198">
        <v>0.6</v>
      </c>
      <c r="G198">
        <f t="shared" ref="G198:G199" si="9">F198*D198*C198*10.76</f>
        <v>16.365960000000001</v>
      </c>
    </row>
    <row r="199" spans="2:7">
      <c r="C199">
        <v>1</v>
      </c>
      <c r="D199">
        <v>5.7149999999999999</v>
      </c>
      <c r="F199">
        <v>0.6</v>
      </c>
      <c r="G199">
        <f t="shared" si="9"/>
        <v>36.896039999999999</v>
      </c>
    </row>
    <row r="201" spans="2:7">
      <c r="G201">
        <f>SUM(G197:G200)</f>
        <v>67.884839999999997</v>
      </c>
    </row>
    <row r="202" spans="2:7">
      <c r="G202">
        <f>G201*10%</f>
        <v>6.7884840000000004</v>
      </c>
    </row>
    <row r="203" spans="2:7">
      <c r="G203">
        <f>SUM(G201:G202)</f>
        <v>74.673323999999994</v>
      </c>
    </row>
    <row r="204" spans="2:7">
      <c r="G204">
        <v>75</v>
      </c>
    </row>
    <row r="212" spans="2:7">
      <c r="B212" t="s">
        <v>409</v>
      </c>
      <c r="C212">
        <v>6</v>
      </c>
      <c r="D212">
        <v>2.1</v>
      </c>
      <c r="G212">
        <f>D212*C212</f>
        <v>12.600000000000001</v>
      </c>
    </row>
    <row r="213" spans="2:7">
      <c r="B213" s="23"/>
      <c r="C213">
        <v>1</v>
      </c>
      <c r="D213">
        <v>0.9</v>
      </c>
      <c r="G213">
        <f>D213*C213</f>
        <v>0.9</v>
      </c>
    </row>
    <row r="214" spans="2:7">
      <c r="C214">
        <v>1</v>
      </c>
      <c r="D214">
        <v>0.8</v>
      </c>
      <c r="G214">
        <f>D214*C214</f>
        <v>0.8</v>
      </c>
    </row>
    <row r="215" spans="2:7">
      <c r="C215">
        <v>1</v>
      </c>
      <c r="D215">
        <v>0.85</v>
      </c>
      <c r="G215">
        <f>D215*C215</f>
        <v>0.85</v>
      </c>
    </row>
    <row r="217" spans="2:7">
      <c r="G217">
        <f>SUM(G212:G216)</f>
        <v>15.150000000000002</v>
      </c>
    </row>
    <row r="218" spans="2:7">
      <c r="G218">
        <f>G217*3.28</f>
        <v>49.692000000000007</v>
      </c>
    </row>
    <row r="219" spans="2:7">
      <c r="G219">
        <v>50</v>
      </c>
    </row>
    <row r="221" spans="2:7">
      <c r="B221" t="s">
        <v>417</v>
      </c>
    </row>
    <row r="222" spans="2:7">
      <c r="B222" t="s">
        <v>418</v>
      </c>
      <c r="C222">
        <v>1</v>
      </c>
    </row>
    <row r="224" spans="2:7">
      <c r="B224" t="s">
        <v>419</v>
      </c>
      <c r="C224">
        <v>1</v>
      </c>
    </row>
    <row r="226" spans="2:7">
      <c r="B226" t="s">
        <v>420</v>
      </c>
      <c r="C226">
        <v>1</v>
      </c>
    </row>
    <row r="229" spans="2:7">
      <c r="B229" t="s">
        <v>416</v>
      </c>
      <c r="C229">
        <v>1</v>
      </c>
      <c r="D229">
        <v>2.375</v>
      </c>
      <c r="F229">
        <v>1.05</v>
      </c>
      <c r="G229">
        <f>F229*D229*C229</f>
        <v>2.4937499999999999</v>
      </c>
    </row>
    <row r="230" spans="2:7">
      <c r="G230">
        <f>G229*10.76</f>
        <v>26.832749999999997</v>
      </c>
    </row>
    <row r="231" spans="2:7">
      <c r="G231">
        <f>G230*10%</f>
        <v>2.6832750000000001</v>
      </c>
    </row>
    <row r="232" spans="2:7">
      <c r="G232">
        <f>SUM(G230:G231)</f>
        <v>29.516024999999999</v>
      </c>
    </row>
    <row r="233" spans="2:7">
      <c r="G233">
        <v>30</v>
      </c>
    </row>
    <row r="237" spans="2:7">
      <c r="B237" t="s">
        <v>435</v>
      </c>
    </row>
    <row r="238" spans="2:7">
      <c r="B238" t="s">
        <v>416</v>
      </c>
      <c r="C238">
        <v>1</v>
      </c>
      <c r="D238">
        <v>2.375</v>
      </c>
      <c r="F238">
        <v>0.9</v>
      </c>
      <c r="G238">
        <f>F238*D238*C238</f>
        <v>2.1375000000000002</v>
      </c>
    </row>
    <row r="239" spans="2:7">
      <c r="G239">
        <f>G238*10.76</f>
        <v>22.999500000000001</v>
      </c>
    </row>
    <row r="240" spans="2:7">
      <c r="G240">
        <f>G239*10%</f>
        <v>2.2999500000000004</v>
      </c>
    </row>
    <row r="241" spans="2:7">
      <c r="G241">
        <f>SUM(G239:G240)</f>
        <v>25.29945</v>
      </c>
    </row>
    <row r="242" spans="2:7">
      <c r="G242">
        <v>25</v>
      </c>
    </row>
    <row r="250" spans="2:7">
      <c r="B250" s="23" t="s">
        <v>422</v>
      </c>
    </row>
    <row r="251" spans="2:7">
      <c r="C251">
        <v>1</v>
      </c>
      <c r="D251">
        <v>1.875</v>
      </c>
      <c r="F251">
        <v>1.05</v>
      </c>
      <c r="G251">
        <f>F251*D251*C251*10.76</f>
        <v>21.18375</v>
      </c>
    </row>
    <row r="252" spans="2:7">
      <c r="C252">
        <v>1</v>
      </c>
      <c r="D252">
        <v>4.63</v>
      </c>
      <c r="F252">
        <v>1.05</v>
      </c>
      <c r="G252">
        <f>F252*D252*C252*10.76</f>
        <v>52.309740000000005</v>
      </c>
    </row>
    <row r="254" spans="2:7">
      <c r="G254">
        <f>SUM(G251:G253)</f>
        <v>73.493490000000008</v>
      </c>
    </row>
    <row r="255" spans="2:7">
      <c r="G255">
        <f>G254*10%</f>
        <v>7.349349000000001</v>
      </c>
    </row>
    <row r="256" spans="2:7">
      <c r="G256">
        <f>SUM(G254:G255)</f>
        <v>80.842839000000012</v>
      </c>
    </row>
    <row r="257" spans="2:7">
      <c r="G257">
        <v>80</v>
      </c>
    </row>
    <row r="259" spans="2:7">
      <c r="B259" s="23" t="s">
        <v>415</v>
      </c>
    </row>
    <row r="260" spans="2:7">
      <c r="C260">
        <v>1</v>
      </c>
      <c r="D260">
        <v>1.03</v>
      </c>
      <c r="F260">
        <v>0.9</v>
      </c>
      <c r="G260">
        <f>F260*D260*C260*10.76</f>
        <v>9.9745200000000001</v>
      </c>
    </row>
    <row r="261" spans="2:7">
      <c r="G261">
        <f>G260*1%</f>
        <v>9.9745200000000006E-2</v>
      </c>
    </row>
    <row r="262" spans="2:7">
      <c r="G262">
        <f>SUM(G260:G261)</f>
        <v>10.074265199999999</v>
      </c>
    </row>
    <row r="263" spans="2:7">
      <c r="G263">
        <v>10</v>
      </c>
    </row>
    <row r="271" spans="2:7">
      <c r="B271" s="23" t="s">
        <v>428</v>
      </c>
    </row>
    <row r="272" spans="2:7">
      <c r="C272">
        <v>2</v>
      </c>
      <c r="D272">
        <v>2.7650000000000001</v>
      </c>
      <c r="G272">
        <f>D272*C272*3.28</f>
        <v>18.138400000000001</v>
      </c>
    </row>
    <row r="273" spans="2:7">
      <c r="G273">
        <f>G272*10%</f>
        <v>1.8138400000000001</v>
      </c>
    </row>
    <row r="274" spans="2:7">
      <c r="G274">
        <f>SUM(G272:G273)</f>
        <v>19.95224</v>
      </c>
    </row>
    <row r="275" spans="2:7">
      <c r="G275">
        <v>20</v>
      </c>
    </row>
    <row r="280" spans="2:7">
      <c r="B280" s="23" t="s">
        <v>201</v>
      </c>
    </row>
    <row r="281" spans="2:7">
      <c r="C281">
        <v>1</v>
      </c>
      <c r="D281">
        <v>55.484999999999999</v>
      </c>
      <c r="G281">
        <f>D281*C281*10.76</f>
        <v>597.01859999999999</v>
      </c>
    </row>
    <row r="282" spans="2:7">
      <c r="B282" t="s">
        <v>515</v>
      </c>
      <c r="C282">
        <v>-1</v>
      </c>
      <c r="D282">
        <v>16.317</v>
      </c>
      <c r="G282">
        <f t="shared" ref="G282:G283" si="10">D282*C282*10.76</f>
        <v>-175.57092</v>
      </c>
    </row>
    <row r="283" spans="2:7">
      <c r="B283" t="s">
        <v>516</v>
      </c>
      <c r="C283">
        <v>-1</v>
      </c>
      <c r="D283">
        <v>2.677</v>
      </c>
      <c r="G283">
        <f t="shared" si="10"/>
        <v>-28.80452</v>
      </c>
    </row>
    <row r="286" spans="2:7">
      <c r="G286">
        <f>SUM(G281:G283)</f>
        <v>392.64315999999997</v>
      </c>
    </row>
    <row r="287" spans="2:7">
      <c r="G287">
        <f>G286*10%</f>
        <v>39.264316000000001</v>
      </c>
    </row>
    <row r="288" spans="2:7">
      <c r="G288">
        <f>SUM(G286:G287)</f>
        <v>431.90747599999997</v>
      </c>
    </row>
    <row r="289" spans="2:7">
      <c r="G289">
        <v>430</v>
      </c>
    </row>
    <row r="292" spans="2:7">
      <c r="B292" s="23" t="s">
        <v>512</v>
      </c>
    </row>
    <row r="293" spans="2:7">
      <c r="B293" t="s">
        <v>513</v>
      </c>
      <c r="C293">
        <v>1</v>
      </c>
      <c r="D293">
        <v>16.317</v>
      </c>
      <c r="G293">
        <f t="shared" ref="G293:G294" si="11">D293*C293*10.76</f>
        <v>175.57092</v>
      </c>
    </row>
    <row r="294" spans="2:7">
      <c r="B294" t="s">
        <v>514</v>
      </c>
      <c r="C294">
        <v>1</v>
      </c>
      <c r="D294">
        <v>2.677</v>
      </c>
      <c r="G294">
        <f t="shared" si="11"/>
        <v>28.80452</v>
      </c>
    </row>
    <row r="297" spans="2:7">
      <c r="G297">
        <f>SUM(G292:G294)</f>
        <v>204.37544</v>
      </c>
    </row>
    <row r="298" spans="2:7">
      <c r="G298">
        <f>G297*10%</f>
        <v>20.437544000000003</v>
      </c>
    </row>
    <row r="299" spans="2:7">
      <c r="G299">
        <f>SUM(G297:G298)</f>
        <v>224.812984</v>
      </c>
    </row>
    <row r="300" spans="2:7">
      <c r="G300">
        <v>225</v>
      </c>
    </row>
    <row r="312" spans="2:7">
      <c r="B312" t="s">
        <v>455</v>
      </c>
    </row>
    <row r="313" spans="2:7">
      <c r="C313">
        <v>1</v>
      </c>
      <c r="D313">
        <v>4.63</v>
      </c>
      <c r="G313">
        <f>D313*C313*3.28</f>
        <v>15.186399999999999</v>
      </c>
    </row>
    <row r="314" spans="2:7">
      <c r="C314">
        <v>1</v>
      </c>
      <c r="D314">
        <v>1.89</v>
      </c>
      <c r="G314">
        <f>D314*C314*3.28</f>
        <v>6.1991999999999994</v>
      </c>
    </row>
    <row r="316" spans="2:7">
      <c r="G316">
        <f>SUM(G313:G315)</f>
        <v>21.385599999999997</v>
      </c>
    </row>
    <row r="317" spans="2:7">
      <c r="G317">
        <f>G316*10%</f>
        <v>2.1385599999999996</v>
      </c>
    </row>
    <row r="318" spans="2:7">
      <c r="G318">
        <f>SUM(G316:G317)</f>
        <v>23.524159999999995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58"/>
  <sheetViews>
    <sheetView topLeftCell="A49" workbookViewId="0">
      <selection activeCell="F58" sqref="F58"/>
    </sheetView>
  </sheetViews>
  <sheetFormatPr defaultRowHeight="15.75"/>
  <cols>
    <col min="1" max="1" width="10.28515625" customWidth="1"/>
    <col min="2" max="2" width="17.7109375" customWidth="1"/>
    <col min="3" max="3" width="46" customWidth="1"/>
    <col min="4" max="4" width="10.7109375" style="200" customWidth="1"/>
    <col min="5" max="5" width="9.85546875" style="132" customWidth="1"/>
    <col min="6" max="6" width="13.7109375" style="201" customWidth="1"/>
    <col min="7" max="7" width="13.42578125" style="201" customWidth="1"/>
    <col min="8" max="8" width="64.7109375" bestFit="1" customWidth="1"/>
  </cols>
  <sheetData>
    <row r="1" spans="1:7" s="107" customFormat="1" ht="53.25" customHeight="1">
      <c r="A1" s="502" t="s">
        <v>461</v>
      </c>
      <c r="B1" s="502"/>
      <c r="C1" s="502"/>
      <c r="D1" s="502"/>
      <c r="E1" s="502"/>
      <c r="F1" s="502"/>
      <c r="G1" s="502"/>
    </row>
    <row r="2" spans="1:7" ht="21.75" customHeight="1">
      <c r="A2" s="108" t="s">
        <v>268</v>
      </c>
      <c r="B2" s="109" t="s">
        <v>269</v>
      </c>
      <c r="C2" s="110" t="s">
        <v>2</v>
      </c>
      <c r="D2" s="110" t="s">
        <v>3</v>
      </c>
      <c r="E2" s="111" t="s">
        <v>270</v>
      </c>
      <c r="F2" s="110" t="s">
        <v>271</v>
      </c>
      <c r="G2" s="112" t="s">
        <v>272</v>
      </c>
    </row>
    <row r="3" spans="1:7">
      <c r="A3" s="113"/>
      <c r="B3" s="113"/>
      <c r="C3" s="113"/>
      <c r="D3" s="113"/>
      <c r="E3" s="114"/>
      <c r="F3" s="113"/>
      <c r="G3" s="115"/>
    </row>
    <row r="4" spans="1:7" ht="15.75" customHeight="1">
      <c r="A4" s="116">
        <v>1</v>
      </c>
      <c r="B4" s="117"/>
      <c r="C4" s="117" t="s">
        <v>273</v>
      </c>
      <c r="D4" s="118"/>
      <c r="E4" s="119"/>
      <c r="F4" s="117"/>
      <c r="G4" s="120"/>
    </row>
    <row r="5" spans="1:7" ht="115.5" customHeight="1">
      <c r="A5" s="121"/>
      <c r="B5" s="122" t="s">
        <v>274</v>
      </c>
      <c r="C5" s="123" t="s">
        <v>275</v>
      </c>
      <c r="D5" s="124"/>
      <c r="E5" s="125"/>
      <c r="F5" s="126"/>
      <c r="G5" s="127"/>
    </row>
    <row r="6" spans="1:7" ht="17.25" customHeight="1">
      <c r="A6" s="121">
        <v>1.01</v>
      </c>
      <c r="B6" s="122"/>
      <c r="C6" s="128" t="s">
        <v>276</v>
      </c>
      <c r="D6" s="124" t="s">
        <v>277</v>
      </c>
      <c r="E6" s="452">
        <v>30</v>
      </c>
      <c r="F6" s="129">
        <v>400</v>
      </c>
      <c r="G6" s="127">
        <f>E6*F6</f>
        <v>12000</v>
      </c>
    </row>
    <row r="7" spans="1:7" ht="17.25" customHeight="1">
      <c r="A7" s="121">
        <v>1.02</v>
      </c>
      <c r="B7" s="122"/>
      <c r="C7" s="128" t="s">
        <v>278</v>
      </c>
      <c r="D7" s="124" t="s">
        <v>277</v>
      </c>
      <c r="E7" s="452">
        <v>55</v>
      </c>
      <c r="F7" s="129">
        <v>475</v>
      </c>
      <c r="G7" s="127">
        <f>E7*F7</f>
        <v>26125</v>
      </c>
    </row>
    <row r="8" spans="1:7" s="132" customFormat="1">
      <c r="A8" s="130"/>
      <c r="B8" s="496" t="s">
        <v>279</v>
      </c>
      <c r="C8" s="497"/>
      <c r="D8" s="497"/>
      <c r="E8" s="497"/>
      <c r="F8" s="498"/>
      <c r="G8" s="131">
        <f>SUM(G5:G7)</f>
        <v>38125</v>
      </c>
    </row>
    <row r="9" spans="1:7" ht="15.75" customHeight="1">
      <c r="A9" s="116">
        <v>2</v>
      </c>
      <c r="B9" s="117"/>
      <c r="C9" s="117" t="s">
        <v>280</v>
      </c>
      <c r="D9" s="118"/>
      <c r="E9" s="119"/>
      <c r="F9" s="117"/>
      <c r="G9" s="120"/>
    </row>
    <row r="10" spans="1:7" ht="31.5">
      <c r="A10" s="133"/>
      <c r="B10" s="122" t="s">
        <v>281</v>
      </c>
      <c r="C10" s="123" t="s">
        <v>282</v>
      </c>
      <c r="D10" s="124"/>
      <c r="E10" s="134"/>
      <c r="F10" s="129"/>
      <c r="G10" s="127"/>
    </row>
    <row r="11" spans="1:7">
      <c r="A11" s="121">
        <v>2.0099999999999998</v>
      </c>
      <c r="B11" s="135"/>
      <c r="C11" s="128" t="s">
        <v>283</v>
      </c>
      <c r="D11" s="124" t="s">
        <v>277</v>
      </c>
      <c r="E11" s="453">
        <v>40</v>
      </c>
      <c r="F11" s="136">
        <v>1000</v>
      </c>
      <c r="G11" s="137">
        <f>E11*F11</f>
        <v>40000</v>
      </c>
    </row>
    <row r="12" spans="1:7">
      <c r="A12" s="121">
        <v>2.02</v>
      </c>
      <c r="B12" s="138"/>
      <c r="C12" s="128" t="s">
        <v>284</v>
      </c>
      <c r="D12" s="124" t="s">
        <v>277</v>
      </c>
      <c r="E12" s="452">
        <v>15</v>
      </c>
      <c r="F12" s="129">
        <v>800</v>
      </c>
      <c r="G12" s="127">
        <f>E12*F12</f>
        <v>12000</v>
      </c>
    </row>
    <row r="13" spans="1:7" s="132" customFormat="1">
      <c r="A13" s="130"/>
      <c r="B13" s="496" t="s">
        <v>279</v>
      </c>
      <c r="C13" s="497"/>
      <c r="D13" s="497"/>
      <c r="E13" s="497"/>
      <c r="F13" s="498"/>
      <c r="G13" s="131">
        <f>SUM(G11:G12)</f>
        <v>52000</v>
      </c>
    </row>
    <row r="14" spans="1:7" ht="15.75" customHeight="1">
      <c r="A14" s="116">
        <v>3</v>
      </c>
      <c r="B14" s="117"/>
      <c r="C14" s="117" t="s">
        <v>285</v>
      </c>
      <c r="D14" s="118"/>
      <c r="E14" s="119"/>
      <c r="F14" s="117"/>
      <c r="G14" s="120"/>
    </row>
    <row r="15" spans="1:7" ht="63">
      <c r="A15" s="121">
        <v>3.01</v>
      </c>
      <c r="B15" s="138" t="s">
        <v>286</v>
      </c>
      <c r="C15" s="128" t="s">
        <v>287</v>
      </c>
      <c r="D15" s="124" t="s">
        <v>288</v>
      </c>
      <c r="E15" s="291">
        <v>5</v>
      </c>
      <c r="F15" s="129">
        <v>10000</v>
      </c>
      <c r="G15" s="127">
        <f>E15*F15</f>
        <v>50000</v>
      </c>
    </row>
    <row r="16" spans="1:7" s="132" customFormat="1">
      <c r="A16" s="130"/>
      <c r="B16" s="496" t="s">
        <v>279</v>
      </c>
      <c r="C16" s="497"/>
      <c r="D16" s="497"/>
      <c r="E16" s="497"/>
      <c r="F16" s="498"/>
      <c r="G16" s="131">
        <f>SUM(G15)</f>
        <v>50000</v>
      </c>
    </row>
    <row r="17" spans="1:7" ht="15.75" customHeight="1">
      <c r="A17" s="116">
        <v>4</v>
      </c>
      <c r="B17" s="117"/>
      <c r="C17" s="117" t="s">
        <v>289</v>
      </c>
      <c r="D17" s="118"/>
      <c r="E17" s="119"/>
      <c r="F17" s="117"/>
      <c r="G17" s="120"/>
    </row>
    <row r="18" spans="1:7" ht="48" customHeight="1">
      <c r="A18" s="121">
        <v>4.01</v>
      </c>
      <c r="B18" s="122" t="s">
        <v>289</v>
      </c>
      <c r="C18" s="128" t="s">
        <v>290</v>
      </c>
      <c r="D18" s="124" t="s">
        <v>288</v>
      </c>
      <c r="E18" s="452">
        <v>9</v>
      </c>
      <c r="F18" s="129">
        <v>2000</v>
      </c>
      <c r="G18" s="127">
        <f>E18*F18</f>
        <v>18000</v>
      </c>
    </row>
    <row r="19" spans="1:7" s="132" customFormat="1">
      <c r="A19" s="130"/>
      <c r="B19" s="496" t="s">
        <v>279</v>
      </c>
      <c r="C19" s="497"/>
      <c r="D19" s="497"/>
      <c r="E19" s="497"/>
      <c r="F19" s="498"/>
      <c r="G19" s="131">
        <f>SUM(G18)</f>
        <v>18000</v>
      </c>
    </row>
    <row r="20" spans="1:7" ht="15.75" customHeight="1">
      <c r="A20" s="116">
        <v>5</v>
      </c>
      <c r="B20" s="117"/>
      <c r="C20" s="117" t="s">
        <v>291</v>
      </c>
      <c r="D20" s="118"/>
      <c r="E20" s="119"/>
      <c r="F20" s="117"/>
      <c r="G20" s="120"/>
    </row>
    <row r="21" spans="1:7">
      <c r="A21" s="121">
        <v>5.01</v>
      </c>
      <c r="B21" s="122" t="s">
        <v>292</v>
      </c>
      <c r="C21" s="123" t="s">
        <v>293</v>
      </c>
      <c r="D21" s="124" t="s">
        <v>288</v>
      </c>
      <c r="E21" s="452">
        <v>14</v>
      </c>
      <c r="F21" s="129">
        <v>1500</v>
      </c>
      <c r="G21" s="127">
        <f>E21*F21</f>
        <v>21000</v>
      </c>
    </row>
    <row r="22" spans="1:7" ht="31.5">
      <c r="A22" s="121">
        <v>5.0199999999999996</v>
      </c>
      <c r="B22" s="122" t="s">
        <v>294</v>
      </c>
      <c r="C22" s="123" t="s">
        <v>295</v>
      </c>
      <c r="D22" s="124" t="s">
        <v>288</v>
      </c>
      <c r="E22" s="139">
        <v>10</v>
      </c>
      <c r="F22" s="129">
        <v>3000</v>
      </c>
      <c r="G22" s="127">
        <f>E22*F22</f>
        <v>30000</v>
      </c>
    </row>
    <row r="23" spans="1:7" ht="31.5">
      <c r="A23" s="121">
        <v>5.03</v>
      </c>
      <c r="B23" s="122" t="s">
        <v>296</v>
      </c>
      <c r="C23" s="123" t="s">
        <v>295</v>
      </c>
      <c r="D23" s="124" t="s">
        <v>288</v>
      </c>
      <c r="E23" s="139">
        <v>0</v>
      </c>
      <c r="F23" s="129">
        <v>5500</v>
      </c>
      <c r="G23" s="127">
        <f>E23*F23</f>
        <v>0</v>
      </c>
    </row>
    <row r="24" spans="1:7" ht="47.25">
      <c r="A24" s="121">
        <v>5.04</v>
      </c>
      <c r="B24" s="122" t="s">
        <v>297</v>
      </c>
      <c r="C24" s="123" t="s">
        <v>298</v>
      </c>
      <c r="D24" s="124" t="s">
        <v>288</v>
      </c>
      <c r="E24" s="291">
        <v>3</v>
      </c>
      <c r="F24" s="129">
        <v>2000</v>
      </c>
      <c r="G24" s="127">
        <f t="shared" ref="G24:G25" si="0">E24*F24</f>
        <v>6000</v>
      </c>
    </row>
    <row r="25" spans="1:7" ht="53.25" customHeight="1">
      <c r="A25" s="121">
        <v>5.05</v>
      </c>
      <c r="B25" s="140" t="s">
        <v>299</v>
      </c>
      <c r="C25" s="141" t="s">
        <v>300</v>
      </c>
      <c r="D25" s="124" t="s">
        <v>288</v>
      </c>
      <c r="E25" s="139">
        <v>1</v>
      </c>
      <c r="F25" s="129">
        <v>5500</v>
      </c>
      <c r="G25" s="127">
        <f t="shared" si="0"/>
        <v>5500</v>
      </c>
    </row>
    <row r="26" spans="1:7" s="132" customFormat="1">
      <c r="A26" s="130"/>
      <c r="B26" s="496" t="s">
        <v>279</v>
      </c>
      <c r="C26" s="497"/>
      <c r="D26" s="497"/>
      <c r="E26" s="497"/>
      <c r="F26" s="498"/>
      <c r="G26" s="131">
        <f>SUM(G21:G25)</f>
        <v>62500</v>
      </c>
    </row>
    <row r="27" spans="1:7" ht="15.75" customHeight="1">
      <c r="A27" s="116">
        <v>6</v>
      </c>
      <c r="B27" s="117"/>
      <c r="C27" s="117" t="s">
        <v>301</v>
      </c>
      <c r="D27" s="118"/>
      <c r="E27" s="119"/>
      <c r="F27" s="117"/>
      <c r="G27" s="120"/>
    </row>
    <row r="28" spans="1:7" ht="31.5">
      <c r="A28" s="142">
        <v>6.01</v>
      </c>
      <c r="B28" s="143" t="s">
        <v>302</v>
      </c>
      <c r="C28" s="144" t="s">
        <v>303</v>
      </c>
      <c r="D28" s="145" t="s">
        <v>288</v>
      </c>
      <c r="E28" s="146">
        <v>2</v>
      </c>
      <c r="F28" s="136">
        <v>65000</v>
      </c>
      <c r="G28" s="147">
        <f>E28*F28</f>
        <v>130000</v>
      </c>
    </row>
    <row r="29" spans="1:7" ht="31.5">
      <c r="A29" s="142">
        <v>6.02</v>
      </c>
      <c r="B29" s="148" t="s">
        <v>304</v>
      </c>
      <c r="C29" s="149" t="s">
        <v>305</v>
      </c>
      <c r="D29" s="124" t="s">
        <v>288</v>
      </c>
      <c r="E29" s="125">
        <v>0</v>
      </c>
      <c r="F29" s="129">
        <v>12500</v>
      </c>
      <c r="G29" s="127">
        <f>E29*F29</f>
        <v>0</v>
      </c>
    </row>
    <row r="30" spans="1:7" ht="47.25">
      <c r="A30" s="146">
        <v>6.03</v>
      </c>
      <c r="B30" s="150" t="s">
        <v>306</v>
      </c>
      <c r="C30" s="151" t="s">
        <v>307</v>
      </c>
      <c r="D30" s="152" t="s">
        <v>288</v>
      </c>
      <c r="E30" s="146">
        <v>2</v>
      </c>
      <c r="F30" s="153">
        <v>2000</v>
      </c>
      <c r="G30" s="154">
        <f>F30*E30</f>
        <v>4000</v>
      </c>
    </row>
    <row r="31" spans="1:7" ht="31.5">
      <c r="A31" s="146">
        <v>6.04</v>
      </c>
      <c r="B31" s="155" t="s">
        <v>308</v>
      </c>
      <c r="C31" s="156" t="s">
        <v>309</v>
      </c>
      <c r="D31" s="152" t="s">
        <v>288</v>
      </c>
      <c r="E31" s="146">
        <v>3</v>
      </c>
      <c r="F31" s="153">
        <v>5000</v>
      </c>
      <c r="G31" s="154">
        <f t="shared" ref="G31:G36" si="1">F31*E31</f>
        <v>15000</v>
      </c>
    </row>
    <row r="32" spans="1:7" ht="47.25">
      <c r="A32" s="146">
        <v>6.05</v>
      </c>
      <c r="B32" s="155" t="s">
        <v>310</v>
      </c>
      <c r="C32" s="156" t="s">
        <v>311</v>
      </c>
      <c r="D32" s="152" t="s">
        <v>288</v>
      </c>
      <c r="E32" s="146">
        <v>1</v>
      </c>
      <c r="F32" s="153">
        <v>1000</v>
      </c>
      <c r="G32" s="154">
        <f t="shared" si="1"/>
        <v>1000</v>
      </c>
    </row>
    <row r="33" spans="1:8" ht="31.5">
      <c r="A33" s="146">
        <v>6.06</v>
      </c>
      <c r="B33" s="157" t="s">
        <v>312</v>
      </c>
      <c r="C33" s="158" t="s">
        <v>313</v>
      </c>
      <c r="D33" s="159"/>
      <c r="E33" s="160"/>
      <c r="F33" s="161"/>
      <c r="G33" s="154">
        <f t="shared" si="1"/>
        <v>0</v>
      </c>
    </row>
    <row r="34" spans="1:8">
      <c r="A34" s="146"/>
      <c r="B34" s="493"/>
      <c r="C34" s="158" t="s">
        <v>314</v>
      </c>
      <c r="D34" s="159" t="s">
        <v>315</v>
      </c>
      <c r="E34" s="162"/>
      <c r="F34" s="161"/>
      <c r="G34" s="154">
        <f t="shared" si="1"/>
        <v>0</v>
      </c>
    </row>
    <row r="35" spans="1:8">
      <c r="A35" s="146"/>
      <c r="B35" s="494"/>
      <c r="C35" s="163" t="s">
        <v>316</v>
      </c>
      <c r="D35" s="159" t="s">
        <v>315</v>
      </c>
      <c r="E35" s="162">
        <v>1</v>
      </c>
      <c r="F35" s="161">
        <v>8500</v>
      </c>
      <c r="G35" s="154">
        <f t="shared" si="1"/>
        <v>8500</v>
      </c>
    </row>
    <row r="36" spans="1:8">
      <c r="A36" s="146"/>
      <c r="B36" s="495"/>
      <c r="C36" s="163" t="s">
        <v>317</v>
      </c>
      <c r="D36" s="159" t="s">
        <v>315</v>
      </c>
      <c r="E36" s="162"/>
      <c r="F36" s="161"/>
      <c r="G36" s="154">
        <f t="shared" si="1"/>
        <v>0</v>
      </c>
    </row>
    <row r="37" spans="1:8" s="169" customFormat="1" ht="110.25">
      <c r="A37" s="146">
        <v>6.07</v>
      </c>
      <c r="B37" s="164" t="s">
        <v>318</v>
      </c>
      <c r="C37" s="165" t="s">
        <v>319</v>
      </c>
      <c r="D37" s="166"/>
      <c r="E37" s="167"/>
      <c r="F37" s="168"/>
      <c r="G37" s="168">
        <f t="shared" ref="G37:G54" si="2">F37*E37</f>
        <v>0</v>
      </c>
    </row>
    <row r="38" spans="1:8" s="169" customFormat="1">
      <c r="A38" s="170"/>
      <c r="B38" s="164"/>
      <c r="C38" s="171" t="s">
        <v>320</v>
      </c>
      <c r="D38" s="172" t="s">
        <v>321</v>
      </c>
      <c r="E38" s="173"/>
      <c r="F38" s="168"/>
      <c r="G38" s="168">
        <f t="shared" si="2"/>
        <v>0</v>
      </c>
    </row>
    <row r="39" spans="1:8" s="169" customFormat="1">
      <c r="A39" s="170"/>
      <c r="B39" s="164"/>
      <c r="C39" s="171" t="s">
        <v>322</v>
      </c>
      <c r="D39" s="172" t="s">
        <v>321</v>
      </c>
      <c r="E39" s="173"/>
      <c r="F39" s="168"/>
      <c r="G39" s="168">
        <f t="shared" si="2"/>
        <v>0</v>
      </c>
    </row>
    <row r="40" spans="1:8" s="169" customFormat="1">
      <c r="A40" s="174"/>
      <c r="B40" s="175"/>
      <c r="C40" s="176" t="s">
        <v>323</v>
      </c>
      <c r="D40" s="166" t="s">
        <v>315</v>
      </c>
      <c r="E40" s="167"/>
      <c r="F40" s="168"/>
      <c r="G40" s="168">
        <f t="shared" si="2"/>
        <v>0</v>
      </c>
      <c r="H40" s="169" t="s">
        <v>324</v>
      </c>
    </row>
    <row r="41" spans="1:8" s="169" customFormat="1">
      <c r="A41" s="174"/>
      <c r="B41" s="175"/>
      <c r="C41" s="176" t="s">
        <v>325</v>
      </c>
      <c r="D41" s="166" t="s">
        <v>315</v>
      </c>
      <c r="E41" s="454">
        <v>1</v>
      </c>
      <c r="F41" s="168">
        <v>15000</v>
      </c>
      <c r="G41" s="168">
        <f t="shared" si="2"/>
        <v>15000</v>
      </c>
    </row>
    <row r="42" spans="1:8" s="169" customFormat="1">
      <c r="A42" s="174"/>
      <c r="B42" s="175"/>
      <c r="C42" s="176" t="s">
        <v>326</v>
      </c>
      <c r="D42" s="166" t="s">
        <v>315</v>
      </c>
      <c r="E42" s="167"/>
      <c r="F42" s="168"/>
      <c r="G42" s="168">
        <f t="shared" si="2"/>
        <v>0</v>
      </c>
    </row>
    <row r="43" spans="1:8" s="169" customFormat="1">
      <c r="A43" s="174"/>
      <c r="B43" s="164"/>
      <c r="C43" s="165" t="s">
        <v>327</v>
      </c>
      <c r="D43" s="166"/>
      <c r="E43" s="167"/>
      <c r="F43" s="168"/>
      <c r="G43" s="168">
        <f t="shared" si="2"/>
        <v>0</v>
      </c>
    </row>
    <row r="44" spans="1:8" s="169" customFormat="1">
      <c r="A44" s="146">
        <v>6.08</v>
      </c>
      <c r="B44" s="177" t="s">
        <v>328</v>
      </c>
      <c r="C44" s="178" t="s">
        <v>329</v>
      </c>
      <c r="D44" s="179" t="s">
        <v>218</v>
      </c>
      <c r="E44" s="167">
        <v>1</v>
      </c>
      <c r="F44" s="168">
        <v>10000</v>
      </c>
      <c r="G44" s="168">
        <f t="shared" si="2"/>
        <v>10000</v>
      </c>
      <c r="H44" s="180" t="s">
        <v>330</v>
      </c>
    </row>
    <row r="45" spans="1:8" s="169" customFormat="1" ht="31.5">
      <c r="A45" s="295"/>
      <c r="B45" s="181" t="s">
        <v>526</v>
      </c>
      <c r="C45" s="183" t="s">
        <v>484</v>
      </c>
      <c r="D45" s="179" t="s">
        <v>38</v>
      </c>
      <c r="E45" s="173">
        <v>1</v>
      </c>
      <c r="F45" s="292">
        <v>6500</v>
      </c>
      <c r="G45" s="168">
        <f t="shared" si="2"/>
        <v>6500</v>
      </c>
      <c r="H45" s="180"/>
    </row>
    <row r="46" spans="1:8" s="169" customFormat="1" ht="47.25">
      <c r="A46" s="170">
        <v>6.09</v>
      </c>
      <c r="B46" s="181" t="s">
        <v>331</v>
      </c>
      <c r="C46" s="178" t="s">
        <v>332</v>
      </c>
      <c r="D46" s="179" t="s">
        <v>218</v>
      </c>
      <c r="E46" s="173">
        <v>5</v>
      </c>
      <c r="F46" s="168">
        <v>7500</v>
      </c>
      <c r="G46" s="168">
        <f t="shared" si="2"/>
        <v>37500</v>
      </c>
    </row>
    <row r="47" spans="1:8" s="169" customFormat="1" ht="47.25">
      <c r="A47" s="146">
        <v>6.1</v>
      </c>
      <c r="B47" s="177" t="s">
        <v>333</v>
      </c>
      <c r="C47" s="178" t="s">
        <v>334</v>
      </c>
      <c r="D47" s="179" t="s">
        <v>218</v>
      </c>
      <c r="E47" s="173">
        <v>1</v>
      </c>
      <c r="F47" s="168">
        <v>3000</v>
      </c>
      <c r="G47" s="168">
        <f t="shared" si="2"/>
        <v>3000</v>
      </c>
    </row>
    <row r="48" spans="1:8" s="169" customFormat="1" ht="47.25">
      <c r="A48" s="170">
        <v>6.11</v>
      </c>
      <c r="B48" s="177" t="s">
        <v>333</v>
      </c>
      <c r="C48" s="178" t="s">
        <v>335</v>
      </c>
      <c r="D48" s="179" t="s">
        <v>218</v>
      </c>
      <c r="E48" s="173">
        <v>1</v>
      </c>
      <c r="F48" s="168">
        <v>3000</v>
      </c>
      <c r="G48" s="168">
        <f t="shared" si="2"/>
        <v>3000</v>
      </c>
    </row>
    <row r="49" spans="1:8" s="169" customFormat="1" ht="47.25">
      <c r="A49" s="146">
        <v>6.12</v>
      </c>
      <c r="B49" s="177" t="s">
        <v>336</v>
      </c>
      <c r="C49" s="178" t="s">
        <v>337</v>
      </c>
      <c r="D49" s="179" t="s">
        <v>218</v>
      </c>
      <c r="E49" s="173">
        <v>1</v>
      </c>
      <c r="F49" s="168">
        <v>3000</v>
      </c>
      <c r="G49" s="168">
        <f t="shared" si="2"/>
        <v>3000</v>
      </c>
    </row>
    <row r="50" spans="1:8" s="184" customFormat="1" ht="78.75">
      <c r="A50" s="182">
        <v>6.13</v>
      </c>
      <c r="B50" s="181" t="s">
        <v>338</v>
      </c>
      <c r="C50" s="183" t="s">
        <v>339</v>
      </c>
      <c r="D50" s="179" t="s">
        <v>218</v>
      </c>
      <c r="E50" s="173">
        <v>1</v>
      </c>
      <c r="F50" s="168">
        <v>10000</v>
      </c>
      <c r="G50" s="168">
        <f t="shared" si="2"/>
        <v>10000</v>
      </c>
    </row>
    <row r="51" spans="1:8" s="184" customFormat="1" ht="78.75">
      <c r="A51" s="146">
        <v>6.14</v>
      </c>
      <c r="B51" s="181" t="s">
        <v>340</v>
      </c>
      <c r="C51" s="183" t="s">
        <v>341</v>
      </c>
      <c r="D51" s="179" t="s">
        <v>342</v>
      </c>
      <c r="E51" s="173">
        <v>10</v>
      </c>
      <c r="F51" s="168">
        <v>800</v>
      </c>
      <c r="G51" s="168">
        <f t="shared" si="2"/>
        <v>8000</v>
      </c>
    </row>
    <row r="52" spans="1:8" s="169" customFormat="1" ht="94.5">
      <c r="A52" s="170">
        <v>6.15</v>
      </c>
      <c r="B52" s="177" t="s">
        <v>343</v>
      </c>
      <c r="C52" s="178" t="s">
        <v>344</v>
      </c>
      <c r="D52" s="179" t="s">
        <v>19</v>
      </c>
      <c r="E52" s="173">
        <v>0</v>
      </c>
      <c r="F52" s="168"/>
      <c r="G52" s="168">
        <f t="shared" si="2"/>
        <v>0</v>
      </c>
    </row>
    <row r="53" spans="1:8" s="169" customFormat="1">
      <c r="A53" s="146">
        <v>6.16</v>
      </c>
      <c r="B53" s="177" t="s">
        <v>345</v>
      </c>
      <c r="C53" s="178" t="s">
        <v>346</v>
      </c>
      <c r="D53" s="179" t="s">
        <v>19</v>
      </c>
      <c r="E53" s="173">
        <v>1</v>
      </c>
      <c r="F53" s="168">
        <v>20000</v>
      </c>
      <c r="G53" s="168">
        <f t="shared" si="2"/>
        <v>20000</v>
      </c>
      <c r="H53" s="169" t="s">
        <v>347</v>
      </c>
    </row>
    <row r="54" spans="1:8" s="186" customFormat="1" ht="30">
      <c r="A54" s="182">
        <v>6.17</v>
      </c>
      <c r="B54" s="181" t="s">
        <v>348</v>
      </c>
      <c r="C54" s="183"/>
      <c r="D54" s="179" t="s">
        <v>19</v>
      </c>
      <c r="E54" s="173">
        <v>1</v>
      </c>
      <c r="F54" s="168"/>
      <c r="G54" s="168">
        <f t="shared" si="2"/>
        <v>0</v>
      </c>
      <c r="H54" s="185" t="s">
        <v>349</v>
      </c>
    </row>
    <row r="55" spans="1:8">
      <c r="A55" s="187"/>
      <c r="B55" s="188"/>
      <c r="C55" s="189"/>
      <c r="D55" s="190"/>
      <c r="E55" s="191"/>
      <c r="F55" s="192"/>
      <c r="G55" s="483">
        <f>SUM(G28:G54)</f>
        <v>274500</v>
      </c>
    </row>
    <row r="56" spans="1:8" s="132" customFormat="1">
      <c r="A56" s="193"/>
      <c r="B56" s="496"/>
      <c r="C56" s="497"/>
      <c r="D56" s="497"/>
      <c r="E56" s="497"/>
      <c r="F56" s="498"/>
      <c r="G56" s="131"/>
    </row>
    <row r="57" spans="1:8" ht="15.75" customHeight="1">
      <c r="A57" s="116"/>
      <c r="B57" s="499" t="s">
        <v>350</v>
      </c>
      <c r="C57" s="500"/>
      <c r="D57" s="500"/>
      <c r="E57" s="500"/>
      <c r="F57" s="501"/>
      <c r="G57" s="194">
        <f>G55+G26+G19+G16+G13+G8</f>
        <v>495125</v>
      </c>
    </row>
    <row r="58" spans="1:8">
      <c r="A58" s="195"/>
      <c r="B58" s="196"/>
      <c r="C58" s="195"/>
      <c r="D58" s="197"/>
      <c r="E58" s="198"/>
      <c r="F58" s="195"/>
      <c r="G58" s="199"/>
    </row>
  </sheetData>
  <mergeCells count="9">
    <mergeCell ref="B34:B36"/>
    <mergeCell ref="B56:F56"/>
    <mergeCell ref="B57:F57"/>
    <mergeCell ref="A1:G1"/>
    <mergeCell ref="B8:F8"/>
    <mergeCell ref="B13:F13"/>
    <mergeCell ref="B16:F16"/>
    <mergeCell ref="B19:F19"/>
    <mergeCell ref="B26:F26"/>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160"/>
  <sheetViews>
    <sheetView topLeftCell="A40" workbookViewId="0">
      <selection activeCell="F156" sqref="F156"/>
    </sheetView>
  </sheetViews>
  <sheetFormatPr defaultColWidth="9.140625" defaultRowHeight="14.25"/>
  <cols>
    <col min="1" max="1" width="7.7109375" style="352" customWidth="1"/>
    <col min="2" max="2" width="56.7109375" style="296" customWidth="1"/>
    <col min="3" max="4" width="8.7109375" style="309" customWidth="1"/>
    <col min="5" max="5" width="14.7109375" style="352" customWidth="1"/>
    <col min="6" max="6" width="16.140625" style="352" customWidth="1"/>
    <col min="7" max="256" width="9.140625" style="296"/>
    <col min="257" max="257" width="7.7109375" style="296" customWidth="1"/>
    <col min="258" max="258" width="56.7109375" style="296" customWidth="1"/>
    <col min="259" max="260" width="8.7109375" style="296" customWidth="1"/>
    <col min="261" max="261" width="14.7109375" style="296" customWidth="1"/>
    <col min="262" max="262" width="16.140625" style="296" customWidth="1"/>
    <col min="263" max="512" width="9.140625" style="296"/>
    <col min="513" max="513" width="7.7109375" style="296" customWidth="1"/>
    <col min="514" max="514" width="56.7109375" style="296" customWidth="1"/>
    <col min="515" max="516" width="8.7109375" style="296" customWidth="1"/>
    <col min="517" max="517" width="14.7109375" style="296" customWidth="1"/>
    <col min="518" max="518" width="16.140625" style="296" customWidth="1"/>
    <col min="519" max="768" width="9.140625" style="296"/>
    <col min="769" max="769" width="7.7109375" style="296" customWidth="1"/>
    <col min="770" max="770" width="56.7109375" style="296" customWidth="1"/>
    <col min="771" max="772" width="8.7109375" style="296" customWidth="1"/>
    <col min="773" max="773" width="14.7109375" style="296" customWidth="1"/>
    <col min="774" max="774" width="16.140625" style="296" customWidth="1"/>
    <col min="775" max="1024" width="9.140625" style="296"/>
    <col min="1025" max="1025" width="7.7109375" style="296" customWidth="1"/>
    <col min="1026" max="1026" width="56.7109375" style="296" customWidth="1"/>
    <col min="1027" max="1028" width="8.7109375" style="296" customWidth="1"/>
    <col min="1029" max="1029" width="14.7109375" style="296" customWidth="1"/>
    <col min="1030" max="1030" width="16.140625" style="296" customWidth="1"/>
    <col min="1031" max="1280" width="9.140625" style="296"/>
    <col min="1281" max="1281" width="7.7109375" style="296" customWidth="1"/>
    <col min="1282" max="1282" width="56.7109375" style="296" customWidth="1"/>
    <col min="1283" max="1284" width="8.7109375" style="296" customWidth="1"/>
    <col min="1285" max="1285" width="14.7109375" style="296" customWidth="1"/>
    <col min="1286" max="1286" width="16.140625" style="296" customWidth="1"/>
    <col min="1287" max="1536" width="9.140625" style="296"/>
    <col min="1537" max="1537" width="7.7109375" style="296" customWidth="1"/>
    <col min="1538" max="1538" width="56.7109375" style="296" customWidth="1"/>
    <col min="1539" max="1540" width="8.7109375" style="296" customWidth="1"/>
    <col min="1541" max="1541" width="14.7109375" style="296" customWidth="1"/>
    <col min="1542" max="1542" width="16.140625" style="296" customWidth="1"/>
    <col min="1543" max="1792" width="9.140625" style="296"/>
    <col min="1793" max="1793" width="7.7109375" style="296" customWidth="1"/>
    <col min="1794" max="1794" width="56.7109375" style="296" customWidth="1"/>
    <col min="1795" max="1796" width="8.7109375" style="296" customWidth="1"/>
    <col min="1797" max="1797" width="14.7109375" style="296" customWidth="1"/>
    <col min="1798" max="1798" width="16.140625" style="296" customWidth="1"/>
    <col min="1799" max="2048" width="9.140625" style="296"/>
    <col min="2049" max="2049" width="7.7109375" style="296" customWidth="1"/>
    <col min="2050" max="2050" width="56.7109375" style="296" customWidth="1"/>
    <col min="2051" max="2052" width="8.7109375" style="296" customWidth="1"/>
    <col min="2053" max="2053" width="14.7109375" style="296" customWidth="1"/>
    <col min="2054" max="2054" width="16.140625" style="296" customWidth="1"/>
    <col min="2055" max="2304" width="9.140625" style="296"/>
    <col min="2305" max="2305" width="7.7109375" style="296" customWidth="1"/>
    <col min="2306" max="2306" width="56.7109375" style="296" customWidth="1"/>
    <col min="2307" max="2308" width="8.7109375" style="296" customWidth="1"/>
    <col min="2309" max="2309" width="14.7109375" style="296" customWidth="1"/>
    <col min="2310" max="2310" width="16.140625" style="296" customWidth="1"/>
    <col min="2311" max="2560" width="9.140625" style="296"/>
    <col min="2561" max="2561" width="7.7109375" style="296" customWidth="1"/>
    <col min="2562" max="2562" width="56.7109375" style="296" customWidth="1"/>
    <col min="2563" max="2564" width="8.7109375" style="296" customWidth="1"/>
    <col min="2565" max="2565" width="14.7109375" style="296" customWidth="1"/>
    <col min="2566" max="2566" width="16.140625" style="296" customWidth="1"/>
    <col min="2567" max="2816" width="9.140625" style="296"/>
    <col min="2817" max="2817" width="7.7109375" style="296" customWidth="1"/>
    <col min="2818" max="2818" width="56.7109375" style="296" customWidth="1"/>
    <col min="2819" max="2820" width="8.7109375" style="296" customWidth="1"/>
    <col min="2821" max="2821" width="14.7109375" style="296" customWidth="1"/>
    <col min="2822" max="2822" width="16.140625" style="296" customWidth="1"/>
    <col min="2823" max="3072" width="9.140625" style="296"/>
    <col min="3073" max="3073" width="7.7109375" style="296" customWidth="1"/>
    <col min="3074" max="3074" width="56.7109375" style="296" customWidth="1"/>
    <col min="3075" max="3076" width="8.7109375" style="296" customWidth="1"/>
    <col min="3077" max="3077" width="14.7109375" style="296" customWidth="1"/>
    <col min="3078" max="3078" width="16.140625" style="296" customWidth="1"/>
    <col min="3079" max="3328" width="9.140625" style="296"/>
    <col min="3329" max="3329" width="7.7109375" style="296" customWidth="1"/>
    <col min="3330" max="3330" width="56.7109375" style="296" customWidth="1"/>
    <col min="3331" max="3332" width="8.7109375" style="296" customWidth="1"/>
    <col min="3333" max="3333" width="14.7109375" style="296" customWidth="1"/>
    <col min="3334" max="3334" width="16.140625" style="296" customWidth="1"/>
    <col min="3335" max="3584" width="9.140625" style="296"/>
    <col min="3585" max="3585" width="7.7109375" style="296" customWidth="1"/>
    <col min="3586" max="3586" width="56.7109375" style="296" customWidth="1"/>
    <col min="3587" max="3588" width="8.7109375" style="296" customWidth="1"/>
    <col min="3589" max="3589" width="14.7109375" style="296" customWidth="1"/>
    <col min="3590" max="3590" width="16.140625" style="296" customWidth="1"/>
    <col min="3591" max="3840" width="9.140625" style="296"/>
    <col min="3841" max="3841" width="7.7109375" style="296" customWidth="1"/>
    <col min="3842" max="3842" width="56.7109375" style="296" customWidth="1"/>
    <col min="3843" max="3844" width="8.7109375" style="296" customWidth="1"/>
    <col min="3845" max="3845" width="14.7109375" style="296" customWidth="1"/>
    <col min="3846" max="3846" width="16.140625" style="296" customWidth="1"/>
    <col min="3847" max="4096" width="9.140625" style="296"/>
    <col min="4097" max="4097" width="7.7109375" style="296" customWidth="1"/>
    <col min="4098" max="4098" width="56.7109375" style="296" customWidth="1"/>
    <col min="4099" max="4100" width="8.7109375" style="296" customWidth="1"/>
    <col min="4101" max="4101" width="14.7109375" style="296" customWidth="1"/>
    <col min="4102" max="4102" width="16.140625" style="296" customWidth="1"/>
    <col min="4103" max="4352" width="9.140625" style="296"/>
    <col min="4353" max="4353" width="7.7109375" style="296" customWidth="1"/>
    <col min="4354" max="4354" width="56.7109375" style="296" customWidth="1"/>
    <col min="4355" max="4356" width="8.7109375" style="296" customWidth="1"/>
    <col min="4357" max="4357" width="14.7109375" style="296" customWidth="1"/>
    <col min="4358" max="4358" width="16.140625" style="296" customWidth="1"/>
    <col min="4359" max="4608" width="9.140625" style="296"/>
    <col min="4609" max="4609" width="7.7109375" style="296" customWidth="1"/>
    <col min="4610" max="4610" width="56.7109375" style="296" customWidth="1"/>
    <col min="4611" max="4612" width="8.7109375" style="296" customWidth="1"/>
    <col min="4613" max="4613" width="14.7109375" style="296" customWidth="1"/>
    <col min="4614" max="4614" width="16.140625" style="296" customWidth="1"/>
    <col min="4615" max="4864" width="9.140625" style="296"/>
    <col min="4865" max="4865" width="7.7109375" style="296" customWidth="1"/>
    <col min="4866" max="4866" width="56.7109375" style="296" customWidth="1"/>
    <col min="4867" max="4868" width="8.7109375" style="296" customWidth="1"/>
    <col min="4869" max="4869" width="14.7109375" style="296" customWidth="1"/>
    <col min="4870" max="4870" width="16.140625" style="296" customWidth="1"/>
    <col min="4871" max="5120" width="9.140625" style="296"/>
    <col min="5121" max="5121" width="7.7109375" style="296" customWidth="1"/>
    <col min="5122" max="5122" width="56.7109375" style="296" customWidth="1"/>
    <col min="5123" max="5124" width="8.7109375" style="296" customWidth="1"/>
    <col min="5125" max="5125" width="14.7109375" style="296" customWidth="1"/>
    <col min="5126" max="5126" width="16.140625" style="296" customWidth="1"/>
    <col min="5127" max="5376" width="9.140625" style="296"/>
    <col min="5377" max="5377" width="7.7109375" style="296" customWidth="1"/>
    <col min="5378" max="5378" width="56.7109375" style="296" customWidth="1"/>
    <col min="5379" max="5380" width="8.7109375" style="296" customWidth="1"/>
    <col min="5381" max="5381" width="14.7109375" style="296" customWidth="1"/>
    <col min="5382" max="5382" width="16.140625" style="296" customWidth="1"/>
    <col min="5383" max="5632" width="9.140625" style="296"/>
    <col min="5633" max="5633" width="7.7109375" style="296" customWidth="1"/>
    <col min="5634" max="5634" width="56.7109375" style="296" customWidth="1"/>
    <col min="5635" max="5636" width="8.7109375" style="296" customWidth="1"/>
    <col min="5637" max="5637" width="14.7109375" style="296" customWidth="1"/>
    <col min="5638" max="5638" width="16.140625" style="296" customWidth="1"/>
    <col min="5639" max="5888" width="9.140625" style="296"/>
    <col min="5889" max="5889" width="7.7109375" style="296" customWidth="1"/>
    <col min="5890" max="5890" width="56.7109375" style="296" customWidth="1"/>
    <col min="5891" max="5892" width="8.7109375" style="296" customWidth="1"/>
    <col min="5893" max="5893" width="14.7109375" style="296" customWidth="1"/>
    <col min="5894" max="5894" width="16.140625" style="296" customWidth="1"/>
    <col min="5895" max="6144" width="9.140625" style="296"/>
    <col min="6145" max="6145" width="7.7109375" style="296" customWidth="1"/>
    <col min="6146" max="6146" width="56.7109375" style="296" customWidth="1"/>
    <col min="6147" max="6148" width="8.7109375" style="296" customWidth="1"/>
    <col min="6149" max="6149" width="14.7109375" style="296" customWidth="1"/>
    <col min="6150" max="6150" width="16.140625" style="296" customWidth="1"/>
    <col min="6151" max="6400" width="9.140625" style="296"/>
    <col min="6401" max="6401" width="7.7109375" style="296" customWidth="1"/>
    <col min="6402" max="6402" width="56.7109375" style="296" customWidth="1"/>
    <col min="6403" max="6404" width="8.7109375" style="296" customWidth="1"/>
    <col min="6405" max="6405" width="14.7109375" style="296" customWidth="1"/>
    <col min="6406" max="6406" width="16.140625" style="296" customWidth="1"/>
    <col min="6407" max="6656" width="9.140625" style="296"/>
    <col min="6657" max="6657" width="7.7109375" style="296" customWidth="1"/>
    <col min="6658" max="6658" width="56.7109375" style="296" customWidth="1"/>
    <col min="6659" max="6660" width="8.7109375" style="296" customWidth="1"/>
    <col min="6661" max="6661" width="14.7109375" style="296" customWidth="1"/>
    <col min="6662" max="6662" width="16.140625" style="296" customWidth="1"/>
    <col min="6663" max="6912" width="9.140625" style="296"/>
    <col min="6913" max="6913" width="7.7109375" style="296" customWidth="1"/>
    <col min="6914" max="6914" width="56.7109375" style="296" customWidth="1"/>
    <col min="6915" max="6916" width="8.7109375" style="296" customWidth="1"/>
    <col min="6917" max="6917" width="14.7109375" style="296" customWidth="1"/>
    <col min="6918" max="6918" width="16.140625" style="296" customWidth="1"/>
    <col min="6919" max="7168" width="9.140625" style="296"/>
    <col min="7169" max="7169" width="7.7109375" style="296" customWidth="1"/>
    <col min="7170" max="7170" width="56.7109375" style="296" customWidth="1"/>
    <col min="7171" max="7172" width="8.7109375" style="296" customWidth="1"/>
    <col min="7173" max="7173" width="14.7109375" style="296" customWidth="1"/>
    <col min="7174" max="7174" width="16.140625" style="296" customWidth="1"/>
    <col min="7175" max="7424" width="9.140625" style="296"/>
    <col min="7425" max="7425" width="7.7109375" style="296" customWidth="1"/>
    <col min="7426" max="7426" width="56.7109375" style="296" customWidth="1"/>
    <col min="7427" max="7428" width="8.7109375" style="296" customWidth="1"/>
    <col min="7429" max="7429" width="14.7109375" style="296" customWidth="1"/>
    <col min="7430" max="7430" width="16.140625" style="296" customWidth="1"/>
    <col min="7431" max="7680" width="9.140625" style="296"/>
    <col min="7681" max="7681" width="7.7109375" style="296" customWidth="1"/>
    <col min="7682" max="7682" width="56.7109375" style="296" customWidth="1"/>
    <col min="7683" max="7684" width="8.7109375" style="296" customWidth="1"/>
    <col min="7685" max="7685" width="14.7109375" style="296" customWidth="1"/>
    <col min="7686" max="7686" width="16.140625" style="296" customWidth="1"/>
    <col min="7687" max="7936" width="9.140625" style="296"/>
    <col min="7937" max="7937" width="7.7109375" style="296" customWidth="1"/>
    <col min="7938" max="7938" width="56.7109375" style="296" customWidth="1"/>
    <col min="7939" max="7940" width="8.7109375" style="296" customWidth="1"/>
    <col min="7941" max="7941" width="14.7109375" style="296" customWidth="1"/>
    <col min="7942" max="7942" width="16.140625" style="296" customWidth="1"/>
    <col min="7943" max="8192" width="9.140625" style="296"/>
    <col min="8193" max="8193" width="7.7109375" style="296" customWidth="1"/>
    <col min="8194" max="8194" width="56.7109375" style="296" customWidth="1"/>
    <col min="8195" max="8196" width="8.7109375" style="296" customWidth="1"/>
    <col min="8197" max="8197" width="14.7109375" style="296" customWidth="1"/>
    <col min="8198" max="8198" width="16.140625" style="296" customWidth="1"/>
    <col min="8199" max="8448" width="9.140625" style="296"/>
    <col min="8449" max="8449" width="7.7109375" style="296" customWidth="1"/>
    <col min="8450" max="8450" width="56.7109375" style="296" customWidth="1"/>
    <col min="8451" max="8452" width="8.7109375" style="296" customWidth="1"/>
    <col min="8453" max="8453" width="14.7109375" style="296" customWidth="1"/>
    <col min="8454" max="8454" width="16.140625" style="296" customWidth="1"/>
    <col min="8455" max="8704" width="9.140625" style="296"/>
    <col min="8705" max="8705" width="7.7109375" style="296" customWidth="1"/>
    <col min="8706" max="8706" width="56.7109375" style="296" customWidth="1"/>
    <col min="8707" max="8708" width="8.7109375" style="296" customWidth="1"/>
    <col min="8709" max="8709" width="14.7109375" style="296" customWidth="1"/>
    <col min="8710" max="8710" width="16.140625" style="296" customWidth="1"/>
    <col min="8711" max="8960" width="9.140625" style="296"/>
    <col min="8961" max="8961" width="7.7109375" style="296" customWidth="1"/>
    <col min="8962" max="8962" width="56.7109375" style="296" customWidth="1"/>
    <col min="8963" max="8964" width="8.7109375" style="296" customWidth="1"/>
    <col min="8965" max="8965" width="14.7109375" style="296" customWidth="1"/>
    <col min="8966" max="8966" width="16.140625" style="296" customWidth="1"/>
    <col min="8967" max="9216" width="9.140625" style="296"/>
    <col min="9217" max="9217" width="7.7109375" style="296" customWidth="1"/>
    <col min="9218" max="9218" width="56.7109375" style="296" customWidth="1"/>
    <col min="9219" max="9220" width="8.7109375" style="296" customWidth="1"/>
    <col min="9221" max="9221" width="14.7109375" style="296" customWidth="1"/>
    <col min="9222" max="9222" width="16.140625" style="296" customWidth="1"/>
    <col min="9223" max="9472" width="9.140625" style="296"/>
    <col min="9473" max="9473" width="7.7109375" style="296" customWidth="1"/>
    <col min="9474" max="9474" width="56.7109375" style="296" customWidth="1"/>
    <col min="9475" max="9476" width="8.7109375" style="296" customWidth="1"/>
    <col min="9477" max="9477" width="14.7109375" style="296" customWidth="1"/>
    <col min="9478" max="9478" width="16.140625" style="296" customWidth="1"/>
    <col min="9479" max="9728" width="9.140625" style="296"/>
    <col min="9729" max="9729" width="7.7109375" style="296" customWidth="1"/>
    <col min="9730" max="9730" width="56.7109375" style="296" customWidth="1"/>
    <col min="9731" max="9732" width="8.7109375" style="296" customWidth="1"/>
    <col min="9733" max="9733" width="14.7109375" style="296" customWidth="1"/>
    <col min="9734" max="9734" width="16.140625" style="296" customWidth="1"/>
    <col min="9735" max="9984" width="9.140625" style="296"/>
    <col min="9985" max="9985" width="7.7109375" style="296" customWidth="1"/>
    <col min="9986" max="9986" width="56.7109375" style="296" customWidth="1"/>
    <col min="9987" max="9988" width="8.7109375" style="296" customWidth="1"/>
    <col min="9989" max="9989" width="14.7109375" style="296" customWidth="1"/>
    <col min="9990" max="9990" width="16.140625" style="296" customWidth="1"/>
    <col min="9991" max="10240" width="9.140625" style="296"/>
    <col min="10241" max="10241" width="7.7109375" style="296" customWidth="1"/>
    <col min="10242" max="10242" width="56.7109375" style="296" customWidth="1"/>
    <col min="10243" max="10244" width="8.7109375" style="296" customWidth="1"/>
    <col min="10245" max="10245" width="14.7109375" style="296" customWidth="1"/>
    <col min="10246" max="10246" width="16.140625" style="296" customWidth="1"/>
    <col min="10247" max="10496" width="9.140625" style="296"/>
    <col min="10497" max="10497" width="7.7109375" style="296" customWidth="1"/>
    <col min="10498" max="10498" width="56.7109375" style="296" customWidth="1"/>
    <col min="10499" max="10500" width="8.7109375" style="296" customWidth="1"/>
    <col min="10501" max="10501" width="14.7109375" style="296" customWidth="1"/>
    <col min="10502" max="10502" width="16.140625" style="296" customWidth="1"/>
    <col min="10503" max="10752" width="9.140625" style="296"/>
    <col min="10753" max="10753" width="7.7109375" style="296" customWidth="1"/>
    <col min="10754" max="10754" width="56.7109375" style="296" customWidth="1"/>
    <col min="10755" max="10756" width="8.7109375" style="296" customWidth="1"/>
    <col min="10757" max="10757" width="14.7109375" style="296" customWidth="1"/>
    <col min="10758" max="10758" width="16.140625" style="296" customWidth="1"/>
    <col min="10759" max="11008" width="9.140625" style="296"/>
    <col min="11009" max="11009" width="7.7109375" style="296" customWidth="1"/>
    <col min="11010" max="11010" width="56.7109375" style="296" customWidth="1"/>
    <col min="11011" max="11012" width="8.7109375" style="296" customWidth="1"/>
    <col min="11013" max="11013" width="14.7109375" style="296" customWidth="1"/>
    <col min="11014" max="11014" width="16.140625" style="296" customWidth="1"/>
    <col min="11015" max="11264" width="9.140625" style="296"/>
    <col min="11265" max="11265" width="7.7109375" style="296" customWidth="1"/>
    <col min="11266" max="11266" width="56.7109375" style="296" customWidth="1"/>
    <col min="11267" max="11268" width="8.7109375" style="296" customWidth="1"/>
    <col min="11269" max="11269" width="14.7109375" style="296" customWidth="1"/>
    <col min="11270" max="11270" width="16.140625" style="296" customWidth="1"/>
    <col min="11271" max="11520" width="9.140625" style="296"/>
    <col min="11521" max="11521" width="7.7109375" style="296" customWidth="1"/>
    <col min="11522" max="11522" width="56.7109375" style="296" customWidth="1"/>
    <col min="11523" max="11524" width="8.7109375" style="296" customWidth="1"/>
    <col min="11525" max="11525" width="14.7109375" style="296" customWidth="1"/>
    <col min="11526" max="11526" width="16.140625" style="296" customWidth="1"/>
    <col min="11527" max="11776" width="9.140625" style="296"/>
    <col min="11777" max="11777" width="7.7109375" style="296" customWidth="1"/>
    <col min="11778" max="11778" width="56.7109375" style="296" customWidth="1"/>
    <col min="11779" max="11780" width="8.7109375" style="296" customWidth="1"/>
    <col min="11781" max="11781" width="14.7109375" style="296" customWidth="1"/>
    <col min="11782" max="11782" width="16.140625" style="296" customWidth="1"/>
    <col min="11783" max="12032" width="9.140625" style="296"/>
    <col min="12033" max="12033" width="7.7109375" style="296" customWidth="1"/>
    <col min="12034" max="12034" width="56.7109375" style="296" customWidth="1"/>
    <col min="12035" max="12036" width="8.7109375" style="296" customWidth="1"/>
    <col min="12037" max="12037" width="14.7109375" style="296" customWidth="1"/>
    <col min="12038" max="12038" width="16.140625" style="296" customWidth="1"/>
    <col min="12039" max="12288" width="9.140625" style="296"/>
    <col min="12289" max="12289" width="7.7109375" style="296" customWidth="1"/>
    <col min="12290" max="12290" width="56.7109375" style="296" customWidth="1"/>
    <col min="12291" max="12292" width="8.7109375" style="296" customWidth="1"/>
    <col min="12293" max="12293" width="14.7109375" style="296" customWidth="1"/>
    <col min="12294" max="12294" width="16.140625" style="296" customWidth="1"/>
    <col min="12295" max="12544" width="9.140625" style="296"/>
    <col min="12545" max="12545" width="7.7109375" style="296" customWidth="1"/>
    <col min="12546" max="12546" width="56.7109375" style="296" customWidth="1"/>
    <col min="12547" max="12548" width="8.7109375" style="296" customWidth="1"/>
    <col min="12549" max="12549" width="14.7109375" style="296" customWidth="1"/>
    <col min="12550" max="12550" width="16.140625" style="296" customWidth="1"/>
    <col min="12551" max="12800" width="9.140625" style="296"/>
    <col min="12801" max="12801" width="7.7109375" style="296" customWidth="1"/>
    <col min="12802" max="12802" width="56.7109375" style="296" customWidth="1"/>
    <col min="12803" max="12804" width="8.7109375" style="296" customWidth="1"/>
    <col min="12805" max="12805" width="14.7109375" style="296" customWidth="1"/>
    <col min="12806" max="12806" width="16.140625" style="296" customWidth="1"/>
    <col min="12807" max="13056" width="9.140625" style="296"/>
    <col min="13057" max="13057" width="7.7109375" style="296" customWidth="1"/>
    <col min="13058" max="13058" width="56.7109375" style="296" customWidth="1"/>
    <col min="13059" max="13060" width="8.7109375" style="296" customWidth="1"/>
    <col min="13061" max="13061" width="14.7109375" style="296" customWidth="1"/>
    <col min="13062" max="13062" width="16.140625" style="296" customWidth="1"/>
    <col min="13063" max="13312" width="9.140625" style="296"/>
    <col min="13313" max="13313" width="7.7109375" style="296" customWidth="1"/>
    <col min="13314" max="13314" width="56.7109375" style="296" customWidth="1"/>
    <col min="13315" max="13316" width="8.7109375" style="296" customWidth="1"/>
    <col min="13317" max="13317" width="14.7109375" style="296" customWidth="1"/>
    <col min="13318" max="13318" width="16.140625" style="296" customWidth="1"/>
    <col min="13319" max="13568" width="9.140625" style="296"/>
    <col min="13569" max="13569" width="7.7109375" style="296" customWidth="1"/>
    <col min="13570" max="13570" width="56.7109375" style="296" customWidth="1"/>
    <col min="13571" max="13572" width="8.7109375" style="296" customWidth="1"/>
    <col min="13573" max="13573" width="14.7109375" style="296" customWidth="1"/>
    <col min="13574" max="13574" width="16.140625" style="296" customWidth="1"/>
    <col min="13575" max="13824" width="9.140625" style="296"/>
    <col min="13825" max="13825" width="7.7109375" style="296" customWidth="1"/>
    <col min="13826" max="13826" width="56.7109375" style="296" customWidth="1"/>
    <col min="13827" max="13828" width="8.7109375" style="296" customWidth="1"/>
    <col min="13829" max="13829" width="14.7109375" style="296" customWidth="1"/>
    <col min="13830" max="13830" width="16.140625" style="296" customWidth="1"/>
    <col min="13831" max="14080" width="9.140625" style="296"/>
    <col min="14081" max="14081" width="7.7109375" style="296" customWidth="1"/>
    <col min="14082" max="14082" width="56.7109375" style="296" customWidth="1"/>
    <col min="14083" max="14084" width="8.7109375" style="296" customWidth="1"/>
    <col min="14085" max="14085" width="14.7109375" style="296" customWidth="1"/>
    <col min="14086" max="14086" width="16.140625" style="296" customWidth="1"/>
    <col min="14087" max="14336" width="9.140625" style="296"/>
    <col min="14337" max="14337" width="7.7109375" style="296" customWidth="1"/>
    <col min="14338" max="14338" width="56.7109375" style="296" customWidth="1"/>
    <col min="14339" max="14340" width="8.7109375" style="296" customWidth="1"/>
    <col min="14341" max="14341" width="14.7109375" style="296" customWidth="1"/>
    <col min="14342" max="14342" width="16.140625" style="296" customWidth="1"/>
    <col min="14343" max="14592" width="9.140625" style="296"/>
    <col min="14593" max="14593" width="7.7109375" style="296" customWidth="1"/>
    <col min="14594" max="14594" width="56.7109375" style="296" customWidth="1"/>
    <col min="14595" max="14596" width="8.7109375" style="296" customWidth="1"/>
    <col min="14597" max="14597" width="14.7109375" style="296" customWidth="1"/>
    <col min="14598" max="14598" width="16.140625" style="296" customWidth="1"/>
    <col min="14599" max="14848" width="9.140625" style="296"/>
    <col min="14849" max="14849" width="7.7109375" style="296" customWidth="1"/>
    <col min="14850" max="14850" width="56.7109375" style="296" customWidth="1"/>
    <col min="14851" max="14852" width="8.7109375" style="296" customWidth="1"/>
    <col min="14853" max="14853" width="14.7109375" style="296" customWidth="1"/>
    <col min="14854" max="14854" width="16.140625" style="296" customWidth="1"/>
    <col min="14855" max="15104" width="9.140625" style="296"/>
    <col min="15105" max="15105" width="7.7109375" style="296" customWidth="1"/>
    <col min="15106" max="15106" width="56.7109375" style="296" customWidth="1"/>
    <col min="15107" max="15108" width="8.7109375" style="296" customWidth="1"/>
    <col min="15109" max="15109" width="14.7109375" style="296" customWidth="1"/>
    <col min="15110" max="15110" width="16.140625" style="296" customWidth="1"/>
    <col min="15111" max="15360" width="9.140625" style="296"/>
    <col min="15361" max="15361" width="7.7109375" style="296" customWidth="1"/>
    <col min="15362" max="15362" width="56.7109375" style="296" customWidth="1"/>
    <col min="15363" max="15364" width="8.7109375" style="296" customWidth="1"/>
    <col min="15365" max="15365" width="14.7109375" style="296" customWidth="1"/>
    <col min="15366" max="15366" width="16.140625" style="296" customWidth="1"/>
    <col min="15367" max="15616" width="9.140625" style="296"/>
    <col min="15617" max="15617" width="7.7109375" style="296" customWidth="1"/>
    <col min="15618" max="15618" width="56.7109375" style="296" customWidth="1"/>
    <col min="15619" max="15620" width="8.7109375" style="296" customWidth="1"/>
    <col min="15621" max="15621" width="14.7109375" style="296" customWidth="1"/>
    <col min="15622" max="15622" width="16.140625" style="296" customWidth="1"/>
    <col min="15623" max="15872" width="9.140625" style="296"/>
    <col min="15873" max="15873" width="7.7109375" style="296" customWidth="1"/>
    <col min="15874" max="15874" width="56.7109375" style="296" customWidth="1"/>
    <col min="15875" max="15876" width="8.7109375" style="296" customWidth="1"/>
    <col min="15877" max="15877" width="14.7109375" style="296" customWidth="1"/>
    <col min="15878" max="15878" width="16.140625" style="296" customWidth="1"/>
    <col min="15879" max="16128" width="9.140625" style="296"/>
    <col min="16129" max="16129" width="7.7109375" style="296" customWidth="1"/>
    <col min="16130" max="16130" width="56.7109375" style="296" customWidth="1"/>
    <col min="16131" max="16132" width="8.7109375" style="296" customWidth="1"/>
    <col min="16133" max="16133" width="14.7109375" style="296" customWidth="1"/>
    <col min="16134" max="16134" width="16.140625" style="296" customWidth="1"/>
    <col min="16135" max="16384" width="9.140625" style="296"/>
  </cols>
  <sheetData>
    <row r="1" spans="1:6" ht="24.75" customHeight="1" thickBot="1">
      <c r="A1" s="505" t="s">
        <v>765</v>
      </c>
      <c r="B1" s="506"/>
      <c r="C1" s="506"/>
      <c r="D1" s="506"/>
      <c r="E1" s="506"/>
      <c r="F1" s="507"/>
    </row>
    <row r="2" spans="1:6" ht="23.25" customHeight="1" thickBot="1">
      <c r="A2" s="508" t="s">
        <v>785</v>
      </c>
      <c r="B2" s="509"/>
      <c r="C2" s="509"/>
      <c r="D2" s="509"/>
      <c r="E2" s="509"/>
      <c r="F2" s="510"/>
    </row>
    <row r="3" spans="1:6" ht="60" customHeight="1" thickBot="1">
      <c r="A3" s="511" t="s">
        <v>536</v>
      </c>
      <c r="B3" s="512"/>
      <c r="C3" s="512"/>
      <c r="D3" s="512"/>
      <c r="E3" s="512"/>
      <c r="F3" s="513"/>
    </row>
    <row r="4" spans="1:6" ht="15" customHeight="1">
      <c r="A4" s="297" t="s">
        <v>537</v>
      </c>
      <c r="B4" s="298" t="s">
        <v>538</v>
      </c>
      <c r="C4" s="299" t="s">
        <v>539</v>
      </c>
      <c r="D4" s="299" t="s">
        <v>540</v>
      </c>
      <c r="E4" s="299" t="s">
        <v>541</v>
      </c>
      <c r="F4" s="300" t="s">
        <v>4</v>
      </c>
    </row>
    <row r="5" spans="1:6" ht="15.75" thickBot="1">
      <c r="A5" s="301"/>
      <c r="B5" s="302"/>
      <c r="C5" s="303"/>
      <c r="D5" s="303"/>
      <c r="E5" s="304" t="s">
        <v>542</v>
      </c>
      <c r="F5" s="305" t="s">
        <v>542</v>
      </c>
    </row>
    <row r="6" spans="1:6" ht="15">
      <c r="A6" s="306"/>
      <c r="B6" s="307"/>
      <c r="C6" s="306"/>
      <c r="D6" s="306"/>
      <c r="E6" s="308"/>
      <c r="F6" s="308"/>
    </row>
    <row r="7" spans="1:6" ht="270.75">
      <c r="A7" s="309"/>
      <c r="B7" s="310" t="s">
        <v>543</v>
      </c>
      <c r="D7" s="311"/>
      <c r="E7" s="312"/>
      <c r="F7" s="313"/>
    </row>
    <row r="8" spans="1:6">
      <c r="A8" s="309"/>
      <c r="B8" s="310"/>
      <c r="D8" s="311"/>
      <c r="E8" s="312"/>
      <c r="F8" s="313"/>
    </row>
    <row r="9" spans="1:6" ht="42.75">
      <c r="A9" s="309"/>
      <c r="B9" s="310" t="s">
        <v>544</v>
      </c>
      <c r="D9" s="311"/>
      <c r="E9" s="312"/>
      <c r="F9" s="313"/>
    </row>
    <row r="10" spans="1:6">
      <c r="A10" s="309"/>
      <c r="B10" s="310"/>
      <c r="D10" s="311"/>
      <c r="E10" s="312"/>
      <c r="F10" s="313"/>
    </row>
    <row r="11" spans="1:6" ht="30">
      <c r="A11" s="309"/>
      <c r="B11" s="314" t="s">
        <v>545</v>
      </c>
      <c r="D11" s="311"/>
      <c r="E11" s="312"/>
      <c r="F11" s="313"/>
    </row>
    <row r="12" spans="1:6" ht="15">
      <c r="A12" s="309"/>
      <c r="B12" s="314"/>
      <c r="D12" s="311"/>
      <c r="E12" s="312"/>
      <c r="F12" s="313"/>
    </row>
    <row r="13" spans="1:6" ht="28.5">
      <c r="A13" s="309"/>
      <c r="B13" s="315" t="s">
        <v>546</v>
      </c>
      <c r="D13" s="311"/>
      <c r="E13" s="312"/>
      <c r="F13" s="313"/>
    </row>
    <row r="14" spans="1:6">
      <c r="A14" s="309"/>
      <c r="B14" s="315"/>
      <c r="D14" s="311"/>
      <c r="E14" s="312"/>
      <c r="F14" s="313"/>
    </row>
    <row r="15" spans="1:6" ht="57">
      <c r="A15" s="309"/>
      <c r="B15" s="315" t="s">
        <v>547</v>
      </c>
      <c r="D15" s="311"/>
      <c r="E15" s="312"/>
      <c r="F15" s="313"/>
    </row>
    <row r="16" spans="1:6">
      <c r="A16" s="309"/>
      <c r="B16" s="315"/>
      <c r="D16" s="311"/>
      <c r="E16" s="312"/>
      <c r="F16" s="313"/>
    </row>
    <row r="17" spans="1:6" ht="57">
      <c r="A17" s="309"/>
      <c r="B17" s="315" t="s">
        <v>548</v>
      </c>
      <c r="D17" s="311"/>
      <c r="E17" s="312"/>
      <c r="F17" s="313"/>
    </row>
    <row r="18" spans="1:6">
      <c r="A18" s="309"/>
      <c r="B18" s="315" t="s">
        <v>549</v>
      </c>
      <c r="D18" s="311"/>
      <c r="E18" s="312"/>
      <c r="F18" s="313"/>
    </row>
    <row r="19" spans="1:6" ht="28.5">
      <c r="A19" s="309"/>
      <c r="B19" s="315" t="s">
        <v>550</v>
      </c>
      <c r="D19" s="311"/>
      <c r="E19" s="312"/>
      <c r="F19" s="313"/>
    </row>
    <row r="20" spans="1:6">
      <c r="A20" s="309"/>
      <c r="B20" s="315"/>
      <c r="D20" s="311"/>
      <c r="E20" s="312"/>
      <c r="F20" s="313"/>
    </row>
    <row r="21" spans="1:6" ht="28.5">
      <c r="A21" s="309"/>
      <c r="B21" s="315" t="s">
        <v>551</v>
      </c>
      <c r="D21" s="311"/>
      <c r="E21" s="312"/>
      <c r="F21" s="313"/>
    </row>
    <row r="22" spans="1:6">
      <c r="A22" s="309"/>
      <c r="B22" s="315"/>
      <c r="D22" s="311"/>
      <c r="E22" s="312"/>
      <c r="F22" s="313"/>
    </row>
    <row r="23" spans="1:6" ht="42.75">
      <c r="A23" s="309"/>
      <c r="B23" s="315" t="s">
        <v>552</v>
      </c>
      <c r="D23" s="311"/>
      <c r="E23" s="312"/>
      <c r="F23" s="313"/>
    </row>
    <row r="24" spans="1:6">
      <c r="A24" s="309"/>
      <c r="B24" s="315"/>
      <c r="D24" s="311"/>
      <c r="E24" s="312"/>
      <c r="F24" s="313"/>
    </row>
    <row r="25" spans="1:6">
      <c r="A25" s="309"/>
      <c r="B25" s="315" t="s">
        <v>553</v>
      </c>
      <c r="D25" s="311"/>
      <c r="E25" s="312"/>
      <c r="F25" s="313"/>
    </row>
    <row r="26" spans="1:6" ht="15">
      <c r="A26" s="306"/>
      <c r="B26" s="307"/>
      <c r="C26" s="306"/>
      <c r="D26" s="306"/>
      <c r="E26" s="308"/>
      <c r="F26" s="308"/>
    </row>
    <row r="27" spans="1:6" customFormat="1" ht="15">
      <c r="A27" s="316">
        <v>1</v>
      </c>
      <c r="B27" s="317" t="s">
        <v>766</v>
      </c>
      <c r="C27" s="309"/>
      <c r="D27" s="311"/>
      <c r="E27" s="311"/>
      <c r="F27" s="318"/>
    </row>
    <row r="28" spans="1:6" customFormat="1" ht="15">
      <c r="A28" s="319"/>
      <c r="B28" s="320"/>
      <c r="C28" s="309"/>
      <c r="D28" s="311"/>
      <c r="E28" s="311"/>
      <c r="F28" s="318"/>
    </row>
    <row r="29" spans="1:6" customFormat="1" ht="15">
      <c r="A29" s="319" t="s">
        <v>554</v>
      </c>
      <c r="B29" s="320" t="s">
        <v>555</v>
      </c>
      <c r="C29" s="309"/>
      <c r="D29" s="311"/>
      <c r="E29" s="311"/>
      <c r="F29" s="318"/>
    </row>
    <row r="30" spans="1:6" customFormat="1" ht="28.5">
      <c r="A30" s="321"/>
      <c r="B30" s="322" t="s">
        <v>767</v>
      </c>
      <c r="C30" s="309"/>
      <c r="D30" s="311"/>
      <c r="E30" s="311"/>
      <c r="F30" s="318"/>
    </row>
    <row r="31" spans="1:6" customFormat="1" ht="15">
      <c r="A31" s="324"/>
      <c r="B31" s="323"/>
      <c r="C31" s="309"/>
      <c r="D31" s="311"/>
      <c r="E31" s="311"/>
      <c r="F31" s="318"/>
    </row>
    <row r="32" spans="1:6" customFormat="1" ht="15">
      <c r="A32" s="319" t="s">
        <v>560</v>
      </c>
      <c r="B32" s="317" t="s">
        <v>561</v>
      </c>
      <c r="C32" s="309"/>
      <c r="D32" s="311"/>
      <c r="E32" s="311"/>
      <c r="F32" s="318"/>
    </row>
    <row r="33" spans="1:6" customFormat="1" ht="57">
      <c r="A33" s="321"/>
      <c r="B33" s="323" t="s">
        <v>768</v>
      </c>
      <c r="C33" s="309"/>
      <c r="D33" s="311"/>
      <c r="E33" s="311"/>
      <c r="F33" s="318"/>
    </row>
    <row r="34" spans="1:6" customFormat="1" ht="15">
      <c r="A34" s="321"/>
      <c r="B34" s="315"/>
      <c r="C34" s="309"/>
      <c r="D34" s="311"/>
      <c r="E34" s="311"/>
      <c r="F34" s="318"/>
    </row>
    <row r="35" spans="1:6" customFormat="1" ht="15">
      <c r="A35" s="319" t="s">
        <v>562</v>
      </c>
      <c r="B35" s="317" t="s">
        <v>563</v>
      </c>
      <c r="C35" s="309"/>
      <c r="D35" s="311"/>
      <c r="E35" s="311"/>
      <c r="F35" s="318"/>
    </row>
    <row r="36" spans="1:6" customFormat="1" ht="15">
      <c r="A36" s="324" t="s">
        <v>556</v>
      </c>
      <c r="B36" s="322" t="s">
        <v>769</v>
      </c>
      <c r="C36" s="309"/>
      <c r="D36" s="311"/>
      <c r="E36" s="311"/>
      <c r="F36" s="318"/>
    </row>
    <row r="37" spans="1:6" customFormat="1" ht="15">
      <c r="A37" s="324" t="s">
        <v>557</v>
      </c>
      <c r="B37" s="322" t="s">
        <v>770</v>
      </c>
      <c r="C37" s="309"/>
      <c r="D37" s="311"/>
      <c r="E37" s="311"/>
      <c r="F37" s="318"/>
    </row>
    <row r="38" spans="1:6" customFormat="1" ht="15">
      <c r="A38" s="324"/>
      <c r="B38" s="322"/>
      <c r="C38" s="309"/>
      <c r="D38" s="311"/>
      <c r="E38" s="311"/>
      <c r="F38" s="318"/>
    </row>
    <row r="39" spans="1:6" customFormat="1" ht="15">
      <c r="A39" s="324"/>
      <c r="B39" s="314" t="s">
        <v>771</v>
      </c>
      <c r="C39" s="309"/>
      <c r="D39" s="311"/>
      <c r="E39" s="311"/>
      <c r="F39" s="318"/>
    </row>
    <row r="40" spans="1:6" customFormat="1" ht="15">
      <c r="A40" s="324"/>
      <c r="B40" s="314"/>
      <c r="C40" s="309"/>
      <c r="D40" s="311"/>
      <c r="E40" s="311"/>
      <c r="F40" s="318"/>
    </row>
    <row r="41" spans="1:6" customFormat="1" ht="57">
      <c r="A41" s="324" t="s">
        <v>559</v>
      </c>
      <c r="B41" s="310" t="s">
        <v>772</v>
      </c>
      <c r="C41" s="309"/>
      <c r="D41" s="311"/>
      <c r="E41" s="311"/>
      <c r="F41" s="318"/>
    </row>
    <row r="42" spans="1:6" ht="15">
      <c r="A42" s="306"/>
      <c r="B42" s="307"/>
      <c r="C42" s="306"/>
      <c r="D42" s="306"/>
      <c r="E42" s="308"/>
      <c r="F42" s="308"/>
    </row>
    <row r="43" spans="1:6" ht="15">
      <c r="A43" s="306"/>
      <c r="B43" s="307" t="s">
        <v>564</v>
      </c>
      <c r="C43" s="325">
        <v>1</v>
      </c>
      <c r="D43" s="309" t="s">
        <v>565</v>
      </c>
      <c r="E43" s="326">
        <v>75000</v>
      </c>
      <c r="F43" s="327">
        <f>E43*C43</f>
        <v>75000</v>
      </c>
    </row>
    <row r="44" spans="1:6" ht="15">
      <c r="A44" s="306"/>
      <c r="B44" s="307"/>
      <c r="C44" s="306"/>
      <c r="D44" s="306"/>
      <c r="E44" s="308"/>
      <c r="F44" s="308"/>
    </row>
    <row r="45" spans="1:6" ht="24.95" customHeight="1">
      <c r="A45" s="328">
        <v>1.1000000000000001</v>
      </c>
      <c r="B45" s="329" t="s">
        <v>566</v>
      </c>
      <c r="C45" s="330"/>
      <c r="D45" s="330"/>
      <c r="E45" s="330"/>
      <c r="F45" s="331"/>
    </row>
    <row r="46" spans="1:6" ht="11.25" customHeight="1">
      <c r="A46" s="308"/>
      <c r="B46" s="329"/>
      <c r="D46" s="332"/>
      <c r="E46" s="333"/>
      <c r="F46" s="334"/>
    </row>
    <row r="47" spans="1:6" ht="142.5">
      <c r="A47" s="335"/>
      <c r="B47" s="310" t="s">
        <v>567</v>
      </c>
      <c r="C47" s="325"/>
      <c r="E47" s="333"/>
      <c r="F47" s="334"/>
    </row>
    <row r="48" spans="1:6" ht="28.5">
      <c r="A48" s="335"/>
      <c r="B48" s="310" t="s">
        <v>568</v>
      </c>
      <c r="C48" s="325"/>
      <c r="E48" s="333"/>
      <c r="F48" s="334"/>
    </row>
    <row r="49" spans="1:6" ht="5.25" customHeight="1">
      <c r="A49" s="335"/>
      <c r="B49" s="310"/>
      <c r="D49" s="325"/>
      <c r="E49" s="326"/>
      <c r="F49" s="326"/>
    </row>
    <row r="50" spans="1:6" s="337" customFormat="1">
      <c r="A50" s="335"/>
      <c r="B50" s="310"/>
      <c r="C50" s="325"/>
      <c r="D50" s="309"/>
      <c r="E50" s="326"/>
      <c r="F50" s="327"/>
    </row>
    <row r="51" spans="1:6" s="337" customFormat="1" ht="15">
      <c r="A51" s="336" t="s">
        <v>569</v>
      </c>
      <c r="B51" s="314" t="s">
        <v>570</v>
      </c>
      <c r="C51" s="325"/>
      <c r="D51" s="309"/>
      <c r="E51" s="326"/>
      <c r="F51" s="327"/>
    </row>
    <row r="52" spans="1:6" s="337" customFormat="1" ht="15">
      <c r="A52" s="335"/>
      <c r="B52" s="314"/>
      <c r="C52" s="325"/>
      <c r="D52" s="309"/>
      <c r="E52" s="326"/>
      <c r="F52" s="327"/>
    </row>
    <row r="53" spans="1:6" s="337" customFormat="1" ht="42.75">
      <c r="A53" s="335"/>
      <c r="B53" s="310" t="s">
        <v>574</v>
      </c>
      <c r="C53" s="325">
        <v>1</v>
      </c>
      <c r="D53" s="309" t="s">
        <v>565</v>
      </c>
      <c r="E53" s="326">
        <v>30000</v>
      </c>
      <c r="F53" s="327">
        <f>E53*C53</f>
        <v>30000</v>
      </c>
    </row>
    <row r="54" spans="1:6" s="337" customFormat="1">
      <c r="A54" s="335"/>
      <c r="B54" s="310"/>
      <c r="C54" s="325"/>
      <c r="D54" s="309"/>
      <c r="E54" s="326"/>
      <c r="F54" s="327"/>
    </row>
    <row r="55" spans="1:6" s="337" customFormat="1" ht="15">
      <c r="A55" s="336" t="s">
        <v>571</v>
      </c>
      <c r="B55" s="314" t="s">
        <v>572</v>
      </c>
      <c r="C55" s="325"/>
      <c r="D55" s="309"/>
      <c r="E55" s="326"/>
      <c r="F55" s="327"/>
    </row>
    <row r="56" spans="1:6" s="337" customFormat="1" ht="15">
      <c r="A56" s="335"/>
      <c r="B56" s="314"/>
      <c r="C56" s="325"/>
      <c r="D56" s="309"/>
      <c r="E56" s="326"/>
      <c r="F56" s="327"/>
    </row>
    <row r="57" spans="1:6" s="337" customFormat="1" ht="42.75">
      <c r="A57" s="335"/>
      <c r="B57" s="310" t="s">
        <v>773</v>
      </c>
      <c r="C57" s="325">
        <v>1</v>
      </c>
      <c r="D57" s="309" t="s">
        <v>565</v>
      </c>
      <c r="E57" s="326">
        <v>25000</v>
      </c>
      <c r="F57" s="327">
        <f>E57*C57</f>
        <v>25000</v>
      </c>
    </row>
    <row r="58" spans="1:6" s="337" customFormat="1">
      <c r="A58" s="335"/>
      <c r="B58" s="310"/>
      <c r="C58" s="325"/>
      <c r="D58" s="309"/>
      <c r="E58" s="326"/>
      <c r="F58" s="327"/>
    </row>
    <row r="59" spans="1:6" ht="71.25">
      <c r="A59" s="335">
        <v>2</v>
      </c>
      <c r="B59" s="310" t="s">
        <v>774</v>
      </c>
      <c r="C59" s="309">
        <v>1</v>
      </c>
      <c r="D59" s="309" t="s">
        <v>33</v>
      </c>
      <c r="E59" s="326">
        <v>80000</v>
      </c>
      <c r="F59" s="327">
        <f>E59*C59</f>
        <v>80000</v>
      </c>
    </row>
    <row r="60" spans="1:6">
      <c r="A60" s="335"/>
      <c r="B60" s="310"/>
      <c r="D60" s="325"/>
      <c r="E60" s="326"/>
      <c r="F60" s="326"/>
    </row>
    <row r="61" spans="1:6" ht="71.25">
      <c r="A61" s="321">
        <v>3</v>
      </c>
      <c r="B61" s="322" t="s">
        <v>575</v>
      </c>
      <c r="D61" s="311"/>
      <c r="E61" s="311"/>
      <c r="F61" s="318"/>
    </row>
    <row r="62" spans="1:6">
      <c r="A62" s="321"/>
      <c r="B62" s="322"/>
      <c r="D62" s="311"/>
      <c r="E62" s="311"/>
      <c r="F62" s="318"/>
    </row>
    <row r="63" spans="1:6">
      <c r="A63" s="321">
        <v>3.1</v>
      </c>
      <c r="B63" s="322" t="s">
        <v>775</v>
      </c>
      <c r="C63" s="455">
        <v>18</v>
      </c>
      <c r="D63" s="309" t="s">
        <v>576</v>
      </c>
      <c r="E63" s="326">
        <v>700</v>
      </c>
      <c r="F63" s="327">
        <f t="shared" ref="F63:F64" si="0">E63*C63</f>
        <v>12600</v>
      </c>
    </row>
    <row r="64" spans="1:6">
      <c r="A64" s="321">
        <v>3.2</v>
      </c>
      <c r="B64" s="322" t="s">
        <v>776</v>
      </c>
      <c r="C64" s="455">
        <v>25</v>
      </c>
      <c r="D64" s="309" t="s">
        <v>576</v>
      </c>
      <c r="E64" s="326">
        <v>200</v>
      </c>
      <c r="F64" s="327">
        <f t="shared" si="0"/>
        <v>5000</v>
      </c>
    </row>
    <row r="65" spans="1:6">
      <c r="A65" s="321"/>
      <c r="B65" s="322"/>
      <c r="C65" s="311"/>
      <c r="E65" s="326"/>
      <c r="F65" s="327"/>
    </row>
    <row r="66" spans="1:6" ht="57">
      <c r="A66" s="321">
        <v>4</v>
      </c>
      <c r="B66" s="322" t="s">
        <v>577</v>
      </c>
      <c r="D66" s="311"/>
      <c r="E66" s="311"/>
      <c r="F66" s="318"/>
    </row>
    <row r="67" spans="1:6">
      <c r="A67" s="321">
        <v>4.0999999999999996</v>
      </c>
      <c r="B67" s="322" t="s">
        <v>775</v>
      </c>
      <c r="C67" s="311">
        <v>2</v>
      </c>
      <c r="D67" s="309" t="s">
        <v>288</v>
      </c>
      <c r="E67" s="326">
        <v>1000</v>
      </c>
      <c r="F67" s="327">
        <f t="shared" ref="F67:F68" si="1">E67*C67</f>
        <v>2000</v>
      </c>
    </row>
    <row r="68" spans="1:6">
      <c r="A68" s="321">
        <v>4.2</v>
      </c>
      <c r="B68" s="322" t="s">
        <v>776</v>
      </c>
      <c r="C68" s="311">
        <v>2</v>
      </c>
      <c r="D68" s="309" t="s">
        <v>288</v>
      </c>
      <c r="E68" s="326">
        <v>750</v>
      </c>
      <c r="F68" s="327">
        <f t="shared" si="1"/>
        <v>1500</v>
      </c>
    </row>
    <row r="69" spans="1:6">
      <c r="A69" s="321"/>
      <c r="B69" s="322"/>
      <c r="C69" s="311"/>
      <c r="E69" s="326"/>
      <c r="F69" s="327"/>
    </row>
    <row r="70" spans="1:6" ht="99.75">
      <c r="A70" s="309">
        <v>5</v>
      </c>
      <c r="B70" s="310" t="s">
        <v>578</v>
      </c>
      <c r="E70" s="333"/>
      <c r="F70" s="338"/>
    </row>
    <row r="71" spans="1:6">
      <c r="A71" s="309"/>
      <c r="B71" s="310"/>
      <c r="E71" s="333"/>
      <c r="F71" s="338"/>
    </row>
    <row r="72" spans="1:6" ht="25.5" customHeight="1">
      <c r="A72" s="309">
        <v>5.0999999999999996</v>
      </c>
      <c r="B72" s="310" t="s">
        <v>777</v>
      </c>
      <c r="C72" s="456">
        <v>30</v>
      </c>
      <c r="D72" s="309" t="s">
        <v>576</v>
      </c>
      <c r="E72" s="326">
        <v>1250</v>
      </c>
      <c r="F72" s="327">
        <f t="shared" ref="F72:F76" si="2">E72*C72</f>
        <v>37500</v>
      </c>
    </row>
    <row r="73" spans="1:6" ht="24.75" customHeight="1">
      <c r="A73" s="309">
        <v>5.2</v>
      </c>
      <c r="B73" s="310" t="s">
        <v>579</v>
      </c>
      <c r="C73" s="456">
        <v>25</v>
      </c>
      <c r="D73" s="309" t="s">
        <v>576</v>
      </c>
      <c r="E73" s="326">
        <v>900</v>
      </c>
      <c r="F73" s="327">
        <f t="shared" si="2"/>
        <v>22500</v>
      </c>
    </row>
    <row r="74" spans="1:6">
      <c r="A74" s="309"/>
      <c r="B74" s="310"/>
      <c r="C74" s="456"/>
      <c r="E74" s="326"/>
      <c r="F74" s="327">
        <f t="shared" si="2"/>
        <v>0</v>
      </c>
    </row>
    <row r="75" spans="1:6" ht="20.25" customHeight="1">
      <c r="A75" s="309">
        <v>5.3</v>
      </c>
      <c r="B75" s="310" t="s">
        <v>580</v>
      </c>
      <c r="C75" s="456">
        <v>50</v>
      </c>
      <c r="D75" s="309" t="s">
        <v>576</v>
      </c>
      <c r="E75" s="326">
        <v>600</v>
      </c>
      <c r="F75" s="327">
        <f t="shared" si="2"/>
        <v>30000</v>
      </c>
    </row>
    <row r="76" spans="1:6" ht="20.25" customHeight="1">
      <c r="A76" s="309">
        <v>5.4</v>
      </c>
      <c r="B76" s="310" t="s">
        <v>581</v>
      </c>
      <c r="C76" s="456">
        <v>105</v>
      </c>
      <c r="D76" s="309" t="s">
        <v>576</v>
      </c>
      <c r="E76" s="326">
        <v>450</v>
      </c>
      <c r="F76" s="327">
        <f t="shared" si="2"/>
        <v>47250</v>
      </c>
    </row>
    <row r="77" spans="1:6" ht="18.75" customHeight="1">
      <c r="A77" s="309"/>
      <c r="B77" s="310"/>
      <c r="E77" s="326"/>
      <c r="F77" s="326"/>
    </row>
    <row r="78" spans="1:6" ht="85.5">
      <c r="A78" s="321">
        <v>6</v>
      </c>
      <c r="B78" s="339" t="s">
        <v>582</v>
      </c>
      <c r="C78" s="324"/>
      <c r="D78" s="330"/>
      <c r="E78" s="326"/>
      <c r="F78" s="326"/>
    </row>
    <row r="79" spans="1:6">
      <c r="A79" s="321"/>
      <c r="B79" s="339"/>
      <c r="C79" s="324"/>
      <c r="D79" s="330"/>
      <c r="E79" s="326"/>
      <c r="F79" s="326"/>
    </row>
    <row r="80" spans="1:6">
      <c r="A80" s="321">
        <v>6.1</v>
      </c>
      <c r="B80" s="339" t="s">
        <v>583</v>
      </c>
      <c r="C80" s="324">
        <v>10</v>
      </c>
      <c r="D80" s="324" t="s">
        <v>576</v>
      </c>
      <c r="E80" s="326">
        <v>300</v>
      </c>
      <c r="F80" s="327">
        <f t="shared" ref="F80:F86" si="3">E80*C80</f>
        <v>3000</v>
      </c>
    </row>
    <row r="81" spans="1:6">
      <c r="A81" s="321"/>
      <c r="B81" s="339"/>
      <c r="C81" s="324"/>
      <c r="D81" s="324"/>
      <c r="E81" s="326"/>
      <c r="F81" s="327">
        <f t="shared" si="3"/>
        <v>0</v>
      </c>
    </row>
    <row r="82" spans="1:6">
      <c r="A82" s="321">
        <v>6.2</v>
      </c>
      <c r="B82" s="339" t="s">
        <v>584</v>
      </c>
      <c r="C82" s="324">
        <v>40</v>
      </c>
      <c r="D82" s="324" t="s">
        <v>576</v>
      </c>
      <c r="E82" s="326">
        <v>200</v>
      </c>
      <c r="F82" s="327">
        <f t="shared" si="3"/>
        <v>8000</v>
      </c>
    </row>
    <row r="83" spans="1:6" ht="18.75" customHeight="1">
      <c r="A83" s="321">
        <v>6.3</v>
      </c>
      <c r="B83" s="315" t="s">
        <v>585</v>
      </c>
      <c r="C83" s="330">
        <v>70</v>
      </c>
      <c r="D83" s="324" t="s">
        <v>576</v>
      </c>
      <c r="E83" s="326">
        <v>125</v>
      </c>
      <c r="F83" s="327">
        <f t="shared" si="3"/>
        <v>8750</v>
      </c>
    </row>
    <row r="84" spans="1:6" ht="18.75" customHeight="1">
      <c r="A84" s="321"/>
      <c r="B84" s="315"/>
      <c r="C84" s="330"/>
      <c r="D84" s="324"/>
      <c r="E84" s="326"/>
      <c r="F84" s="327">
        <f t="shared" si="3"/>
        <v>0</v>
      </c>
    </row>
    <row r="85" spans="1:6" ht="18.75" customHeight="1">
      <c r="A85" s="321">
        <v>6.4</v>
      </c>
      <c r="B85" s="315" t="s">
        <v>586</v>
      </c>
      <c r="C85" s="330">
        <v>40</v>
      </c>
      <c r="D85" s="324" t="s">
        <v>576</v>
      </c>
      <c r="E85" s="326">
        <v>60</v>
      </c>
      <c r="F85" s="327">
        <f t="shared" si="3"/>
        <v>2400</v>
      </c>
    </row>
    <row r="86" spans="1:6" ht="18.75" customHeight="1">
      <c r="A86" s="321">
        <v>6.5</v>
      </c>
      <c r="B86" s="315" t="s">
        <v>587</v>
      </c>
      <c r="C86" s="330">
        <v>50</v>
      </c>
      <c r="D86" s="324" t="s">
        <v>576</v>
      </c>
      <c r="E86" s="326">
        <v>125</v>
      </c>
      <c r="F86" s="327">
        <f t="shared" si="3"/>
        <v>6250</v>
      </c>
    </row>
    <row r="87" spans="1:6" ht="18.75" customHeight="1">
      <c r="A87" s="321"/>
      <c r="B87" s="315"/>
      <c r="C87" s="330"/>
      <c r="D87" s="324"/>
      <c r="E87" s="326"/>
      <c r="F87" s="326"/>
    </row>
    <row r="88" spans="1:6" ht="85.5">
      <c r="A88" s="321">
        <v>7</v>
      </c>
      <c r="B88" s="315" t="s">
        <v>588</v>
      </c>
      <c r="D88" s="311"/>
      <c r="E88" s="311"/>
      <c r="F88" s="318"/>
    </row>
    <row r="89" spans="1:6">
      <c r="A89" s="321"/>
      <c r="B89" s="322"/>
      <c r="D89" s="311"/>
      <c r="E89" s="311"/>
      <c r="F89" s="318"/>
    </row>
    <row r="90" spans="1:6" ht="27.75" customHeight="1">
      <c r="A90" s="321">
        <v>7.1</v>
      </c>
      <c r="B90" s="322" t="s">
        <v>589</v>
      </c>
      <c r="C90" s="456">
        <v>35</v>
      </c>
      <c r="D90" s="311" t="s">
        <v>576</v>
      </c>
      <c r="E90" s="326">
        <v>875</v>
      </c>
      <c r="F90" s="327">
        <f t="shared" ref="F90:F126" si="4">E90*C90</f>
        <v>30625</v>
      </c>
    </row>
    <row r="91" spans="1:6" ht="9" customHeight="1">
      <c r="A91" s="309"/>
      <c r="B91" s="310"/>
      <c r="E91" s="326"/>
      <c r="F91" s="326"/>
    </row>
    <row r="92" spans="1:6" ht="142.5">
      <c r="A92" s="325">
        <v>8</v>
      </c>
      <c r="B92" s="322" t="s">
        <v>778</v>
      </c>
      <c r="C92" s="325">
        <v>6</v>
      </c>
      <c r="D92" s="309" t="s">
        <v>590</v>
      </c>
      <c r="E92" s="326">
        <v>2500</v>
      </c>
      <c r="F92" s="327">
        <f t="shared" si="4"/>
        <v>15000</v>
      </c>
    </row>
    <row r="93" spans="1:6">
      <c r="A93" s="325"/>
      <c r="B93" s="340"/>
      <c r="C93" s="325"/>
      <c r="E93" s="326"/>
      <c r="F93" s="326"/>
    </row>
    <row r="94" spans="1:6" ht="142.5">
      <c r="A94" s="325">
        <v>9</v>
      </c>
      <c r="B94" s="322" t="s">
        <v>779</v>
      </c>
      <c r="C94" s="325">
        <v>22</v>
      </c>
      <c r="D94" s="309" t="s">
        <v>590</v>
      </c>
      <c r="E94" s="326">
        <v>1000</v>
      </c>
      <c r="F94" s="327">
        <f t="shared" si="4"/>
        <v>22000</v>
      </c>
    </row>
    <row r="95" spans="1:6">
      <c r="A95" s="325"/>
      <c r="B95" s="340"/>
      <c r="C95" s="325"/>
      <c r="E95" s="326"/>
      <c r="F95" s="326"/>
    </row>
    <row r="96" spans="1:6" ht="142.5">
      <c r="A96" s="325">
        <v>10</v>
      </c>
      <c r="B96" s="322" t="s">
        <v>780</v>
      </c>
      <c r="C96" s="325">
        <v>1</v>
      </c>
      <c r="D96" s="309" t="s">
        <v>590</v>
      </c>
      <c r="E96" s="326">
        <v>2750</v>
      </c>
      <c r="F96" s="327">
        <f t="shared" si="4"/>
        <v>2750</v>
      </c>
    </row>
    <row r="97" spans="1:6">
      <c r="A97" s="325"/>
      <c r="B97" s="340"/>
      <c r="C97" s="325"/>
      <c r="E97" s="326"/>
      <c r="F97" s="326"/>
    </row>
    <row r="98" spans="1:6" ht="142.5">
      <c r="A98" s="325">
        <v>11</v>
      </c>
      <c r="B98" s="322" t="s">
        <v>591</v>
      </c>
      <c r="C98" s="325">
        <v>6</v>
      </c>
      <c r="D98" s="309" t="s">
        <v>590</v>
      </c>
      <c r="E98" s="326">
        <v>1000</v>
      </c>
      <c r="F98" s="327">
        <f t="shared" si="4"/>
        <v>6000</v>
      </c>
    </row>
    <row r="99" spans="1:6">
      <c r="A99" s="325"/>
      <c r="B99" s="340"/>
      <c r="C99" s="325"/>
      <c r="E99" s="326"/>
      <c r="F99" s="326"/>
    </row>
    <row r="100" spans="1:6" ht="199.5">
      <c r="A100" s="341">
        <v>13</v>
      </c>
      <c r="B100" s="340" t="s">
        <v>781</v>
      </c>
      <c r="C100" s="325">
        <v>2</v>
      </c>
      <c r="D100" s="309" t="s">
        <v>592</v>
      </c>
      <c r="E100" s="342">
        <v>2500</v>
      </c>
      <c r="F100" s="327">
        <f t="shared" si="4"/>
        <v>5000</v>
      </c>
    </row>
    <row r="101" spans="1:6">
      <c r="A101" s="325"/>
      <c r="B101" s="322"/>
      <c r="C101" s="325"/>
      <c r="E101" s="326"/>
      <c r="F101" s="327"/>
    </row>
    <row r="102" spans="1:6" ht="142.5">
      <c r="A102" s="341">
        <v>14</v>
      </c>
      <c r="B102" s="340" t="s">
        <v>593</v>
      </c>
      <c r="C102" s="325">
        <v>1</v>
      </c>
      <c r="D102" s="309" t="s">
        <v>592</v>
      </c>
      <c r="E102" s="342">
        <v>1000</v>
      </c>
      <c r="F102" s="327">
        <f t="shared" si="4"/>
        <v>1000</v>
      </c>
    </row>
    <row r="103" spans="1:6">
      <c r="A103" s="325"/>
      <c r="B103" s="322"/>
      <c r="C103" s="325"/>
      <c r="E103" s="326"/>
      <c r="F103" s="327"/>
    </row>
    <row r="104" spans="1:6" ht="242.25">
      <c r="A104" s="325">
        <v>15</v>
      </c>
      <c r="B104" s="340" t="s">
        <v>594</v>
      </c>
      <c r="C104" s="325">
        <v>2</v>
      </c>
      <c r="D104" s="309" t="s">
        <v>592</v>
      </c>
      <c r="E104" s="326">
        <v>3000</v>
      </c>
      <c r="F104" s="327">
        <f t="shared" si="4"/>
        <v>6000</v>
      </c>
    </row>
    <row r="105" spans="1:6">
      <c r="A105" s="325"/>
      <c r="B105" s="340"/>
      <c r="C105" s="325"/>
      <c r="E105" s="326"/>
      <c r="F105" s="326"/>
    </row>
    <row r="106" spans="1:6" ht="114">
      <c r="A106" s="325">
        <v>16</v>
      </c>
      <c r="B106" s="340" t="s">
        <v>782</v>
      </c>
      <c r="C106" s="325">
        <v>1</v>
      </c>
      <c r="D106" s="309" t="s">
        <v>592</v>
      </c>
      <c r="E106" s="326">
        <v>2000</v>
      </c>
      <c r="F106" s="327">
        <f t="shared" si="4"/>
        <v>2000</v>
      </c>
    </row>
    <row r="107" spans="1:6">
      <c r="A107" s="325"/>
      <c r="B107" s="340"/>
      <c r="C107" s="325"/>
      <c r="E107" s="326"/>
      <c r="F107" s="326"/>
    </row>
    <row r="108" spans="1:6" ht="42.75">
      <c r="A108" s="325">
        <v>17</v>
      </c>
      <c r="B108" s="310" t="s">
        <v>595</v>
      </c>
      <c r="C108" s="325" t="s">
        <v>377</v>
      </c>
      <c r="D108" s="309" t="s">
        <v>592</v>
      </c>
      <c r="E108" s="326">
        <v>2500</v>
      </c>
      <c r="F108" s="327"/>
    </row>
    <row r="109" spans="1:6">
      <c r="A109" s="325"/>
      <c r="B109" s="310"/>
      <c r="C109" s="325"/>
      <c r="E109" s="326"/>
      <c r="F109" s="327"/>
    </row>
    <row r="110" spans="1:6" ht="228">
      <c r="A110" s="343">
        <v>18</v>
      </c>
      <c r="B110" s="322" t="s">
        <v>596</v>
      </c>
      <c r="C110" s="325">
        <v>5</v>
      </c>
      <c r="D110" s="309" t="s">
        <v>592</v>
      </c>
      <c r="E110" s="326">
        <v>3000</v>
      </c>
      <c r="F110" s="327">
        <f t="shared" si="4"/>
        <v>15000</v>
      </c>
    </row>
    <row r="111" spans="1:6">
      <c r="A111" s="343"/>
      <c r="B111" s="310"/>
      <c r="C111" s="325"/>
      <c r="E111" s="326"/>
      <c r="F111" s="326"/>
    </row>
    <row r="112" spans="1:6" ht="228">
      <c r="A112" s="325">
        <v>19</v>
      </c>
      <c r="B112" s="322" t="s">
        <v>597</v>
      </c>
      <c r="C112" s="325">
        <v>10</v>
      </c>
      <c r="D112" s="309" t="s">
        <v>592</v>
      </c>
      <c r="E112" s="326">
        <v>4000</v>
      </c>
      <c r="F112" s="327">
        <f t="shared" si="4"/>
        <v>40000</v>
      </c>
    </row>
    <row r="113" spans="1:6">
      <c r="A113" s="325"/>
      <c r="B113" s="310"/>
      <c r="C113" s="325"/>
      <c r="E113" s="326"/>
      <c r="F113" s="326"/>
    </row>
    <row r="114" spans="1:6" ht="213.75">
      <c r="A114" s="325">
        <v>20</v>
      </c>
      <c r="B114" s="322" t="s">
        <v>598</v>
      </c>
      <c r="C114" s="325">
        <v>5</v>
      </c>
      <c r="D114" s="309" t="s">
        <v>592</v>
      </c>
      <c r="E114" s="326">
        <v>4000</v>
      </c>
      <c r="F114" s="327">
        <f t="shared" si="4"/>
        <v>20000</v>
      </c>
    </row>
    <row r="115" spans="1:6">
      <c r="A115" s="325"/>
      <c r="B115" s="310" t="s">
        <v>222</v>
      </c>
      <c r="C115" s="325"/>
      <c r="E115" s="326"/>
      <c r="F115" s="326"/>
    </row>
    <row r="116" spans="1:6" ht="228">
      <c r="A116" s="325">
        <v>21</v>
      </c>
      <c r="B116" s="322" t="s">
        <v>599</v>
      </c>
      <c r="C116" s="325">
        <v>2</v>
      </c>
      <c r="D116" s="309" t="s">
        <v>592</v>
      </c>
      <c r="E116" s="326">
        <v>3000</v>
      </c>
      <c r="F116" s="327">
        <f t="shared" si="4"/>
        <v>6000</v>
      </c>
    </row>
    <row r="117" spans="1:6">
      <c r="A117" s="325"/>
      <c r="B117" s="310"/>
      <c r="C117" s="325"/>
      <c r="E117" s="326"/>
      <c r="F117" s="326"/>
    </row>
    <row r="118" spans="1:6" ht="57">
      <c r="A118" s="325">
        <v>22</v>
      </c>
      <c r="B118" s="310" t="s">
        <v>600</v>
      </c>
      <c r="C118" s="325">
        <v>2</v>
      </c>
      <c r="D118" s="309" t="s">
        <v>288</v>
      </c>
      <c r="E118" s="326">
        <v>5000</v>
      </c>
      <c r="F118" s="327">
        <f t="shared" si="4"/>
        <v>10000</v>
      </c>
    </row>
    <row r="119" spans="1:6">
      <c r="A119" s="325"/>
      <c r="B119" s="310"/>
      <c r="C119" s="325"/>
      <c r="E119" s="326"/>
      <c r="F119" s="326"/>
    </row>
    <row r="120" spans="1:6" ht="57">
      <c r="A120" s="325">
        <v>23</v>
      </c>
      <c r="B120" s="310" t="s">
        <v>601</v>
      </c>
      <c r="C120" s="325">
        <v>5</v>
      </c>
      <c r="D120" s="309" t="s">
        <v>288</v>
      </c>
      <c r="E120" s="326">
        <v>5500</v>
      </c>
      <c r="F120" s="327">
        <f t="shared" si="4"/>
        <v>27500</v>
      </c>
    </row>
    <row r="121" spans="1:6">
      <c r="A121" s="325"/>
      <c r="B121" s="310"/>
      <c r="C121" s="325"/>
      <c r="E121" s="326"/>
      <c r="F121" s="327"/>
    </row>
    <row r="122" spans="1:6" ht="57">
      <c r="A122" s="325">
        <v>24</v>
      </c>
      <c r="B122" s="310" t="s">
        <v>602</v>
      </c>
      <c r="C122" s="325" t="s">
        <v>377</v>
      </c>
      <c r="D122" s="309" t="s">
        <v>288</v>
      </c>
      <c r="E122" s="326">
        <v>6500</v>
      </c>
      <c r="F122" s="327"/>
    </row>
    <row r="123" spans="1:6">
      <c r="A123" s="325"/>
      <c r="B123" s="310"/>
      <c r="C123" s="325"/>
      <c r="E123" s="326"/>
      <c r="F123" s="326"/>
    </row>
    <row r="124" spans="1:6" ht="57">
      <c r="A124" s="325">
        <v>25</v>
      </c>
      <c r="B124" s="310" t="s">
        <v>783</v>
      </c>
      <c r="C124" s="325">
        <v>2</v>
      </c>
      <c r="D124" s="309" t="s">
        <v>288</v>
      </c>
      <c r="E124" s="326">
        <v>7000</v>
      </c>
      <c r="F124" s="327">
        <f t="shared" si="4"/>
        <v>14000</v>
      </c>
    </row>
    <row r="125" spans="1:6">
      <c r="A125" s="325"/>
      <c r="B125" s="310"/>
      <c r="C125" s="325"/>
      <c r="E125" s="326"/>
      <c r="F125" s="327"/>
    </row>
    <row r="126" spans="1:6" ht="57">
      <c r="A126" s="325">
        <v>26</v>
      </c>
      <c r="B126" s="310" t="s">
        <v>784</v>
      </c>
      <c r="C126" s="325">
        <v>2</v>
      </c>
      <c r="D126" s="309" t="s">
        <v>288</v>
      </c>
      <c r="E126" s="326">
        <v>7500</v>
      </c>
      <c r="F126" s="327">
        <f t="shared" si="4"/>
        <v>15000</v>
      </c>
    </row>
    <row r="127" spans="1:6" ht="17.25" customHeight="1">
      <c r="A127" s="309"/>
      <c r="B127" s="310"/>
      <c r="E127" s="333"/>
      <c r="F127" s="338"/>
    </row>
    <row r="128" spans="1:6" ht="28.5">
      <c r="A128" s="309">
        <v>27</v>
      </c>
      <c r="B128" s="310" t="s">
        <v>603</v>
      </c>
      <c r="E128" s="333"/>
      <c r="F128" s="338"/>
    </row>
    <row r="129" spans="1:6" ht="17.25" customHeight="1">
      <c r="A129" s="309"/>
      <c r="B129" s="310"/>
      <c r="E129" s="333"/>
      <c r="F129" s="338"/>
    </row>
    <row r="130" spans="1:6" ht="17.25" customHeight="1">
      <c r="A130" s="332" t="s">
        <v>571</v>
      </c>
      <c r="B130" s="310" t="s">
        <v>604</v>
      </c>
      <c r="C130" s="309">
        <v>5</v>
      </c>
      <c r="D130" s="309" t="s">
        <v>19</v>
      </c>
      <c r="E130" s="333">
        <v>3000</v>
      </c>
      <c r="F130" s="327">
        <f t="shared" ref="F130" si="5">E130*C130</f>
        <v>15000</v>
      </c>
    </row>
    <row r="131" spans="1:6" ht="17.25" customHeight="1">
      <c r="A131" s="332"/>
      <c r="B131" s="310"/>
      <c r="E131" s="333"/>
      <c r="F131" s="338"/>
    </row>
    <row r="132" spans="1:6" ht="114">
      <c r="A132" s="309">
        <v>28</v>
      </c>
      <c r="B132" s="310" t="s">
        <v>605</v>
      </c>
      <c r="E132" s="326"/>
      <c r="F132" s="326"/>
    </row>
    <row r="133" spans="1:6">
      <c r="A133" s="309"/>
      <c r="B133" s="310"/>
      <c r="E133" s="326"/>
      <c r="F133" s="326"/>
    </row>
    <row r="134" spans="1:6" ht="28.5">
      <c r="A134" s="344" t="s">
        <v>569</v>
      </c>
      <c r="B134" s="310" t="s">
        <v>606</v>
      </c>
      <c r="C134" s="309">
        <v>2</v>
      </c>
      <c r="D134" s="309" t="s">
        <v>288</v>
      </c>
      <c r="E134" s="326">
        <v>1000</v>
      </c>
      <c r="F134" s="327">
        <f t="shared" ref="F134:F135" si="6">E134*C134</f>
        <v>2000</v>
      </c>
    </row>
    <row r="135" spans="1:6" ht="28.5">
      <c r="A135" s="344" t="s">
        <v>571</v>
      </c>
      <c r="B135" s="310" t="s">
        <v>607</v>
      </c>
      <c r="C135" s="309">
        <v>2</v>
      </c>
      <c r="D135" s="309" t="s">
        <v>288</v>
      </c>
      <c r="E135" s="326">
        <v>1200</v>
      </c>
      <c r="F135" s="327">
        <f t="shared" si="6"/>
        <v>2400</v>
      </c>
    </row>
    <row r="136" spans="1:6">
      <c r="A136" s="335"/>
      <c r="B136" s="345"/>
      <c r="E136" s="326"/>
      <c r="F136" s="326"/>
    </row>
    <row r="137" spans="1:6" ht="85.5">
      <c r="A137" s="309">
        <v>29</v>
      </c>
      <c r="B137" s="340" t="s">
        <v>608</v>
      </c>
      <c r="C137" s="456">
        <v>110</v>
      </c>
      <c r="D137" s="309" t="s">
        <v>576</v>
      </c>
      <c r="E137" s="326">
        <v>100</v>
      </c>
      <c r="F137" s="327">
        <f t="shared" ref="F137" si="7">E137*C137</f>
        <v>11000</v>
      </c>
    </row>
    <row r="138" spans="1:6">
      <c r="A138" s="344"/>
      <c r="B138" s="345"/>
      <c r="E138" s="326"/>
      <c r="F138" s="326"/>
    </row>
    <row r="139" spans="1:6" ht="28.5">
      <c r="A139" s="309">
        <v>30</v>
      </c>
      <c r="B139" s="345" t="s">
        <v>609</v>
      </c>
      <c r="C139" s="456">
        <v>8</v>
      </c>
      <c r="D139" s="309" t="s">
        <v>19</v>
      </c>
      <c r="E139" s="346">
        <v>1500</v>
      </c>
      <c r="F139" s="327">
        <f t="shared" ref="F139" si="8">E139*C139</f>
        <v>12000</v>
      </c>
    </row>
    <row r="140" spans="1:6" ht="16.5" customHeight="1">
      <c r="A140" s="344"/>
      <c r="B140" s="345"/>
      <c r="E140" s="306"/>
      <c r="F140" s="308"/>
    </row>
    <row r="141" spans="1:6" s="337" customFormat="1" ht="28.5">
      <c r="A141" s="309">
        <v>31</v>
      </c>
      <c r="B141" s="345" t="s">
        <v>610</v>
      </c>
      <c r="C141" s="456">
        <v>8</v>
      </c>
      <c r="D141" s="309" t="s">
        <v>19</v>
      </c>
      <c r="E141" s="346">
        <v>1200</v>
      </c>
      <c r="F141" s="327">
        <f t="shared" ref="F141" si="9">E141*C141</f>
        <v>9600</v>
      </c>
    </row>
    <row r="142" spans="1:6" s="337" customFormat="1">
      <c r="A142" s="309"/>
      <c r="B142" s="345"/>
      <c r="C142" s="309"/>
      <c r="D142" s="309"/>
      <c r="E142" s="346"/>
      <c r="F142" s="327"/>
    </row>
    <row r="143" spans="1:6" ht="71.25">
      <c r="A143" s="309">
        <v>32</v>
      </c>
      <c r="B143" s="310" t="s">
        <v>611</v>
      </c>
      <c r="E143" s="333"/>
      <c r="F143" s="326"/>
    </row>
    <row r="144" spans="1:6" ht="17.25" customHeight="1">
      <c r="A144" s="309"/>
      <c r="B144" s="310"/>
      <c r="E144" s="333"/>
      <c r="F144" s="326"/>
    </row>
    <row r="145" spans="1:6" ht="17.25" customHeight="1">
      <c r="A145" s="309" t="s">
        <v>569</v>
      </c>
      <c r="B145" s="310" t="s">
        <v>612</v>
      </c>
      <c r="C145" s="456">
        <v>40</v>
      </c>
      <c r="D145" s="309" t="s">
        <v>576</v>
      </c>
      <c r="E145" s="333">
        <v>225</v>
      </c>
      <c r="F145" s="327">
        <f t="shared" ref="F145:F146" si="10">E145*C145</f>
        <v>9000</v>
      </c>
    </row>
    <row r="146" spans="1:6" ht="17.25" customHeight="1">
      <c r="A146" s="309" t="s">
        <v>571</v>
      </c>
      <c r="B146" s="310" t="s">
        <v>613</v>
      </c>
      <c r="C146" s="456">
        <v>50</v>
      </c>
      <c r="D146" s="309" t="s">
        <v>576</v>
      </c>
      <c r="E146" s="333">
        <v>200</v>
      </c>
      <c r="F146" s="327">
        <f t="shared" si="10"/>
        <v>10000</v>
      </c>
    </row>
    <row r="147" spans="1:6" s="337" customFormat="1">
      <c r="A147" s="336"/>
      <c r="B147" s="347"/>
      <c r="C147" s="309"/>
      <c r="D147" s="309"/>
      <c r="E147" s="346"/>
      <c r="F147" s="346"/>
    </row>
    <row r="148" spans="1:6" s="337" customFormat="1" ht="28.5">
      <c r="A148" s="309">
        <v>33</v>
      </c>
      <c r="B148" s="347" t="s">
        <v>614</v>
      </c>
      <c r="C148" s="309"/>
      <c r="D148" s="309"/>
      <c r="E148" s="346"/>
      <c r="F148" s="327"/>
    </row>
    <row r="149" spans="1:6" s="337" customFormat="1">
      <c r="A149" s="336"/>
      <c r="B149" s="345"/>
      <c r="C149" s="309"/>
      <c r="D149" s="309"/>
      <c r="E149" s="346"/>
      <c r="F149" s="346"/>
    </row>
    <row r="150" spans="1:6" s="337" customFormat="1">
      <c r="A150" s="336" t="s">
        <v>569</v>
      </c>
      <c r="B150" s="345" t="s">
        <v>615</v>
      </c>
      <c r="C150" s="456">
        <v>30</v>
      </c>
      <c r="D150" s="309" t="s">
        <v>33</v>
      </c>
      <c r="E150" s="346">
        <v>300</v>
      </c>
      <c r="F150" s="327">
        <f t="shared" ref="F150:F151" si="11">E150*C150</f>
        <v>9000</v>
      </c>
    </row>
    <row r="151" spans="1:6" s="337" customFormat="1">
      <c r="A151" s="336" t="s">
        <v>571</v>
      </c>
      <c r="B151" s="347" t="s">
        <v>616</v>
      </c>
      <c r="C151" s="456">
        <v>3</v>
      </c>
      <c r="D151" s="309" t="s">
        <v>33</v>
      </c>
      <c r="E151" s="346">
        <v>1000</v>
      </c>
      <c r="F151" s="327">
        <f t="shared" si="11"/>
        <v>3000</v>
      </c>
    </row>
    <row r="152" spans="1:6" s="337" customFormat="1">
      <c r="A152" s="336"/>
      <c r="B152" s="347"/>
      <c r="C152" s="309"/>
      <c r="D152" s="309"/>
      <c r="E152" s="346"/>
      <c r="F152" s="327"/>
    </row>
    <row r="153" spans="1:6" s="337" customFormat="1">
      <c r="A153" s="336" t="s">
        <v>617</v>
      </c>
      <c r="B153" s="347" t="s">
        <v>618</v>
      </c>
      <c r="C153" s="456">
        <v>9</v>
      </c>
      <c r="D153" s="309" t="s">
        <v>33</v>
      </c>
      <c r="E153" s="346">
        <v>300</v>
      </c>
      <c r="F153" s="327">
        <f t="shared" ref="F153:F154" si="12">E153*C153</f>
        <v>2700</v>
      </c>
    </row>
    <row r="154" spans="1:6" s="337" customFormat="1">
      <c r="A154" s="336" t="s">
        <v>573</v>
      </c>
      <c r="B154" s="347" t="s">
        <v>619</v>
      </c>
      <c r="C154" s="456">
        <v>20</v>
      </c>
      <c r="D154" s="309" t="s">
        <v>576</v>
      </c>
      <c r="E154" s="346">
        <v>150</v>
      </c>
      <c r="F154" s="327">
        <f t="shared" si="12"/>
        <v>3000</v>
      </c>
    </row>
    <row r="155" spans="1:6" s="337" customFormat="1" ht="15" thickBot="1">
      <c r="A155" s="336"/>
      <c r="B155" s="347"/>
      <c r="C155" s="309"/>
      <c r="D155" s="309"/>
      <c r="E155" s="346"/>
      <c r="F155" s="327"/>
    </row>
    <row r="156" spans="1:6" s="337" customFormat="1" ht="24.95" customHeight="1" thickBot="1">
      <c r="A156" s="514" t="s">
        <v>620</v>
      </c>
      <c r="B156" s="515"/>
      <c r="C156" s="515"/>
      <c r="D156" s="515"/>
      <c r="E156" s="515"/>
      <c r="F156" s="348">
        <f>SUM(F43:F155)</f>
        <v>723325</v>
      </c>
    </row>
    <row r="157" spans="1:6" ht="16.5" customHeight="1">
      <c r="A157" s="349"/>
      <c r="B157" s="350" t="s">
        <v>621</v>
      </c>
      <c r="C157" s="306"/>
      <c r="D157" s="306"/>
      <c r="E157" s="351"/>
      <c r="F157" s="351"/>
    </row>
    <row r="158" spans="1:6" ht="30.75" customHeight="1">
      <c r="A158" s="309">
        <v>1</v>
      </c>
      <c r="B158" s="503" t="s">
        <v>622</v>
      </c>
      <c r="C158" s="504"/>
      <c r="D158" s="504"/>
      <c r="E158" s="504"/>
      <c r="F158" s="504"/>
    </row>
    <row r="159" spans="1:6" ht="24" customHeight="1">
      <c r="A159" s="309">
        <v>2</v>
      </c>
      <c r="B159" s="503" t="s">
        <v>623</v>
      </c>
      <c r="C159" s="503"/>
      <c r="D159" s="503"/>
      <c r="E159" s="503"/>
      <c r="F159" s="503"/>
    </row>
    <row r="160" spans="1:6" ht="24" customHeight="1">
      <c r="A160" s="309">
        <v>3</v>
      </c>
      <c r="B160" s="503" t="s">
        <v>624</v>
      </c>
      <c r="C160" s="504"/>
      <c r="D160" s="504"/>
      <c r="E160" s="504"/>
      <c r="F160" s="504"/>
    </row>
  </sheetData>
  <mergeCells count="7">
    <mergeCell ref="B160:F160"/>
    <mergeCell ref="A1:F1"/>
    <mergeCell ref="A2:F2"/>
    <mergeCell ref="A3:F3"/>
    <mergeCell ref="A156:E156"/>
    <mergeCell ref="B158:F158"/>
    <mergeCell ref="B159:F159"/>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9"/>
  <sheetViews>
    <sheetView workbookViewId="0">
      <selection activeCell="E10" sqref="E10"/>
    </sheetView>
  </sheetViews>
  <sheetFormatPr defaultRowHeight="15.75"/>
  <cols>
    <col min="1" max="1" width="9" style="474" customWidth="1"/>
    <col min="2" max="2" width="63.42578125" style="474" customWidth="1"/>
    <col min="3" max="3" width="11.140625" style="474" customWidth="1"/>
    <col min="4" max="4" width="7.140625" style="474" customWidth="1"/>
    <col min="5" max="5" width="10.7109375" style="479" customWidth="1"/>
    <col min="6" max="6" width="14.7109375" style="480" customWidth="1"/>
    <col min="7" max="7" width="24.85546875" style="480" customWidth="1"/>
    <col min="8" max="8" width="15.85546875" style="474" customWidth="1"/>
    <col min="9" max="9" width="13.140625" style="474" customWidth="1"/>
    <col min="10" max="257" width="8.85546875" style="474"/>
    <col min="258" max="258" width="8" style="474" customWidth="1"/>
    <col min="259" max="259" width="63.140625" style="474" customWidth="1"/>
    <col min="260" max="260" width="10.7109375" style="474" customWidth="1"/>
    <col min="261" max="261" width="9.28515625" style="474" customWidth="1"/>
    <col min="262" max="262" width="22" style="474" customWidth="1"/>
    <col min="263" max="263" width="14.28515625" style="474" customWidth="1"/>
    <col min="264" max="264" width="8.85546875" style="474"/>
    <col min="265" max="265" width="13.140625" style="474" customWidth="1"/>
    <col min="266" max="513" width="8.85546875" style="474"/>
    <col min="514" max="514" width="8" style="474" customWidth="1"/>
    <col min="515" max="515" width="63.140625" style="474" customWidth="1"/>
    <col min="516" max="516" width="10.7109375" style="474" customWidth="1"/>
    <col min="517" max="517" width="9.28515625" style="474" customWidth="1"/>
    <col min="518" max="518" width="22" style="474" customWidth="1"/>
    <col min="519" max="519" width="14.28515625" style="474" customWidth="1"/>
    <col min="520" max="520" width="8.85546875" style="474"/>
    <col min="521" max="521" width="13.140625" style="474" customWidth="1"/>
    <col min="522" max="769" width="8.85546875" style="474"/>
    <col min="770" max="770" width="8" style="474" customWidth="1"/>
    <col min="771" max="771" width="63.140625" style="474" customWidth="1"/>
    <col min="772" max="772" width="10.7109375" style="474" customWidth="1"/>
    <col min="773" max="773" width="9.28515625" style="474" customWidth="1"/>
    <col min="774" max="774" width="22" style="474" customWidth="1"/>
    <col min="775" max="775" width="14.28515625" style="474" customWidth="1"/>
    <col min="776" max="776" width="8.85546875" style="474"/>
    <col min="777" max="777" width="13.140625" style="474" customWidth="1"/>
    <col min="778" max="1025" width="8.85546875" style="474"/>
    <col min="1026" max="1026" width="8" style="474" customWidth="1"/>
    <col min="1027" max="1027" width="63.140625" style="474" customWidth="1"/>
    <col min="1028" max="1028" width="10.7109375" style="474" customWidth="1"/>
    <col min="1029" max="1029" width="9.28515625" style="474" customWidth="1"/>
    <col min="1030" max="1030" width="22" style="474" customWidth="1"/>
    <col min="1031" max="1031" width="14.28515625" style="474" customWidth="1"/>
    <col min="1032" max="1032" width="8.85546875" style="474"/>
    <col min="1033" max="1033" width="13.140625" style="474" customWidth="1"/>
    <col min="1034" max="1281" width="8.85546875" style="474"/>
    <col min="1282" max="1282" width="8" style="474" customWidth="1"/>
    <col min="1283" max="1283" width="63.140625" style="474" customWidth="1"/>
    <col min="1284" max="1284" width="10.7109375" style="474" customWidth="1"/>
    <col min="1285" max="1285" width="9.28515625" style="474" customWidth="1"/>
    <col min="1286" max="1286" width="22" style="474" customWidth="1"/>
    <col min="1287" max="1287" width="14.28515625" style="474" customWidth="1"/>
    <col min="1288" max="1288" width="8.85546875" style="474"/>
    <col min="1289" max="1289" width="13.140625" style="474" customWidth="1"/>
    <col min="1290" max="1537" width="8.85546875" style="474"/>
    <col min="1538" max="1538" width="8" style="474" customWidth="1"/>
    <col min="1539" max="1539" width="63.140625" style="474" customWidth="1"/>
    <col min="1540" max="1540" width="10.7109375" style="474" customWidth="1"/>
    <col min="1541" max="1541" width="9.28515625" style="474" customWidth="1"/>
    <col min="1542" max="1542" width="22" style="474" customWidth="1"/>
    <col min="1543" max="1543" width="14.28515625" style="474" customWidth="1"/>
    <col min="1544" max="1544" width="8.85546875" style="474"/>
    <col min="1545" max="1545" width="13.140625" style="474" customWidth="1"/>
    <col min="1546" max="1793" width="8.85546875" style="474"/>
    <col min="1794" max="1794" width="8" style="474" customWidth="1"/>
    <col min="1795" max="1795" width="63.140625" style="474" customWidth="1"/>
    <col min="1796" max="1796" width="10.7109375" style="474" customWidth="1"/>
    <col min="1797" max="1797" width="9.28515625" style="474" customWidth="1"/>
    <col min="1798" max="1798" width="22" style="474" customWidth="1"/>
    <col min="1799" max="1799" width="14.28515625" style="474" customWidth="1"/>
    <col min="1800" max="1800" width="8.85546875" style="474"/>
    <col min="1801" max="1801" width="13.140625" style="474" customWidth="1"/>
    <col min="1802" max="2049" width="8.85546875" style="474"/>
    <col min="2050" max="2050" width="8" style="474" customWidth="1"/>
    <col min="2051" max="2051" width="63.140625" style="474" customWidth="1"/>
    <col min="2052" max="2052" width="10.7109375" style="474" customWidth="1"/>
    <col min="2053" max="2053" width="9.28515625" style="474" customWidth="1"/>
    <col min="2054" max="2054" width="22" style="474" customWidth="1"/>
    <col min="2055" max="2055" width="14.28515625" style="474" customWidth="1"/>
    <col min="2056" max="2056" width="8.85546875" style="474"/>
    <col min="2057" max="2057" width="13.140625" style="474" customWidth="1"/>
    <col min="2058" max="2305" width="8.85546875" style="474"/>
    <col min="2306" max="2306" width="8" style="474" customWidth="1"/>
    <col min="2307" max="2307" width="63.140625" style="474" customWidth="1"/>
    <col min="2308" max="2308" width="10.7109375" style="474" customWidth="1"/>
    <col min="2309" max="2309" width="9.28515625" style="474" customWidth="1"/>
    <col min="2310" max="2310" width="22" style="474" customWidth="1"/>
    <col min="2311" max="2311" width="14.28515625" style="474" customWidth="1"/>
    <col min="2312" max="2312" width="8.85546875" style="474"/>
    <col min="2313" max="2313" width="13.140625" style="474" customWidth="1"/>
    <col min="2314" max="2561" width="8.85546875" style="474"/>
    <col min="2562" max="2562" width="8" style="474" customWidth="1"/>
    <col min="2563" max="2563" width="63.140625" style="474" customWidth="1"/>
    <col min="2564" max="2564" width="10.7109375" style="474" customWidth="1"/>
    <col min="2565" max="2565" width="9.28515625" style="474" customWidth="1"/>
    <col min="2566" max="2566" width="22" style="474" customWidth="1"/>
    <col min="2567" max="2567" width="14.28515625" style="474" customWidth="1"/>
    <col min="2568" max="2568" width="8.85546875" style="474"/>
    <col min="2569" max="2569" width="13.140625" style="474" customWidth="1"/>
    <col min="2570" max="2817" width="8.85546875" style="474"/>
    <col min="2818" max="2818" width="8" style="474" customWidth="1"/>
    <col min="2819" max="2819" width="63.140625" style="474" customWidth="1"/>
    <col min="2820" max="2820" width="10.7109375" style="474" customWidth="1"/>
    <col min="2821" max="2821" width="9.28515625" style="474" customWidth="1"/>
    <col min="2822" max="2822" width="22" style="474" customWidth="1"/>
    <col min="2823" max="2823" width="14.28515625" style="474" customWidth="1"/>
    <col min="2824" max="2824" width="8.85546875" style="474"/>
    <col min="2825" max="2825" width="13.140625" style="474" customWidth="1"/>
    <col min="2826" max="3073" width="8.85546875" style="474"/>
    <col min="3074" max="3074" width="8" style="474" customWidth="1"/>
    <col min="3075" max="3075" width="63.140625" style="474" customWidth="1"/>
    <col min="3076" max="3076" width="10.7109375" style="474" customWidth="1"/>
    <col min="3077" max="3077" width="9.28515625" style="474" customWidth="1"/>
    <col min="3078" max="3078" width="22" style="474" customWidth="1"/>
    <col min="3079" max="3079" width="14.28515625" style="474" customWidth="1"/>
    <col min="3080" max="3080" width="8.85546875" style="474"/>
    <col min="3081" max="3081" width="13.140625" style="474" customWidth="1"/>
    <col min="3082" max="3329" width="8.85546875" style="474"/>
    <col min="3330" max="3330" width="8" style="474" customWidth="1"/>
    <col min="3331" max="3331" width="63.140625" style="474" customWidth="1"/>
    <col min="3332" max="3332" width="10.7109375" style="474" customWidth="1"/>
    <col min="3333" max="3333" width="9.28515625" style="474" customWidth="1"/>
    <col min="3334" max="3334" width="22" style="474" customWidth="1"/>
    <col min="3335" max="3335" width="14.28515625" style="474" customWidth="1"/>
    <col min="3336" max="3336" width="8.85546875" style="474"/>
    <col min="3337" max="3337" width="13.140625" style="474" customWidth="1"/>
    <col min="3338" max="3585" width="8.85546875" style="474"/>
    <col min="3586" max="3586" width="8" style="474" customWidth="1"/>
    <col min="3587" max="3587" width="63.140625" style="474" customWidth="1"/>
    <col min="3588" max="3588" width="10.7109375" style="474" customWidth="1"/>
    <col min="3589" max="3589" width="9.28515625" style="474" customWidth="1"/>
    <col min="3590" max="3590" width="22" style="474" customWidth="1"/>
    <col min="3591" max="3591" width="14.28515625" style="474" customWidth="1"/>
    <col min="3592" max="3592" width="8.85546875" style="474"/>
    <col min="3593" max="3593" width="13.140625" style="474" customWidth="1"/>
    <col min="3594" max="3841" width="8.85546875" style="474"/>
    <col min="3842" max="3842" width="8" style="474" customWidth="1"/>
    <col min="3843" max="3843" width="63.140625" style="474" customWidth="1"/>
    <col min="3844" max="3844" width="10.7109375" style="474" customWidth="1"/>
    <col min="3845" max="3845" width="9.28515625" style="474" customWidth="1"/>
    <col min="3846" max="3846" width="22" style="474" customWidth="1"/>
    <col min="3847" max="3847" width="14.28515625" style="474" customWidth="1"/>
    <col min="3848" max="3848" width="8.85546875" style="474"/>
    <col min="3849" max="3849" width="13.140625" style="474" customWidth="1"/>
    <col min="3850" max="4097" width="8.85546875" style="474"/>
    <col min="4098" max="4098" width="8" style="474" customWidth="1"/>
    <col min="4099" max="4099" width="63.140625" style="474" customWidth="1"/>
    <col min="4100" max="4100" width="10.7109375" style="474" customWidth="1"/>
    <col min="4101" max="4101" width="9.28515625" style="474" customWidth="1"/>
    <col min="4102" max="4102" width="22" style="474" customWidth="1"/>
    <col min="4103" max="4103" width="14.28515625" style="474" customWidth="1"/>
    <col min="4104" max="4104" width="8.85546875" style="474"/>
    <col min="4105" max="4105" width="13.140625" style="474" customWidth="1"/>
    <col min="4106" max="4353" width="8.85546875" style="474"/>
    <col min="4354" max="4354" width="8" style="474" customWidth="1"/>
    <col min="4355" max="4355" width="63.140625" style="474" customWidth="1"/>
    <col min="4356" max="4356" width="10.7109375" style="474" customWidth="1"/>
    <col min="4357" max="4357" width="9.28515625" style="474" customWidth="1"/>
    <col min="4358" max="4358" width="22" style="474" customWidth="1"/>
    <col min="4359" max="4359" width="14.28515625" style="474" customWidth="1"/>
    <col min="4360" max="4360" width="8.85546875" style="474"/>
    <col min="4361" max="4361" width="13.140625" style="474" customWidth="1"/>
    <col min="4362" max="4609" width="8.85546875" style="474"/>
    <col min="4610" max="4610" width="8" style="474" customWidth="1"/>
    <col min="4611" max="4611" width="63.140625" style="474" customWidth="1"/>
    <col min="4612" max="4612" width="10.7109375" style="474" customWidth="1"/>
    <col min="4613" max="4613" width="9.28515625" style="474" customWidth="1"/>
    <col min="4614" max="4614" width="22" style="474" customWidth="1"/>
    <col min="4615" max="4615" width="14.28515625" style="474" customWidth="1"/>
    <col min="4616" max="4616" width="8.85546875" style="474"/>
    <col min="4617" max="4617" width="13.140625" style="474" customWidth="1"/>
    <col min="4618" max="4865" width="8.85546875" style="474"/>
    <col min="4866" max="4866" width="8" style="474" customWidth="1"/>
    <col min="4867" max="4867" width="63.140625" style="474" customWidth="1"/>
    <col min="4868" max="4868" width="10.7109375" style="474" customWidth="1"/>
    <col min="4869" max="4869" width="9.28515625" style="474" customWidth="1"/>
    <col min="4870" max="4870" width="22" style="474" customWidth="1"/>
    <col min="4871" max="4871" width="14.28515625" style="474" customWidth="1"/>
    <col min="4872" max="4872" width="8.85546875" style="474"/>
    <col min="4873" max="4873" width="13.140625" style="474" customWidth="1"/>
    <col min="4874" max="5121" width="8.85546875" style="474"/>
    <col min="5122" max="5122" width="8" style="474" customWidth="1"/>
    <col min="5123" max="5123" width="63.140625" style="474" customWidth="1"/>
    <col min="5124" max="5124" width="10.7109375" style="474" customWidth="1"/>
    <col min="5125" max="5125" width="9.28515625" style="474" customWidth="1"/>
    <col min="5126" max="5126" width="22" style="474" customWidth="1"/>
    <col min="5127" max="5127" width="14.28515625" style="474" customWidth="1"/>
    <col min="5128" max="5128" width="8.85546875" style="474"/>
    <col min="5129" max="5129" width="13.140625" style="474" customWidth="1"/>
    <col min="5130" max="5377" width="8.85546875" style="474"/>
    <col min="5378" max="5378" width="8" style="474" customWidth="1"/>
    <col min="5379" max="5379" width="63.140625" style="474" customWidth="1"/>
    <col min="5380" max="5380" width="10.7109375" style="474" customWidth="1"/>
    <col min="5381" max="5381" width="9.28515625" style="474" customWidth="1"/>
    <col min="5382" max="5382" width="22" style="474" customWidth="1"/>
    <col min="5383" max="5383" width="14.28515625" style="474" customWidth="1"/>
    <col min="5384" max="5384" width="8.85546875" style="474"/>
    <col min="5385" max="5385" width="13.140625" style="474" customWidth="1"/>
    <col min="5386" max="5633" width="8.85546875" style="474"/>
    <col min="5634" max="5634" width="8" style="474" customWidth="1"/>
    <col min="5635" max="5635" width="63.140625" style="474" customWidth="1"/>
    <col min="5636" max="5636" width="10.7109375" style="474" customWidth="1"/>
    <col min="5637" max="5637" width="9.28515625" style="474" customWidth="1"/>
    <col min="5638" max="5638" width="22" style="474" customWidth="1"/>
    <col min="5639" max="5639" width="14.28515625" style="474" customWidth="1"/>
    <col min="5640" max="5640" width="8.85546875" style="474"/>
    <col min="5641" max="5641" width="13.140625" style="474" customWidth="1"/>
    <col min="5642" max="5889" width="8.85546875" style="474"/>
    <col min="5890" max="5890" width="8" style="474" customWidth="1"/>
    <col min="5891" max="5891" width="63.140625" style="474" customWidth="1"/>
    <col min="5892" max="5892" width="10.7109375" style="474" customWidth="1"/>
    <col min="5893" max="5893" width="9.28515625" style="474" customWidth="1"/>
    <col min="5894" max="5894" width="22" style="474" customWidth="1"/>
    <col min="5895" max="5895" width="14.28515625" style="474" customWidth="1"/>
    <col min="5896" max="5896" width="8.85546875" style="474"/>
    <col min="5897" max="5897" width="13.140625" style="474" customWidth="1"/>
    <col min="5898" max="6145" width="8.85546875" style="474"/>
    <col min="6146" max="6146" width="8" style="474" customWidth="1"/>
    <col min="6147" max="6147" width="63.140625" style="474" customWidth="1"/>
    <col min="6148" max="6148" width="10.7109375" style="474" customWidth="1"/>
    <col min="6149" max="6149" width="9.28515625" style="474" customWidth="1"/>
    <col min="6150" max="6150" width="22" style="474" customWidth="1"/>
    <col min="6151" max="6151" width="14.28515625" style="474" customWidth="1"/>
    <col min="6152" max="6152" width="8.85546875" style="474"/>
    <col min="6153" max="6153" width="13.140625" style="474" customWidth="1"/>
    <col min="6154" max="6401" width="8.85546875" style="474"/>
    <col min="6402" max="6402" width="8" style="474" customWidth="1"/>
    <col min="6403" max="6403" width="63.140625" style="474" customWidth="1"/>
    <col min="6404" max="6404" width="10.7109375" style="474" customWidth="1"/>
    <col min="6405" max="6405" width="9.28515625" style="474" customWidth="1"/>
    <col min="6406" max="6406" width="22" style="474" customWidth="1"/>
    <col min="6407" max="6407" width="14.28515625" style="474" customWidth="1"/>
    <col min="6408" max="6408" width="8.85546875" style="474"/>
    <col min="6409" max="6409" width="13.140625" style="474" customWidth="1"/>
    <col min="6410" max="6657" width="8.85546875" style="474"/>
    <col min="6658" max="6658" width="8" style="474" customWidth="1"/>
    <col min="6659" max="6659" width="63.140625" style="474" customWidth="1"/>
    <col min="6660" max="6660" width="10.7109375" style="474" customWidth="1"/>
    <col min="6661" max="6661" width="9.28515625" style="474" customWidth="1"/>
    <col min="6662" max="6662" width="22" style="474" customWidth="1"/>
    <col min="6663" max="6663" width="14.28515625" style="474" customWidth="1"/>
    <col min="6664" max="6664" width="8.85546875" style="474"/>
    <col min="6665" max="6665" width="13.140625" style="474" customWidth="1"/>
    <col min="6666" max="6913" width="8.85546875" style="474"/>
    <col min="6914" max="6914" width="8" style="474" customWidth="1"/>
    <col min="6915" max="6915" width="63.140625" style="474" customWidth="1"/>
    <col min="6916" max="6916" width="10.7109375" style="474" customWidth="1"/>
    <col min="6917" max="6917" width="9.28515625" style="474" customWidth="1"/>
    <col min="6918" max="6918" width="22" style="474" customWidth="1"/>
    <col min="6919" max="6919" width="14.28515625" style="474" customWidth="1"/>
    <col min="6920" max="6920" width="8.85546875" style="474"/>
    <col min="6921" max="6921" width="13.140625" style="474" customWidth="1"/>
    <col min="6922" max="7169" width="8.85546875" style="474"/>
    <col min="7170" max="7170" width="8" style="474" customWidth="1"/>
    <col min="7171" max="7171" width="63.140625" style="474" customWidth="1"/>
    <col min="7172" max="7172" width="10.7109375" style="474" customWidth="1"/>
    <col min="7173" max="7173" width="9.28515625" style="474" customWidth="1"/>
    <col min="7174" max="7174" width="22" style="474" customWidth="1"/>
    <col min="7175" max="7175" width="14.28515625" style="474" customWidth="1"/>
    <col min="7176" max="7176" width="8.85546875" style="474"/>
    <col min="7177" max="7177" width="13.140625" style="474" customWidth="1"/>
    <col min="7178" max="7425" width="8.85546875" style="474"/>
    <col min="7426" max="7426" width="8" style="474" customWidth="1"/>
    <col min="7427" max="7427" width="63.140625" style="474" customWidth="1"/>
    <col min="7428" max="7428" width="10.7109375" style="474" customWidth="1"/>
    <col min="7429" max="7429" width="9.28515625" style="474" customWidth="1"/>
    <col min="7430" max="7430" width="22" style="474" customWidth="1"/>
    <col min="7431" max="7431" width="14.28515625" style="474" customWidth="1"/>
    <col min="7432" max="7432" width="8.85546875" style="474"/>
    <col min="7433" max="7433" width="13.140625" style="474" customWidth="1"/>
    <col min="7434" max="7681" width="8.85546875" style="474"/>
    <col min="7682" max="7682" width="8" style="474" customWidth="1"/>
    <col min="7683" max="7683" width="63.140625" style="474" customWidth="1"/>
    <col min="7684" max="7684" width="10.7109375" style="474" customWidth="1"/>
    <col min="7685" max="7685" width="9.28515625" style="474" customWidth="1"/>
    <col min="7686" max="7686" width="22" style="474" customWidth="1"/>
    <col min="7687" max="7687" width="14.28515625" style="474" customWidth="1"/>
    <col min="7688" max="7688" width="8.85546875" style="474"/>
    <col min="7689" max="7689" width="13.140625" style="474" customWidth="1"/>
    <col min="7690" max="7937" width="8.85546875" style="474"/>
    <col min="7938" max="7938" width="8" style="474" customWidth="1"/>
    <col min="7939" max="7939" width="63.140625" style="474" customWidth="1"/>
    <col min="7940" max="7940" width="10.7109375" style="474" customWidth="1"/>
    <col min="7941" max="7941" width="9.28515625" style="474" customWidth="1"/>
    <col min="7942" max="7942" width="22" style="474" customWidth="1"/>
    <col min="7943" max="7943" width="14.28515625" style="474" customWidth="1"/>
    <col min="7944" max="7944" width="8.85546875" style="474"/>
    <col min="7945" max="7945" width="13.140625" style="474" customWidth="1"/>
    <col min="7946" max="8193" width="8.85546875" style="474"/>
    <col min="8194" max="8194" width="8" style="474" customWidth="1"/>
    <col min="8195" max="8195" width="63.140625" style="474" customWidth="1"/>
    <col min="8196" max="8196" width="10.7109375" style="474" customWidth="1"/>
    <col min="8197" max="8197" width="9.28515625" style="474" customWidth="1"/>
    <col min="8198" max="8198" width="22" style="474" customWidth="1"/>
    <col min="8199" max="8199" width="14.28515625" style="474" customWidth="1"/>
    <col min="8200" max="8200" width="8.85546875" style="474"/>
    <col min="8201" max="8201" width="13.140625" style="474" customWidth="1"/>
    <col min="8202" max="8449" width="8.85546875" style="474"/>
    <col min="8450" max="8450" width="8" style="474" customWidth="1"/>
    <col min="8451" max="8451" width="63.140625" style="474" customWidth="1"/>
    <col min="8452" max="8452" width="10.7109375" style="474" customWidth="1"/>
    <col min="8453" max="8453" width="9.28515625" style="474" customWidth="1"/>
    <col min="8454" max="8454" width="22" style="474" customWidth="1"/>
    <col min="8455" max="8455" width="14.28515625" style="474" customWidth="1"/>
    <col min="8456" max="8456" width="8.85546875" style="474"/>
    <col min="8457" max="8457" width="13.140625" style="474" customWidth="1"/>
    <col min="8458" max="8705" width="8.85546875" style="474"/>
    <col min="8706" max="8706" width="8" style="474" customWidth="1"/>
    <col min="8707" max="8707" width="63.140625" style="474" customWidth="1"/>
    <col min="8708" max="8708" width="10.7109375" style="474" customWidth="1"/>
    <col min="8709" max="8709" width="9.28515625" style="474" customWidth="1"/>
    <col min="8710" max="8710" width="22" style="474" customWidth="1"/>
    <col min="8711" max="8711" width="14.28515625" style="474" customWidth="1"/>
    <col min="8712" max="8712" width="8.85546875" style="474"/>
    <col min="8713" max="8713" width="13.140625" style="474" customWidth="1"/>
    <col min="8714" max="8961" width="8.85546875" style="474"/>
    <col min="8962" max="8962" width="8" style="474" customWidth="1"/>
    <col min="8963" max="8963" width="63.140625" style="474" customWidth="1"/>
    <col min="8964" max="8964" width="10.7109375" style="474" customWidth="1"/>
    <col min="8965" max="8965" width="9.28515625" style="474" customWidth="1"/>
    <col min="8966" max="8966" width="22" style="474" customWidth="1"/>
    <col min="8967" max="8967" width="14.28515625" style="474" customWidth="1"/>
    <col min="8968" max="8968" width="8.85546875" style="474"/>
    <col min="8969" max="8969" width="13.140625" style="474" customWidth="1"/>
    <col min="8970" max="9217" width="8.85546875" style="474"/>
    <col min="9218" max="9218" width="8" style="474" customWidth="1"/>
    <col min="9219" max="9219" width="63.140625" style="474" customWidth="1"/>
    <col min="9220" max="9220" width="10.7109375" style="474" customWidth="1"/>
    <col min="9221" max="9221" width="9.28515625" style="474" customWidth="1"/>
    <col min="9222" max="9222" width="22" style="474" customWidth="1"/>
    <col min="9223" max="9223" width="14.28515625" style="474" customWidth="1"/>
    <col min="9224" max="9224" width="8.85546875" style="474"/>
    <col min="9225" max="9225" width="13.140625" style="474" customWidth="1"/>
    <col min="9226" max="9473" width="8.85546875" style="474"/>
    <col min="9474" max="9474" width="8" style="474" customWidth="1"/>
    <col min="9475" max="9475" width="63.140625" style="474" customWidth="1"/>
    <col min="9476" max="9476" width="10.7109375" style="474" customWidth="1"/>
    <col min="9477" max="9477" width="9.28515625" style="474" customWidth="1"/>
    <col min="9478" max="9478" width="22" style="474" customWidth="1"/>
    <col min="9479" max="9479" width="14.28515625" style="474" customWidth="1"/>
    <col min="9480" max="9480" width="8.85546875" style="474"/>
    <col min="9481" max="9481" width="13.140625" style="474" customWidth="1"/>
    <col min="9482" max="9729" width="8.85546875" style="474"/>
    <col min="9730" max="9730" width="8" style="474" customWidth="1"/>
    <col min="9731" max="9731" width="63.140625" style="474" customWidth="1"/>
    <col min="9732" max="9732" width="10.7109375" style="474" customWidth="1"/>
    <col min="9733" max="9733" width="9.28515625" style="474" customWidth="1"/>
    <col min="9734" max="9734" width="22" style="474" customWidth="1"/>
    <col min="9735" max="9735" width="14.28515625" style="474" customWidth="1"/>
    <col min="9736" max="9736" width="8.85546875" style="474"/>
    <col min="9737" max="9737" width="13.140625" style="474" customWidth="1"/>
    <col min="9738" max="9985" width="8.85546875" style="474"/>
    <col min="9986" max="9986" width="8" style="474" customWidth="1"/>
    <col min="9987" max="9987" width="63.140625" style="474" customWidth="1"/>
    <col min="9988" max="9988" width="10.7109375" style="474" customWidth="1"/>
    <col min="9989" max="9989" width="9.28515625" style="474" customWidth="1"/>
    <col min="9990" max="9990" width="22" style="474" customWidth="1"/>
    <col min="9991" max="9991" width="14.28515625" style="474" customWidth="1"/>
    <col min="9992" max="9992" width="8.85546875" style="474"/>
    <col min="9993" max="9993" width="13.140625" style="474" customWidth="1"/>
    <col min="9994" max="10241" width="8.85546875" style="474"/>
    <col min="10242" max="10242" width="8" style="474" customWidth="1"/>
    <col min="10243" max="10243" width="63.140625" style="474" customWidth="1"/>
    <col min="10244" max="10244" width="10.7109375" style="474" customWidth="1"/>
    <col min="10245" max="10245" width="9.28515625" style="474" customWidth="1"/>
    <col min="10246" max="10246" width="22" style="474" customWidth="1"/>
    <col min="10247" max="10247" width="14.28515625" style="474" customWidth="1"/>
    <col min="10248" max="10248" width="8.85546875" style="474"/>
    <col min="10249" max="10249" width="13.140625" style="474" customWidth="1"/>
    <col min="10250" max="10497" width="8.85546875" style="474"/>
    <col min="10498" max="10498" width="8" style="474" customWidth="1"/>
    <col min="10499" max="10499" width="63.140625" style="474" customWidth="1"/>
    <col min="10500" max="10500" width="10.7109375" style="474" customWidth="1"/>
    <col min="10501" max="10501" width="9.28515625" style="474" customWidth="1"/>
    <col min="10502" max="10502" width="22" style="474" customWidth="1"/>
    <col min="10503" max="10503" width="14.28515625" style="474" customWidth="1"/>
    <col min="10504" max="10504" width="8.85546875" style="474"/>
    <col min="10505" max="10505" width="13.140625" style="474" customWidth="1"/>
    <col min="10506" max="10753" width="8.85546875" style="474"/>
    <col min="10754" max="10754" width="8" style="474" customWidth="1"/>
    <col min="10755" max="10755" width="63.140625" style="474" customWidth="1"/>
    <col min="10756" max="10756" width="10.7109375" style="474" customWidth="1"/>
    <col min="10757" max="10757" width="9.28515625" style="474" customWidth="1"/>
    <col min="10758" max="10758" width="22" style="474" customWidth="1"/>
    <col min="10759" max="10759" width="14.28515625" style="474" customWidth="1"/>
    <col min="10760" max="10760" width="8.85546875" style="474"/>
    <col min="10761" max="10761" width="13.140625" style="474" customWidth="1"/>
    <col min="10762" max="11009" width="8.85546875" style="474"/>
    <col min="11010" max="11010" width="8" style="474" customWidth="1"/>
    <col min="11011" max="11011" width="63.140625" style="474" customWidth="1"/>
    <col min="11012" max="11012" width="10.7109375" style="474" customWidth="1"/>
    <col min="11013" max="11013" width="9.28515625" style="474" customWidth="1"/>
    <col min="11014" max="11014" width="22" style="474" customWidth="1"/>
    <col min="11015" max="11015" width="14.28515625" style="474" customWidth="1"/>
    <col min="11016" max="11016" width="8.85546875" style="474"/>
    <col min="11017" max="11017" width="13.140625" style="474" customWidth="1"/>
    <col min="11018" max="11265" width="8.85546875" style="474"/>
    <col min="11266" max="11266" width="8" style="474" customWidth="1"/>
    <col min="11267" max="11267" width="63.140625" style="474" customWidth="1"/>
    <col min="11268" max="11268" width="10.7109375" style="474" customWidth="1"/>
    <col min="11269" max="11269" width="9.28515625" style="474" customWidth="1"/>
    <col min="11270" max="11270" width="22" style="474" customWidth="1"/>
    <col min="11271" max="11271" width="14.28515625" style="474" customWidth="1"/>
    <col min="11272" max="11272" width="8.85546875" style="474"/>
    <col min="11273" max="11273" width="13.140625" style="474" customWidth="1"/>
    <col min="11274" max="11521" width="8.85546875" style="474"/>
    <col min="11522" max="11522" width="8" style="474" customWidth="1"/>
    <col min="11523" max="11523" width="63.140625" style="474" customWidth="1"/>
    <col min="11524" max="11524" width="10.7109375" style="474" customWidth="1"/>
    <col min="11525" max="11525" width="9.28515625" style="474" customWidth="1"/>
    <col min="11526" max="11526" width="22" style="474" customWidth="1"/>
    <col min="11527" max="11527" width="14.28515625" style="474" customWidth="1"/>
    <col min="11528" max="11528" width="8.85546875" style="474"/>
    <col min="11529" max="11529" width="13.140625" style="474" customWidth="1"/>
    <col min="11530" max="11777" width="8.85546875" style="474"/>
    <col min="11778" max="11778" width="8" style="474" customWidth="1"/>
    <col min="11779" max="11779" width="63.140625" style="474" customWidth="1"/>
    <col min="11780" max="11780" width="10.7109375" style="474" customWidth="1"/>
    <col min="11781" max="11781" width="9.28515625" style="474" customWidth="1"/>
    <col min="11782" max="11782" width="22" style="474" customWidth="1"/>
    <col min="11783" max="11783" width="14.28515625" style="474" customWidth="1"/>
    <col min="11784" max="11784" width="8.85546875" style="474"/>
    <col min="11785" max="11785" width="13.140625" style="474" customWidth="1"/>
    <col min="11786" max="12033" width="8.85546875" style="474"/>
    <col min="12034" max="12034" width="8" style="474" customWidth="1"/>
    <col min="12035" max="12035" width="63.140625" style="474" customWidth="1"/>
    <col min="12036" max="12036" width="10.7109375" style="474" customWidth="1"/>
    <col min="12037" max="12037" width="9.28515625" style="474" customWidth="1"/>
    <col min="12038" max="12038" width="22" style="474" customWidth="1"/>
    <col min="12039" max="12039" width="14.28515625" style="474" customWidth="1"/>
    <col min="12040" max="12040" width="8.85546875" style="474"/>
    <col min="12041" max="12041" width="13.140625" style="474" customWidth="1"/>
    <col min="12042" max="12289" width="8.85546875" style="474"/>
    <col min="12290" max="12290" width="8" style="474" customWidth="1"/>
    <col min="12291" max="12291" width="63.140625" style="474" customWidth="1"/>
    <col min="12292" max="12292" width="10.7109375" style="474" customWidth="1"/>
    <col min="12293" max="12293" width="9.28515625" style="474" customWidth="1"/>
    <col min="12294" max="12294" width="22" style="474" customWidth="1"/>
    <col min="12295" max="12295" width="14.28515625" style="474" customWidth="1"/>
    <col min="12296" max="12296" width="8.85546875" style="474"/>
    <col min="12297" max="12297" width="13.140625" style="474" customWidth="1"/>
    <col min="12298" max="12545" width="8.85546875" style="474"/>
    <col min="12546" max="12546" width="8" style="474" customWidth="1"/>
    <col min="12547" max="12547" width="63.140625" style="474" customWidth="1"/>
    <col min="12548" max="12548" width="10.7109375" style="474" customWidth="1"/>
    <col min="12549" max="12549" width="9.28515625" style="474" customWidth="1"/>
    <col min="12550" max="12550" width="22" style="474" customWidth="1"/>
    <col min="12551" max="12551" width="14.28515625" style="474" customWidth="1"/>
    <col min="12552" max="12552" width="8.85546875" style="474"/>
    <col min="12553" max="12553" width="13.140625" style="474" customWidth="1"/>
    <col min="12554" max="12801" width="8.85546875" style="474"/>
    <col min="12802" max="12802" width="8" style="474" customWidth="1"/>
    <col min="12803" max="12803" width="63.140625" style="474" customWidth="1"/>
    <col min="12804" max="12804" width="10.7109375" style="474" customWidth="1"/>
    <col min="12805" max="12805" width="9.28515625" style="474" customWidth="1"/>
    <col min="12806" max="12806" width="22" style="474" customWidth="1"/>
    <col min="12807" max="12807" width="14.28515625" style="474" customWidth="1"/>
    <col min="12808" max="12808" width="8.85546875" style="474"/>
    <col min="12809" max="12809" width="13.140625" style="474" customWidth="1"/>
    <col min="12810" max="13057" width="8.85546875" style="474"/>
    <col min="13058" max="13058" width="8" style="474" customWidth="1"/>
    <col min="13059" max="13059" width="63.140625" style="474" customWidth="1"/>
    <col min="13060" max="13060" width="10.7109375" style="474" customWidth="1"/>
    <col min="13061" max="13061" width="9.28515625" style="474" customWidth="1"/>
    <col min="13062" max="13062" width="22" style="474" customWidth="1"/>
    <col min="13063" max="13063" width="14.28515625" style="474" customWidth="1"/>
    <col min="13064" max="13064" width="8.85546875" style="474"/>
    <col min="13065" max="13065" width="13.140625" style="474" customWidth="1"/>
    <col min="13066" max="13313" width="8.85546875" style="474"/>
    <col min="13314" max="13314" width="8" style="474" customWidth="1"/>
    <col min="13315" max="13315" width="63.140625" style="474" customWidth="1"/>
    <col min="13316" max="13316" width="10.7109375" style="474" customWidth="1"/>
    <col min="13317" max="13317" width="9.28515625" style="474" customWidth="1"/>
    <col min="13318" max="13318" width="22" style="474" customWidth="1"/>
    <col min="13319" max="13319" width="14.28515625" style="474" customWidth="1"/>
    <col min="13320" max="13320" width="8.85546875" style="474"/>
    <col min="13321" max="13321" width="13.140625" style="474" customWidth="1"/>
    <col min="13322" max="13569" width="8.85546875" style="474"/>
    <col min="13570" max="13570" width="8" style="474" customWidth="1"/>
    <col min="13571" max="13571" width="63.140625" style="474" customWidth="1"/>
    <col min="13572" max="13572" width="10.7109375" style="474" customWidth="1"/>
    <col min="13573" max="13573" width="9.28515625" style="474" customWidth="1"/>
    <col min="13574" max="13574" width="22" style="474" customWidth="1"/>
    <col min="13575" max="13575" width="14.28515625" style="474" customWidth="1"/>
    <col min="13576" max="13576" width="8.85546875" style="474"/>
    <col min="13577" max="13577" width="13.140625" style="474" customWidth="1"/>
    <col min="13578" max="13825" width="8.85546875" style="474"/>
    <col min="13826" max="13826" width="8" style="474" customWidth="1"/>
    <col min="13827" max="13827" width="63.140625" style="474" customWidth="1"/>
    <col min="13828" max="13828" width="10.7109375" style="474" customWidth="1"/>
    <col min="13829" max="13829" width="9.28515625" style="474" customWidth="1"/>
    <col min="13830" max="13830" width="22" style="474" customWidth="1"/>
    <col min="13831" max="13831" width="14.28515625" style="474" customWidth="1"/>
    <col min="13832" max="13832" width="8.85546875" style="474"/>
    <col min="13833" max="13833" width="13.140625" style="474" customWidth="1"/>
    <col min="13834" max="14081" width="8.85546875" style="474"/>
    <col min="14082" max="14082" width="8" style="474" customWidth="1"/>
    <col min="14083" max="14083" width="63.140625" style="474" customWidth="1"/>
    <col min="14084" max="14084" width="10.7109375" style="474" customWidth="1"/>
    <col min="14085" max="14085" width="9.28515625" style="474" customWidth="1"/>
    <col min="14086" max="14086" width="22" style="474" customWidth="1"/>
    <col min="14087" max="14087" width="14.28515625" style="474" customWidth="1"/>
    <col min="14088" max="14088" width="8.85546875" style="474"/>
    <col min="14089" max="14089" width="13.140625" style="474" customWidth="1"/>
    <col min="14090" max="14337" width="8.85546875" style="474"/>
    <col min="14338" max="14338" width="8" style="474" customWidth="1"/>
    <col min="14339" max="14339" width="63.140625" style="474" customWidth="1"/>
    <col min="14340" max="14340" width="10.7109375" style="474" customWidth="1"/>
    <col min="14341" max="14341" width="9.28515625" style="474" customWidth="1"/>
    <col min="14342" max="14342" width="22" style="474" customWidth="1"/>
    <col min="14343" max="14343" width="14.28515625" style="474" customWidth="1"/>
    <col min="14344" max="14344" width="8.85546875" style="474"/>
    <col min="14345" max="14345" width="13.140625" style="474" customWidth="1"/>
    <col min="14346" max="14593" width="8.85546875" style="474"/>
    <col min="14594" max="14594" width="8" style="474" customWidth="1"/>
    <col min="14595" max="14595" width="63.140625" style="474" customWidth="1"/>
    <col min="14596" max="14596" width="10.7109375" style="474" customWidth="1"/>
    <col min="14597" max="14597" width="9.28515625" style="474" customWidth="1"/>
    <col min="14598" max="14598" width="22" style="474" customWidth="1"/>
    <col min="14599" max="14599" width="14.28515625" style="474" customWidth="1"/>
    <col min="14600" max="14600" width="8.85546875" style="474"/>
    <col min="14601" max="14601" width="13.140625" style="474" customWidth="1"/>
    <col min="14602" max="14849" width="8.85546875" style="474"/>
    <col min="14850" max="14850" width="8" style="474" customWidth="1"/>
    <col min="14851" max="14851" width="63.140625" style="474" customWidth="1"/>
    <col min="14852" max="14852" width="10.7109375" style="474" customWidth="1"/>
    <col min="14853" max="14853" width="9.28515625" style="474" customWidth="1"/>
    <col min="14854" max="14854" width="22" style="474" customWidth="1"/>
    <col min="14855" max="14855" width="14.28515625" style="474" customWidth="1"/>
    <col min="14856" max="14856" width="8.85546875" style="474"/>
    <col min="14857" max="14857" width="13.140625" style="474" customWidth="1"/>
    <col min="14858" max="15105" width="8.85546875" style="474"/>
    <col min="15106" max="15106" width="8" style="474" customWidth="1"/>
    <col min="15107" max="15107" width="63.140625" style="474" customWidth="1"/>
    <col min="15108" max="15108" width="10.7109375" style="474" customWidth="1"/>
    <col min="15109" max="15109" width="9.28515625" style="474" customWidth="1"/>
    <col min="15110" max="15110" width="22" style="474" customWidth="1"/>
    <col min="15111" max="15111" width="14.28515625" style="474" customWidth="1"/>
    <col min="15112" max="15112" width="8.85546875" style="474"/>
    <col min="15113" max="15113" width="13.140625" style="474" customWidth="1"/>
    <col min="15114" max="15361" width="8.85546875" style="474"/>
    <col min="15362" max="15362" width="8" style="474" customWidth="1"/>
    <col min="15363" max="15363" width="63.140625" style="474" customWidth="1"/>
    <col min="15364" max="15364" width="10.7109375" style="474" customWidth="1"/>
    <col min="15365" max="15365" width="9.28515625" style="474" customWidth="1"/>
    <col min="15366" max="15366" width="22" style="474" customWidth="1"/>
    <col min="15367" max="15367" width="14.28515625" style="474" customWidth="1"/>
    <col min="15368" max="15368" width="8.85546875" style="474"/>
    <col min="15369" max="15369" width="13.140625" style="474" customWidth="1"/>
    <col min="15370" max="15617" width="8.85546875" style="474"/>
    <col min="15618" max="15618" width="8" style="474" customWidth="1"/>
    <col min="15619" max="15619" width="63.140625" style="474" customWidth="1"/>
    <col min="15620" max="15620" width="10.7109375" style="474" customWidth="1"/>
    <col min="15621" max="15621" width="9.28515625" style="474" customWidth="1"/>
    <col min="15622" max="15622" width="22" style="474" customWidth="1"/>
    <col min="15623" max="15623" width="14.28515625" style="474" customWidth="1"/>
    <col min="15624" max="15624" width="8.85546875" style="474"/>
    <col min="15625" max="15625" width="13.140625" style="474" customWidth="1"/>
    <col min="15626" max="15873" width="8.85546875" style="474"/>
    <col min="15874" max="15874" width="8" style="474" customWidth="1"/>
    <col min="15875" max="15875" width="63.140625" style="474" customWidth="1"/>
    <col min="15876" max="15876" width="10.7109375" style="474" customWidth="1"/>
    <col min="15877" max="15877" width="9.28515625" style="474" customWidth="1"/>
    <col min="15878" max="15878" width="22" style="474" customWidth="1"/>
    <col min="15879" max="15879" width="14.28515625" style="474" customWidth="1"/>
    <col min="15880" max="15880" width="8.85546875" style="474"/>
    <col min="15881" max="15881" width="13.140625" style="474" customWidth="1"/>
    <col min="15882" max="16129" width="8.85546875" style="474"/>
    <col min="16130" max="16130" width="8" style="474" customWidth="1"/>
    <col min="16131" max="16131" width="63.140625" style="474" customWidth="1"/>
    <col min="16132" max="16132" width="10.7109375" style="474" customWidth="1"/>
    <col min="16133" max="16133" width="9.28515625" style="474" customWidth="1"/>
    <col min="16134" max="16134" width="22" style="474" customWidth="1"/>
    <col min="16135" max="16135" width="14.28515625" style="474" customWidth="1"/>
    <col min="16136" max="16136" width="8.85546875" style="474"/>
    <col min="16137" max="16137" width="13.140625" style="474" customWidth="1"/>
    <col min="16138" max="16384" width="8.85546875" style="474"/>
  </cols>
  <sheetData>
    <row r="1" spans="1:8" s="457" customFormat="1" ht="21">
      <c r="A1" s="516" t="s">
        <v>790</v>
      </c>
      <c r="B1" s="517"/>
      <c r="C1" s="517"/>
      <c r="D1" s="517"/>
      <c r="E1" s="517"/>
      <c r="F1" s="517"/>
      <c r="G1" s="517"/>
      <c r="H1" s="517"/>
    </row>
    <row r="2" spans="1:8" s="461" customFormat="1">
      <c r="A2" s="458" t="s">
        <v>440</v>
      </c>
      <c r="B2" s="459" t="s">
        <v>2</v>
      </c>
      <c r="C2" s="459" t="s">
        <v>3</v>
      </c>
      <c r="D2" s="459" t="s">
        <v>270</v>
      </c>
      <c r="E2" s="459" t="s">
        <v>271</v>
      </c>
      <c r="F2" s="459" t="s">
        <v>279</v>
      </c>
      <c r="G2" s="460" t="s">
        <v>691</v>
      </c>
      <c r="H2" s="460" t="s">
        <v>791</v>
      </c>
    </row>
    <row r="3" spans="1:8" s="461" customFormat="1" ht="75.599999999999994" customHeight="1">
      <c r="A3" s="462">
        <v>1</v>
      </c>
      <c r="B3" s="463" t="s">
        <v>792</v>
      </c>
      <c r="C3" s="464" t="s">
        <v>793</v>
      </c>
      <c r="D3" s="463">
        <v>0</v>
      </c>
      <c r="E3" s="465"/>
      <c r="F3" s="466"/>
      <c r="G3" s="467"/>
      <c r="H3" s="467"/>
    </row>
    <row r="4" spans="1:8" s="461" customFormat="1" ht="61.15" customHeight="1">
      <c r="A4" s="462">
        <v>2</v>
      </c>
      <c r="B4" s="468" t="s">
        <v>794</v>
      </c>
      <c r="C4" s="464" t="s">
        <v>793</v>
      </c>
      <c r="D4" s="469">
        <v>8</v>
      </c>
      <c r="E4" s="482">
        <v>3500</v>
      </c>
      <c r="F4" s="472">
        <f>E4*D4</f>
        <v>28000</v>
      </c>
      <c r="G4" s="470"/>
      <c r="H4" s="470"/>
    </row>
    <row r="5" spans="1:8" ht="59.45" customHeight="1">
      <c r="A5" s="462">
        <v>3</v>
      </c>
      <c r="B5" s="464" t="s">
        <v>795</v>
      </c>
      <c r="C5" s="464" t="s">
        <v>793</v>
      </c>
      <c r="D5" s="481">
        <v>24</v>
      </c>
      <c r="E5" s="472">
        <v>2000</v>
      </c>
      <c r="F5" s="472">
        <f>E5*D5</f>
        <v>48000</v>
      </c>
      <c r="G5" s="473"/>
      <c r="H5"/>
    </row>
    <row r="6" spans="1:8" ht="59.45" customHeight="1">
      <c r="A6" s="462">
        <v>4</v>
      </c>
      <c r="B6" s="475" t="s">
        <v>796</v>
      </c>
      <c r="C6" s="464" t="s">
        <v>793</v>
      </c>
      <c r="D6" s="471"/>
      <c r="E6" s="472"/>
      <c r="F6" s="472">
        <f>E6*D6</f>
        <v>0</v>
      </c>
      <c r="G6" s="473"/>
      <c r="H6" s="473"/>
    </row>
    <row r="7" spans="1:8" ht="42" customHeight="1">
      <c r="A7" s="462">
        <v>5</v>
      </c>
      <c r="B7" s="464" t="s">
        <v>797</v>
      </c>
      <c r="C7" s="464" t="s">
        <v>798</v>
      </c>
      <c r="D7" s="481">
        <v>15</v>
      </c>
      <c r="E7" s="473">
        <v>500</v>
      </c>
      <c r="F7" s="473">
        <f t="shared" ref="F7" si="0">D7*E7</f>
        <v>7500</v>
      </c>
      <c r="G7" s="473"/>
      <c r="H7" s="473"/>
    </row>
    <row r="8" spans="1:8" ht="45.6" customHeight="1">
      <c r="A8" s="462">
        <v>6</v>
      </c>
      <c r="B8" s="464" t="s">
        <v>799</v>
      </c>
      <c r="C8" s="464" t="s">
        <v>793</v>
      </c>
      <c r="D8" s="471"/>
      <c r="E8" s="473"/>
      <c r="F8" s="473"/>
      <c r="G8" s="473"/>
      <c r="H8" s="473"/>
    </row>
    <row r="9" spans="1:8">
      <c r="A9" s="476"/>
      <c r="B9" s="518" t="s">
        <v>279</v>
      </c>
      <c r="C9" s="518"/>
      <c r="D9" s="518"/>
      <c r="E9" s="518"/>
      <c r="F9" s="477">
        <f>SUM(F5:F8)</f>
        <v>55500</v>
      </c>
      <c r="G9" s="478"/>
      <c r="H9" s="478"/>
    </row>
  </sheetData>
  <mergeCells count="2">
    <mergeCell ref="A1:H1"/>
    <mergeCell ref="B9:E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I38"/>
  <sheetViews>
    <sheetView topLeftCell="A14" workbookViewId="0">
      <selection activeCell="G23" sqref="G23"/>
    </sheetView>
  </sheetViews>
  <sheetFormatPr defaultRowHeight="12.75"/>
  <cols>
    <col min="1" max="1" width="5.28515625" style="353" customWidth="1"/>
    <col min="2" max="2" width="28" style="353" bestFit="1" customWidth="1"/>
    <col min="3" max="3" width="24.5703125" style="353" customWidth="1"/>
    <col min="4" max="4" width="11" style="353" customWidth="1"/>
    <col min="5" max="5" width="18.85546875" style="353" bestFit="1" customWidth="1"/>
    <col min="6" max="6" width="17" style="353" customWidth="1"/>
    <col min="7" max="7" width="12" style="353" customWidth="1"/>
    <col min="8" max="8" width="10.7109375" style="353" bestFit="1" customWidth="1"/>
    <col min="9" max="9" width="8.85546875" style="353"/>
    <col min="10" max="10" width="12.140625" style="353" customWidth="1"/>
    <col min="11" max="11" width="10.28515625" style="353" customWidth="1"/>
    <col min="12" max="12" width="13.42578125" style="353" customWidth="1"/>
    <col min="13" max="13" width="11.85546875" style="353" customWidth="1"/>
    <col min="14" max="248" width="8.85546875" style="353"/>
    <col min="249" max="249" width="6.140625" style="353" customWidth="1"/>
    <col min="250" max="250" width="24.140625" style="353" bestFit="1" customWidth="1"/>
    <col min="251" max="251" width="30.42578125" style="353" customWidth="1"/>
    <col min="252" max="252" width="13.42578125" style="353" customWidth="1"/>
    <col min="253" max="253" width="15.5703125" style="353" bestFit="1" customWidth="1"/>
    <col min="254" max="254" width="14.85546875" style="353" bestFit="1" customWidth="1"/>
    <col min="255" max="504" width="8.85546875" style="353"/>
    <col min="505" max="505" width="6.140625" style="353" customWidth="1"/>
    <col min="506" max="506" width="24.140625" style="353" bestFit="1" customWidth="1"/>
    <col min="507" max="507" width="30.42578125" style="353" customWidth="1"/>
    <col min="508" max="508" width="13.42578125" style="353" customWidth="1"/>
    <col min="509" max="509" width="15.5703125" style="353" bestFit="1" customWidth="1"/>
    <col min="510" max="510" width="14.85546875" style="353" bestFit="1" customWidth="1"/>
    <col min="511" max="760" width="8.85546875" style="353"/>
    <col min="761" max="761" width="6.140625" style="353" customWidth="1"/>
    <col min="762" max="762" width="24.140625" style="353" bestFit="1" customWidth="1"/>
    <col min="763" max="763" width="30.42578125" style="353" customWidth="1"/>
    <col min="764" max="764" width="13.42578125" style="353" customWidth="1"/>
    <col min="765" max="765" width="15.5703125" style="353" bestFit="1" customWidth="1"/>
    <col min="766" max="766" width="14.85546875" style="353" bestFit="1" customWidth="1"/>
    <col min="767" max="1016" width="8.85546875" style="353"/>
    <col min="1017" max="1017" width="6.140625" style="353" customWidth="1"/>
    <col min="1018" max="1018" width="24.140625" style="353" bestFit="1" customWidth="1"/>
    <col min="1019" max="1019" width="30.42578125" style="353" customWidth="1"/>
    <col min="1020" max="1020" width="13.42578125" style="353" customWidth="1"/>
    <col min="1021" max="1021" width="15.5703125" style="353" bestFit="1" customWidth="1"/>
    <col min="1022" max="1022" width="14.85546875" style="353" bestFit="1" customWidth="1"/>
    <col min="1023" max="1272" width="8.85546875" style="353"/>
    <col min="1273" max="1273" width="6.140625" style="353" customWidth="1"/>
    <col min="1274" max="1274" width="24.140625" style="353" bestFit="1" customWidth="1"/>
    <col min="1275" max="1275" width="30.42578125" style="353" customWidth="1"/>
    <col min="1276" max="1276" width="13.42578125" style="353" customWidth="1"/>
    <col min="1277" max="1277" width="15.5703125" style="353" bestFit="1" customWidth="1"/>
    <col min="1278" max="1278" width="14.85546875" style="353" bestFit="1" customWidth="1"/>
    <col min="1279" max="1528" width="8.85546875" style="353"/>
    <col min="1529" max="1529" width="6.140625" style="353" customWidth="1"/>
    <col min="1530" max="1530" width="24.140625" style="353" bestFit="1" customWidth="1"/>
    <col min="1531" max="1531" width="30.42578125" style="353" customWidth="1"/>
    <col min="1532" max="1532" width="13.42578125" style="353" customWidth="1"/>
    <col min="1533" max="1533" width="15.5703125" style="353" bestFit="1" customWidth="1"/>
    <col min="1534" max="1534" width="14.85546875" style="353" bestFit="1" customWidth="1"/>
    <col min="1535" max="1784" width="8.85546875" style="353"/>
    <col min="1785" max="1785" width="6.140625" style="353" customWidth="1"/>
    <col min="1786" max="1786" width="24.140625" style="353" bestFit="1" customWidth="1"/>
    <col min="1787" max="1787" width="30.42578125" style="353" customWidth="1"/>
    <col min="1788" max="1788" width="13.42578125" style="353" customWidth="1"/>
    <col min="1789" max="1789" width="15.5703125" style="353" bestFit="1" customWidth="1"/>
    <col min="1790" max="1790" width="14.85546875" style="353" bestFit="1" customWidth="1"/>
    <col min="1791" max="2040" width="8.85546875" style="353"/>
    <col min="2041" max="2041" width="6.140625" style="353" customWidth="1"/>
    <col min="2042" max="2042" width="24.140625" style="353" bestFit="1" customWidth="1"/>
    <col min="2043" max="2043" width="30.42578125" style="353" customWidth="1"/>
    <col min="2044" max="2044" width="13.42578125" style="353" customWidth="1"/>
    <col min="2045" max="2045" width="15.5703125" style="353" bestFit="1" customWidth="1"/>
    <col min="2046" max="2046" width="14.85546875" style="353" bestFit="1" customWidth="1"/>
    <col min="2047" max="2296" width="8.85546875" style="353"/>
    <col min="2297" max="2297" width="6.140625" style="353" customWidth="1"/>
    <col min="2298" max="2298" width="24.140625" style="353" bestFit="1" customWidth="1"/>
    <col min="2299" max="2299" width="30.42578125" style="353" customWidth="1"/>
    <col min="2300" max="2300" width="13.42578125" style="353" customWidth="1"/>
    <col min="2301" max="2301" width="15.5703125" style="353" bestFit="1" customWidth="1"/>
    <col min="2302" max="2302" width="14.85546875" style="353" bestFit="1" customWidth="1"/>
    <col min="2303" max="2552" width="8.85546875" style="353"/>
    <col min="2553" max="2553" width="6.140625" style="353" customWidth="1"/>
    <col min="2554" max="2554" width="24.140625" style="353" bestFit="1" customWidth="1"/>
    <col min="2555" max="2555" width="30.42578125" style="353" customWidth="1"/>
    <col min="2556" max="2556" width="13.42578125" style="353" customWidth="1"/>
    <col min="2557" max="2557" width="15.5703125" style="353" bestFit="1" customWidth="1"/>
    <col min="2558" max="2558" width="14.85546875" style="353" bestFit="1" customWidth="1"/>
    <col min="2559" max="2808" width="8.85546875" style="353"/>
    <col min="2809" max="2809" width="6.140625" style="353" customWidth="1"/>
    <col min="2810" max="2810" width="24.140625" style="353" bestFit="1" customWidth="1"/>
    <col min="2811" max="2811" width="30.42578125" style="353" customWidth="1"/>
    <col min="2812" max="2812" width="13.42578125" style="353" customWidth="1"/>
    <col min="2813" max="2813" width="15.5703125" style="353" bestFit="1" customWidth="1"/>
    <col min="2814" max="2814" width="14.85546875" style="353" bestFit="1" customWidth="1"/>
    <col min="2815" max="3064" width="8.85546875" style="353"/>
    <col min="3065" max="3065" width="6.140625" style="353" customWidth="1"/>
    <col min="3066" max="3066" width="24.140625" style="353" bestFit="1" customWidth="1"/>
    <col min="3067" max="3067" width="30.42578125" style="353" customWidth="1"/>
    <col min="3068" max="3068" width="13.42578125" style="353" customWidth="1"/>
    <col min="3069" max="3069" width="15.5703125" style="353" bestFit="1" customWidth="1"/>
    <col min="3070" max="3070" width="14.85546875" style="353" bestFit="1" customWidth="1"/>
    <col min="3071" max="3320" width="8.85546875" style="353"/>
    <col min="3321" max="3321" width="6.140625" style="353" customWidth="1"/>
    <col min="3322" max="3322" width="24.140625" style="353" bestFit="1" customWidth="1"/>
    <col min="3323" max="3323" width="30.42578125" style="353" customWidth="1"/>
    <col min="3324" max="3324" width="13.42578125" style="353" customWidth="1"/>
    <col min="3325" max="3325" width="15.5703125" style="353" bestFit="1" customWidth="1"/>
    <col min="3326" max="3326" width="14.85546875" style="353" bestFit="1" customWidth="1"/>
    <col min="3327" max="3576" width="8.85546875" style="353"/>
    <col min="3577" max="3577" width="6.140625" style="353" customWidth="1"/>
    <col min="3578" max="3578" width="24.140625" style="353" bestFit="1" customWidth="1"/>
    <col min="3579" max="3579" width="30.42578125" style="353" customWidth="1"/>
    <col min="3580" max="3580" width="13.42578125" style="353" customWidth="1"/>
    <col min="3581" max="3581" width="15.5703125" style="353" bestFit="1" customWidth="1"/>
    <col min="3582" max="3582" width="14.85546875" style="353" bestFit="1" customWidth="1"/>
    <col min="3583" max="3832" width="8.85546875" style="353"/>
    <col min="3833" max="3833" width="6.140625" style="353" customWidth="1"/>
    <col min="3834" max="3834" width="24.140625" style="353" bestFit="1" customWidth="1"/>
    <col min="3835" max="3835" width="30.42578125" style="353" customWidth="1"/>
    <col min="3836" max="3836" width="13.42578125" style="353" customWidth="1"/>
    <col min="3837" max="3837" width="15.5703125" style="353" bestFit="1" customWidth="1"/>
    <col min="3838" max="3838" width="14.85546875" style="353" bestFit="1" customWidth="1"/>
    <col min="3839" max="4088" width="8.85546875" style="353"/>
    <col min="4089" max="4089" width="6.140625" style="353" customWidth="1"/>
    <col min="4090" max="4090" width="24.140625" style="353" bestFit="1" customWidth="1"/>
    <col min="4091" max="4091" width="30.42578125" style="353" customWidth="1"/>
    <col min="4092" max="4092" width="13.42578125" style="353" customWidth="1"/>
    <col min="4093" max="4093" width="15.5703125" style="353" bestFit="1" customWidth="1"/>
    <col min="4094" max="4094" width="14.85546875" style="353" bestFit="1" customWidth="1"/>
    <col min="4095" max="4344" width="8.85546875" style="353"/>
    <col min="4345" max="4345" width="6.140625" style="353" customWidth="1"/>
    <col min="4346" max="4346" width="24.140625" style="353" bestFit="1" customWidth="1"/>
    <col min="4347" max="4347" width="30.42578125" style="353" customWidth="1"/>
    <col min="4348" max="4348" width="13.42578125" style="353" customWidth="1"/>
    <col min="4349" max="4349" width="15.5703125" style="353" bestFit="1" customWidth="1"/>
    <col min="4350" max="4350" width="14.85546875" style="353" bestFit="1" customWidth="1"/>
    <col min="4351" max="4600" width="8.85546875" style="353"/>
    <col min="4601" max="4601" width="6.140625" style="353" customWidth="1"/>
    <col min="4602" max="4602" width="24.140625" style="353" bestFit="1" customWidth="1"/>
    <col min="4603" max="4603" width="30.42578125" style="353" customWidth="1"/>
    <col min="4604" max="4604" width="13.42578125" style="353" customWidth="1"/>
    <col min="4605" max="4605" width="15.5703125" style="353" bestFit="1" customWidth="1"/>
    <col min="4606" max="4606" width="14.85546875" style="353" bestFit="1" customWidth="1"/>
    <col min="4607" max="4856" width="8.85546875" style="353"/>
    <col min="4857" max="4857" width="6.140625" style="353" customWidth="1"/>
    <col min="4858" max="4858" width="24.140625" style="353" bestFit="1" customWidth="1"/>
    <col min="4859" max="4859" width="30.42578125" style="353" customWidth="1"/>
    <col min="4860" max="4860" width="13.42578125" style="353" customWidth="1"/>
    <col min="4861" max="4861" width="15.5703125" style="353" bestFit="1" customWidth="1"/>
    <col min="4862" max="4862" width="14.85546875" style="353" bestFit="1" customWidth="1"/>
    <col min="4863" max="5112" width="8.85546875" style="353"/>
    <col min="5113" max="5113" width="6.140625" style="353" customWidth="1"/>
    <col min="5114" max="5114" width="24.140625" style="353" bestFit="1" customWidth="1"/>
    <col min="5115" max="5115" width="30.42578125" style="353" customWidth="1"/>
    <col min="5116" max="5116" width="13.42578125" style="353" customWidth="1"/>
    <col min="5117" max="5117" width="15.5703125" style="353" bestFit="1" customWidth="1"/>
    <col min="5118" max="5118" width="14.85546875" style="353" bestFit="1" customWidth="1"/>
    <col min="5119" max="5368" width="8.85546875" style="353"/>
    <col min="5369" max="5369" width="6.140625" style="353" customWidth="1"/>
    <col min="5370" max="5370" width="24.140625" style="353" bestFit="1" customWidth="1"/>
    <col min="5371" max="5371" width="30.42578125" style="353" customWidth="1"/>
    <col min="5372" max="5372" width="13.42578125" style="353" customWidth="1"/>
    <col min="5373" max="5373" width="15.5703125" style="353" bestFit="1" customWidth="1"/>
    <col min="5374" max="5374" width="14.85546875" style="353" bestFit="1" customWidth="1"/>
    <col min="5375" max="5624" width="8.85546875" style="353"/>
    <col min="5625" max="5625" width="6.140625" style="353" customWidth="1"/>
    <col min="5626" max="5626" width="24.140625" style="353" bestFit="1" customWidth="1"/>
    <col min="5627" max="5627" width="30.42578125" style="353" customWidth="1"/>
    <col min="5628" max="5628" width="13.42578125" style="353" customWidth="1"/>
    <col min="5629" max="5629" width="15.5703125" style="353" bestFit="1" customWidth="1"/>
    <col min="5630" max="5630" width="14.85546875" style="353" bestFit="1" customWidth="1"/>
    <col min="5631" max="5880" width="8.85546875" style="353"/>
    <col min="5881" max="5881" width="6.140625" style="353" customWidth="1"/>
    <col min="5882" max="5882" width="24.140625" style="353" bestFit="1" customWidth="1"/>
    <col min="5883" max="5883" width="30.42578125" style="353" customWidth="1"/>
    <col min="5884" max="5884" width="13.42578125" style="353" customWidth="1"/>
    <col min="5885" max="5885" width="15.5703125" style="353" bestFit="1" customWidth="1"/>
    <col min="5886" max="5886" width="14.85546875" style="353" bestFit="1" customWidth="1"/>
    <col min="5887" max="6136" width="8.85546875" style="353"/>
    <col min="6137" max="6137" width="6.140625" style="353" customWidth="1"/>
    <col min="6138" max="6138" width="24.140625" style="353" bestFit="1" customWidth="1"/>
    <col min="6139" max="6139" width="30.42578125" style="353" customWidth="1"/>
    <col min="6140" max="6140" width="13.42578125" style="353" customWidth="1"/>
    <col min="6141" max="6141" width="15.5703125" style="353" bestFit="1" customWidth="1"/>
    <col min="6142" max="6142" width="14.85546875" style="353" bestFit="1" customWidth="1"/>
    <col min="6143" max="6392" width="8.85546875" style="353"/>
    <col min="6393" max="6393" width="6.140625" style="353" customWidth="1"/>
    <col min="6394" max="6394" width="24.140625" style="353" bestFit="1" customWidth="1"/>
    <col min="6395" max="6395" width="30.42578125" style="353" customWidth="1"/>
    <col min="6396" max="6396" width="13.42578125" style="353" customWidth="1"/>
    <col min="6397" max="6397" width="15.5703125" style="353" bestFit="1" customWidth="1"/>
    <col min="6398" max="6398" width="14.85546875" style="353" bestFit="1" customWidth="1"/>
    <col min="6399" max="6648" width="8.85546875" style="353"/>
    <col min="6649" max="6649" width="6.140625" style="353" customWidth="1"/>
    <col min="6650" max="6650" width="24.140625" style="353" bestFit="1" customWidth="1"/>
    <col min="6651" max="6651" width="30.42578125" style="353" customWidth="1"/>
    <col min="6652" max="6652" width="13.42578125" style="353" customWidth="1"/>
    <col min="6653" max="6653" width="15.5703125" style="353" bestFit="1" customWidth="1"/>
    <col min="6654" max="6654" width="14.85546875" style="353" bestFit="1" customWidth="1"/>
    <col min="6655" max="6904" width="8.85546875" style="353"/>
    <col min="6905" max="6905" width="6.140625" style="353" customWidth="1"/>
    <col min="6906" max="6906" width="24.140625" style="353" bestFit="1" customWidth="1"/>
    <col min="6907" max="6907" width="30.42578125" style="353" customWidth="1"/>
    <col min="6908" max="6908" width="13.42578125" style="353" customWidth="1"/>
    <col min="6909" max="6909" width="15.5703125" style="353" bestFit="1" customWidth="1"/>
    <col min="6910" max="6910" width="14.85546875" style="353" bestFit="1" customWidth="1"/>
    <col min="6911" max="7160" width="8.85546875" style="353"/>
    <col min="7161" max="7161" width="6.140625" style="353" customWidth="1"/>
    <col min="7162" max="7162" width="24.140625" style="353" bestFit="1" customWidth="1"/>
    <col min="7163" max="7163" width="30.42578125" style="353" customWidth="1"/>
    <col min="7164" max="7164" width="13.42578125" style="353" customWidth="1"/>
    <col min="7165" max="7165" width="15.5703125" style="353" bestFit="1" customWidth="1"/>
    <col min="7166" max="7166" width="14.85546875" style="353" bestFit="1" customWidth="1"/>
    <col min="7167" max="7416" width="8.85546875" style="353"/>
    <col min="7417" max="7417" width="6.140625" style="353" customWidth="1"/>
    <col min="7418" max="7418" width="24.140625" style="353" bestFit="1" customWidth="1"/>
    <col min="7419" max="7419" width="30.42578125" style="353" customWidth="1"/>
    <col min="7420" max="7420" width="13.42578125" style="353" customWidth="1"/>
    <col min="7421" max="7421" width="15.5703125" style="353" bestFit="1" customWidth="1"/>
    <col min="7422" max="7422" width="14.85546875" style="353" bestFit="1" customWidth="1"/>
    <col min="7423" max="7672" width="8.85546875" style="353"/>
    <col min="7673" max="7673" width="6.140625" style="353" customWidth="1"/>
    <col min="7674" max="7674" width="24.140625" style="353" bestFit="1" customWidth="1"/>
    <col min="7675" max="7675" width="30.42578125" style="353" customWidth="1"/>
    <col min="7676" max="7676" width="13.42578125" style="353" customWidth="1"/>
    <col min="7677" max="7677" width="15.5703125" style="353" bestFit="1" customWidth="1"/>
    <col min="7678" max="7678" width="14.85546875" style="353" bestFit="1" customWidth="1"/>
    <col min="7679" max="7928" width="8.85546875" style="353"/>
    <col min="7929" max="7929" width="6.140625" style="353" customWidth="1"/>
    <col min="7930" max="7930" width="24.140625" style="353" bestFit="1" customWidth="1"/>
    <col min="7931" max="7931" width="30.42578125" style="353" customWidth="1"/>
    <col min="7932" max="7932" width="13.42578125" style="353" customWidth="1"/>
    <col min="7933" max="7933" width="15.5703125" style="353" bestFit="1" customWidth="1"/>
    <col min="7934" max="7934" width="14.85546875" style="353" bestFit="1" customWidth="1"/>
    <col min="7935" max="8184" width="8.85546875" style="353"/>
    <col min="8185" max="8185" width="6.140625" style="353" customWidth="1"/>
    <col min="8186" max="8186" width="24.140625" style="353" bestFit="1" customWidth="1"/>
    <col min="8187" max="8187" width="30.42578125" style="353" customWidth="1"/>
    <col min="8188" max="8188" width="13.42578125" style="353" customWidth="1"/>
    <col min="8189" max="8189" width="15.5703125" style="353" bestFit="1" customWidth="1"/>
    <col min="8190" max="8190" width="14.85546875" style="353" bestFit="1" customWidth="1"/>
    <col min="8191" max="8440" width="8.85546875" style="353"/>
    <col min="8441" max="8441" width="6.140625" style="353" customWidth="1"/>
    <col min="8442" max="8442" width="24.140625" style="353" bestFit="1" customWidth="1"/>
    <col min="8443" max="8443" width="30.42578125" style="353" customWidth="1"/>
    <col min="8444" max="8444" width="13.42578125" style="353" customWidth="1"/>
    <col min="8445" max="8445" width="15.5703125" style="353" bestFit="1" customWidth="1"/>
    <col min="8446" max="8446" width="14.85546875" style="353" bestFit="1" customWidth="1"/>
    <col min="8447" max="8696" width="8.85546875" style="353"/>
    <col min="8697" max="8697" width="6.140625" style="353" customWidth="1"/>
    <col min="8698" max="8698" width="24.140625" style="353" bestFit="1" customWidth="1"/>
    <col min="8699" max="8699" width="30.42578125" style="353" customWidth="1"/>
    <col min="8700" max="8700" width="13.42578125" style="353" customWidth="1"/>
    <col min="8701" max="8701" width="15.5703125" style="353" bestFit="1" customWidth="1"/>
    <col min="8702" max="8702" width="14.85546875" style="353" bestFit="1" customWidth="1"/>
    <col min="8703" max="8952" width="8.85546875" style="353"/>
    <col min="8953" max="8953" width="6.140625" style="353" customWidth="1"/>
    <col min="8954" max="8954" width="24.140625" style="353" bestFit="1" customWidth="1"/>
    <col min="8955" max="8955" width="30.42578125" style="353" customWidth="1"/>
    <col min="8956" max="8956" width="13.42578125" style="353" customWidth="1"/>
    <col min="8957" max="8957" width="15.5703125" style="353" bestFit="1" customWidth="1"/>
    <col min="8958" max="8958" width="14.85546875" style="353" bestFit="1" customWidth="1"/>
    <col min="8959" max="9208" width="8.85546875" style="353"/>
    <col min="9209" max="9209" width="6.140625" style="353" customWidth="1"/>
    <col min="9210" max="9210" width="24.140625" style="353" bestFit="1" customWidth="1"/>
    <col min="9211" max="9211" width="30.42578125" style="353" customWidth="1"/>
    <col min="9212" max="9212" width="13.42578125" style="353" customWidth="1"/>
    <col min="9213" max="9213" width="15.5703125" style="353" bestFit="1" customWidth="1"/>
    <col min="9214" max="9214" width="14.85546875" style="353" bestFit="1" customWidth="1"/>
    <col min="9215" max="9464" width="8.85546875" style="353"/>
    <col min="9465" max="9465" width="6.140625" style="353" customWidth="1"/>
    <col min="9466" max="9466" width="24.140625" style="353" bestFit="1" customWidth="1"/>
    <col min="9467" max="9467" width="30.42578125" style="353" customWidth="1"/>
    <col min="9468" max="9468" width="13.42578125" style="353" customWidth="1"/>
    <col min="9469" max="9469" width="15.5703125" style="353" bestFit="1" customWidth="1"/>
    <col min="9470" max="9470" width="14.85546875" style="353" bestFit="1" customWidth="1"/>
    <col min="9471" max="9720" width="8.85546875" style="353"/>
    <col min="9721" max="9721" width="6.140625" style="353" customWidth="1"/>
    <col min="9722" max="9722" width="24.140625" style="353" bestFit="1" customWidth="1"/>
    <col min="9723" max="9723" width="30.42578125" style="353" customWidth="1"/>
    <col min="9724" max="9724" width="13.42578125" style="353" customWidth="1"/>
    <col min="9725" max="9725" width="15.5703125" style="353" bestFit="1" customWidth="1"/>
    <col min="9726" max="9726" width="14.85546875" style="353" bestFit="1" customWidth="1"/>
    <col min="9727" max="9976" width="8.85546875" style="353"/>
    <col min="9977" max="9977" width="6.140625" style="353" customWidth="1"/>
    <col min="9978" max="9978" width="24.140625" style="353" bestFit="1" customWidth="1"/>
    <col min="9979" max="9979" width="30.42578125" style="353" customWidth="1"/>
    <col min="9980" max="9980" width="13.42578125" style="353" customWidth="1"/>
    <col min="9981" max="9981" width="15.5703125" style="353" bestFit="1" customWidth="1"/>
    <col min="9982" max="9982" width="14.85546875" style="353" bestFit="1" customWidth="1"/>
    <col min="9983" max="10232" width="8.85546875" style="353"/>
    <col min="10233" max="10233" width="6.140625" style="353" customWidth="1"/>
    <col min="10234" max="10234" width="24.140625" style="353" bestFit="1" customWidth="1"/>
    <col min="10235" max="10235" width="30.42578125" style="353" customWidth="1"/>
    <col min="10236" max="10236" width="13.42578125" style="353" customWidth="1"/>
    <col min="10237" max="10237" width="15.5703125" style="353" bestFit="1" customWidth="1"/>
    <col min="10238" max="10238" width="14.85546875" style="353" bestFit="1" customWidth="1"/>
    <col min="10239" max="10488" width="8.85546875" style="353"/>
    <col min="10489" max="10489" width="6.140625" style="353" customWidth="1"/>
    <col min="10490" max="10490" width="24.140625" style="353" bestFit="1" customWidth="1"/>
    <col min="10491" max="10491" width="30.42578125" style="353" customWidth="1"/>
    <col min="10492" max="10492" width="13.42578125" style="353" customWidth="1"/>
    <col min="10493" max="10493" width="15.5703125" style="353" bestFit="1" customWidth="1"/>
    <col min="10494" max="10494" width="14.85546875" style="353" bestFit="1" customWidth="1"/>
    <col min="10495" max="10744" width="8.85546875" style="353"/>
    <col min="10745" max="10745" width="6.140625" style="353" customWidth="1"/>
    <col min="10746" max="10746" width="24.140625" style="353" bestFit="1" customWidth="1"/>
    <col min="10747" max="10747" width="30.42578125" style="353" customWidth="1"/>
    <col min="10748" max="10748" width="13.42578125" style="353" customWidth="1"/>
    <col min="10749" max="10749" width="15.5703125" style="353" bestFit="1" customWidth="1"/>
    <col min="10750" max="10750" width="14.85546875" style="353" bestFit="1" customWidth="1"/>
    <col min="10751" max="11000" width="8.85546875" style="353"/>
    <col min="11001" max="11001" width="6.140625" style="353" customWidth="1"/>
    <col min="11002" max="11002" width="24.140625" style="353" bestFit="1" customWidth="1"/>
    <col min="11003" max="11003" width="30.42578125" style="353" customWidth="1"/>
    <col min="11004" max="11004" width="13.42578125" style="353" customWidth="1"/>
    <col min="11005" max="11005" width="15.5703125" style="353" bestFit="1" customWidth="1"/>
    <col min="11006" max="11006" width="14.85546875" style="353" bestFit="1" customWidth="1"/>
    <col min="11007" max="11256" width="8.85546875" style="353"/>
    <col min="11257" max="11257" width="6.140625" style="353" customWidth="1"/>
    <col min="11258" max="11258" width="24.140625" style="353" bestFit="1" customWidth="1"/>
    <col min="11259" max="11259" width="30.42578125" style="353" customWidth="1"/>
    <col min="11260" max="11260" width="13.42578125" style="353" customWidth="1"/>
    <col min="11261" max="11261" width="15.5703125" style="353" bestFit="1" customWidth="1"/>
    <col min="11262" max="11262" width="14.85546875" style="353" bestFit="1" customWidth="1"/>
    <col min="11263" max="11512" width="8.85546875" style="353"/>
    <col min="11513" max="11513" width="6.140625" style="353" customWidth="1"/>
    <col min="11514" max="11514" width="24.140625" style="353" bestFit="1" customWidth="1"/>
    <col min="11515" max="11515" width="30.42578125" style="353" customWidth="1"/>
    <col min="11516" max="11516" width="13.42578125" style="353" customWidth="1"/>
    <col min="11517" max="11517" width="15.5703125" style="353" bestFit="1" customWidth="1"/>
    <col min="11518" max="11518" width="14.85546875" style="353" bestFit="1" customWidth="1"/>
    <col min="11519" max="11768" width="8.85546875" style="353"/>
    <col min="11769" max="11769" width="6.140625" style="353" customWidth="1"/>
    <col min="11770" max="11770" width="24.140625" style="353" bestFit="1" customWidth="1"/>
    <col min="11771" max="11771" width="30.42578125" style="353" customWidth="1"/>
    <col min="11772" max="11772" width="13.42578125" style="353" customWidth="1"/>
    <col min="11773" max="11773" width="15.5703125" style="353" bestFit="1" customWidth="1"/>
    <col min="11774" max="11774" width="14.85546875" style="353" bestFit="1" customWidth="1"/>
    <col min="11775" max="12024" width="8.85546875" style="353"/>
    <col min="12025" max="12025" width="6.140625" style="353" customWidth="1"/>
    <col min="12026" max="12026" width="24.140625" style="353" bestFit="1" customWidth="1"/>
    <col min="12027" max="12027" width="30.42578125" style="353" customWidth="1"/>
    <col min="12028" max="12028" width="13.42578125" style="353" customWidth="1"/>
    <col min="12029" max="12029" width="15.5703125" style="353" bestFit="1" customWidth="1"/>
    <col min="12030" max="12030" width="14.85546875" style="353" bestFit="1" customWidth="1"/>
    <col min="12031" max="12280" width="8.85546875" style="353"/>
    <col min="12281" max="12281" width="6.140625" style="353" customWidth="1"/>
    <col min="12282" max="12282" width="24.140625" style="353" bestFit="1" customWidth="1"/>
    <col min="12283" max="12283" width="30.42578125" style="353" customWidth="1"/>
    <col min="12284" max="12284" width="13.42578125" style="353" customWidth="1"/>
    <col min="12285" max="12285" width="15.5703125" style="353" bestFit="1" customWidth="1"/>
    <col min="12286" max="12286" width="14.85546875" style="353" bestFit="1" customWidth="1"/>
    <col min="12287" max="12536" width="8.85546875" style="353"/>
    <col min="12537" max="12537" width="6.140625" style="353" customWidth="1"/>
    <col min="12538" max="12538" width="24.140625" style="353" bestFit="1" customWidth="1"/>
    <col min="12539" max="12539" width="30.42578125" style="353" customWidth="1"/>
    <col min="12540" max="12540" width="13.42578125" style="353" customWidth="1"/>
    <col min="12541" max="12541" width="15.5703125" style="353" bestFit="1" customWidth="1"/>
    <col min="12542" max="12542" width="14.85546875" style="353" bestFit="1" customWidth="1"/>
    <col min="12543" max="12792" width="8.85546875" style="353"/>
    <col min="12793" max="12793" width="6.140625" style="353" customWidth="1"/>
    <col min="12794" max="12794" width="24.140625" style="353" bestFit="1" customWidth="1"/>
    <col min="12795" max="12795" width="30.42578125" style="353" customWidth="1"/>
    <col min="12796" max="12796" width="13.42578125" style="353" customWidth="1"/>
    <col min="12797" max="12797" width="15.5703125" style="353" bestFit="1" customWidth="1"/>
    <col min="12798" max="12798" width="14.85546875" style="353" bestFit="1" customWidth="1"/>
    <col min="12799" max="13048" width="8.85546875" style="353"/>
    <col min="13049" max="13049" width="6.140625" style="353" customWidth="1"/>
    <col min="13050" max="13050" width="24.140625" style="353" bestFit="1" customWidth="1"/>
    <col min="13051" max="13051" width="30.42578125" style="353" customWidth="1"/>
    <col min="13052" max="13052" width="13.42578125" style="353" customWidth="1"/>
    <col min="13053" max="13053" width="15.5703125" style="353" bestFit="1" customWidth="1"/>
    <col min="13054" max="13054" width="14.85546875" style="353" bestFit="1" customWidth="1"/>
    <col min="13055" max="13304" width="8.85546875" style="353"/>
    <col min="13305" max="13305" width="6.140625" style="353" customWidth="1"/>
    <col min="13306" max="13306" width="24.140625" style="353" bestFit="1" customWidth="1"/>
    <col min="13307" max="13307" width="30.42578125" style="353" customWidth="1"/>
    <col min="13308" max="13308" width="13.42578125" style="353" customWidth="1"/>
    <col min="13309" max="13309" width="15.5703125" style="353" bestFit="1" customWidth="1"/>
    <col min="13310" max="13310" width="14.85546875" style="353" bestFit="1" customWidth="1"/>
    <col min="13311" max="13560" width="8.85546875" style="353"/>
    <col min="13561" max="13561" width="6.140625" style="353" customWidth="1"/>
    <col min="13562" max="13562" width="24.140625" style="353" bestFit="1" customWidth="1"/>
    <col min="13563" max="13563" width="30.42578125" style="353" customWidth="1"/>
    <col min="13564" max="13564" width="13.42578125" style="353" customWidth="1"/>
    <col min="13565" max="13565" width="15.5703125" style="353" bestFit="1" customWidth="1"/>
    <col min="13566" max="13566" width="14.85546875" style="353" bestFit="1" customWidth="1"/>
    <col min="13567" max="13816" width="8.85546875" style="353"/>
    <col min="13817" max="13817" width="6.140625" style="353" customWidth="1"/>
    <col min="13818" max="13818" width="24.140625" style="353" bestFit="1" customWidth="1"/>
    <col min="13819" max="13819" width="30.42578125" style="353" customWidth="1"/>
    <col min="13820" max="13820" width="13.42578125" style="353" customWidth="1"/>
    <col min="13821" max="13821" width="15.5703125" style="353" bestFit="1" customWidth="1"/>
    <col min="13822" max="13822" width="14.85546875" style="353" bestFit="1" customWidth="1"/>
    <col min="13823" max="14072" width="8.85546875" style="353"/>
    <col min="14073" max="14073" width="6.140625" style="353" customWidth="1"/>
    <col min="14074" max="14074" width="24.140625" style="353" bestFit="1" customWidth="1"/>
    <col min="14075" max="14075" width="30.42578125" style="353" customWidth="1"/>
    <col min="14076" max="14076" width="13.42578125" style="353" customWidth="1"/>
    <col min="14077" max="14077" width="15.5703125" style="353" bestFit="1" customWidth="1"/>
    <col min="14078" max="14078" width="14.85546875" style="353" bestFit="1" customWidth="1"/>
    <col min="14079" max="14328" width="8.85546875" style="353"/>
    <col min="14329" max="14329" width="6.140625" style="353" customWidth="1"/>
    <col min="14330" max="14330" width="24.140625" style="353" bestFit="1" customWidth="1"/>
    <col min="14331" max="14331" width="30.42578125" style="353" customWidth="1"/>
    <col min="14332" max="14332" width="13.42578125" style="353" customWidth="1"/>
    <col min="14333" max="14333" width="15.5703125" style="353" bestFit="1" customWidth="1"/>
    <col min="14334" max="14334" width="14.85546875" style="353" bestFit="1" customWidth="1"/>
    <col min="14335" max="14584" width="8.85546875" style="353"/>
    <col min="14585" max="14585" width="6.140625" style="353" customWidth="1"/>
    <col min="14586" max="14586" width="24.140625" style="353" bestFit="1" customWidth="1"/>
    <col min="14587" max="14587" width="30.42578125" style="353" customWidth="1"/>
    <col min="14588" max="14588" width="13.42578125" style="353" customWidth="1"/>
    <col min="14589" max="14589" width="15.5703125" style="353" bestFit="1" customWidth="1"/>
    <col min="14590" max="14590" width="14.85546875" style="353" bestFit="1" customWidth="1"/>
    <col min="14591" max="14840" width="8.85546875" style="353"/>
    <col min="14841" max="14841" width="6.140625" style="353" customWidth="1"/>
    <col min="14842" max="14842" width="24.140625" style="353" bestFit="1" customWidth="1"/>
    <col min="14843" max="14843" width="30.42578125" style="353" customWidth="1"/>
    <col min="14844" max="14844" width="13.42578125" style="353" customWidth="1"/>
    <col min="14845" max="14845" width="15.5703125" style="353" bestFit="1" customWidth="1"/>
    <col min="14846" max="14846" width="14.85546875" style="353" bestFit="1" customWidth="1"/>
    <col min="14847" max="15096" width="8.85546875" style="353"/>
    <col min="15097" max="15097" width="6.140625" style="353" customWidth="1"/>
    <col min="15098" max="15098" width="24.140625" style="353" bestFit="1" customWidth="1"/>
    <col min="15099" max="15099" width="30.42578125" style="353" customWidth="1"/>
    <col min="15100" max="15100" width="13.42578125" style="353" customWidth="1"/>
    <col min="15101" max="15101" width="15.5703125" style="353" bestFit="1" customWidth="1"/>
    <col min="15102" max="15102" width="14.85546875" style="353" bestFit="1" customWidth="1"/>
    <col min="15103" max="15352" width="8.85546875" style="353"/>
    <col min="15353" max="15353" width="6.140625" style="353" customWidth="1"/>
    <col min="15354" max="15354" width="24.140625" style="353" bestFit="1" customWidth="1"/>
    <col min="15355" max="15355" width="30.42578125" style="353" customWidth="1"/>
    <col min="15356" max="15356" width="13.42578125" style="353" customWidth="1"/>
    <col min="15357" max="15357" width="15.5703125" style="353" bestFit="1" customWidth="1"/>
    <col min="15358" max="15358" width="14.85546875" style="353" bestFit="1" customWidth="1"/>
    <col min="15359" max="15608" width="8.85546875" style="353"/>
    <col min="15609" max="15609" width="6.140625" style="353" customWidth="1"/>
    <col min="15610" max="15610" width="24.140625" style="353" bestFit="1" customWidth="1"/>
    <col min="15611" max="15611" width="30.42578125" style="353" customWidth="1"/>
    <col min="15612" max="15612" width="13.42578125" style="353" customWidth="1"/>
    <col min="15613" max="15613" width="15.5703125" style="353" bestFit="1" customWidth="1"/>
    <col min="15614" max="15614" width="14.85546875" style="353" bestFit="1" customWidth="1"/>
    <col min="15615" max="15864" width="8.85546875" style="353"/>
    <col min="15865" max="15865" width="6.140625" style="353" customWidth="1"/>
    <col min="15866" max="15866" width="24.140625" style="353" bestFit="1" customWidth="1"/>
    <col min="15867" max="15867" width="30.42578125" style="353" customWidth="1"/>
    <col min="15868" max="15868" width="13.42578125" style="353" customWidth="1"/>
    <col min="15869" max="15869" width="15.5703125" style="353" bestFit="1" customWidth="1"/>
    <col min="15870" max="15870" width="14.85546875" style="353" bestFit="1" customWidth="1"/>
    <col min="15871" max="16120" width="8.85546875" style="353"/>
    <col min="16121" max="16121" width="6.140625" style="353" customWidth="1"/>
    <col min="16122" max="16122" width="24.140625" style="353" bestFit="1" customWidth="1"/>
    <col min="16123" max="16123" width="30.42578125" style="353" customWidth="1"/>
    <col min="16124" max="16124" width="13.42578125" style="353" customWidth="1"/>
    <col min="16125" max="16125" width="15.5703125" style="353" bestFit="1" customWidth="1"/>
    <col min="16126" max="16126" width="14.85546875" style="353" bestFit="1" customWidth="1"/>
    <col min="16127" max="16384" width="8.85546875" style="353"/>
  </cols>
  <sheetData>
    <row r="1" spans="1:9" ht="20.25">
      <c r="A1" s="519" t="s">
        <v>760</v>
      </c>
      <c r="B1" s="520"/>
      <c r="C1" s="520"/>
      <c r="D1" s="520"/>
      <c r="E1" s="520"/>
      <c r="F1" s="520"/>
      <c r="G1" s="520"/>
      <c r="H1" s="521"/>
    </row>
    <row r="2" spans="1:9" ht="15.75">
      <c r="A2" s="396" t="s">
        <v>625</v>
      </c>
      <c r="B2" s="397" t="s">
        <v>626</v>
      </c>
      <c r="C2" s="397" t="s">
        <v>627</v>
      </c>
      <c r="D2" s="396" t="s">
        <v>628</v>
      </c>
      <c r="E2" s="396" t="s">
        <v>629</v>
      </c>
      <c r="F2" s="396" t="s">
        <v>630</v>
      </c>
      <c r="G2" s="397" t="s">
        <v>41</v>
      </c>
      <c r="H2" s="397" t="s">
        <v>631</v>
      </c>
    </row>
    <row r="3" spans="1:9" ht="60">
      <c r="A3" s="398">
        <v>1</v>
      </c>
      <c r="B3" s="398" t="s">
        <v>632</v>
      </c>
      <c r="C3" s="399" t="s">
        <v>633</v>
      </c>
      <c r="D3" s="400" t="s">
        <v>634</v>
      </c>
      <c r="E3" s="398" t="s">
        <v>635</v>
      </c>
      <c r="F3" s="448">
        <v>12</v>
      </c>
      <c r="G3" s="401">
        <v>4500</v>
      </c>
      <c r="H3" s="402">
        <f t="shared" ref="H3:H27" si="0">F3*G3</f>
        <v>54000</v>
      </c>
      <c r="I3" s="354"/>
    </row>
    <row r="4" spans="1:9" ht="36">
      <c r="A4" s="398">
        <v>2</v>
      </c>
      <c r="B4" s="398" t="s">
        <v>636</v>
      </c>
      <c r="C4" s="399" t="s">
        <v>637</v>
      </c>
      <c r="D4" s="399" t="s">
        <v>638</v>
      </c>
      <c r="E4" s="398" t="s">
        <v>635</v>
      </c>
      <c r="F4" s="398">
        <v>0</v>
      </c>
      <c r="G4" s="401"/>
      <c r="H4" s="402">
        <f t="shared" si="0"/>
        <v>0</v>
      </c>
      <c r="I4" s="354"/>
    </row>
    <row r="5" spans="1:9" ht="108">
      <c r="A5" s="398">
        <v>3</v>
      </c>
      <c r="B5" s="398" t="s">
        <v>639</v>
      </c>
      <c r="C5" s="399" t="s">
        <v>640</v>
      </c>
      <c r="D5" s="400" t="s">
        <v>641</v>
      </c>
      <c r="E5" s="398" t="s">
        <v>635</v>
      </c>
      <c r="F5" s="398">
        <v>0</v>
      </c>
      <c r="G5" s="401"/>
      <c r="H5" s="402">
        <f t="shared" si="0"/>
        <v>0</v>
      </c>
      <c r="I5" s="354"/>
    </row>
    <row r="6" spans="1:9" ht="108">
      <c r="A6" s="398">
        <v>4</v>
      </c>
      <c r="B6" s="398" t="s">
        <v>639</v>
      </c>
      <c r="C6" s="399" t="s">
        <v>642</v>
      </c>
      <c r="D6" s="400" t="s">
        <v>643</v>
      </c>
      <c r="E6" s="398" t="s">
        <v>635</v>
      </c>
      <c r="F6" s="398">
        <v>0</v>
      </c>
      <c r="G6" s="401"/>
      <c r="H6" s="402">
        <f t="shared" si="0"/>
        <v>0</v>
      </c>
      <c r="I6" s="354"/>
    </row>
    <row r="7" spans="1:9" ht="108">
      <c r="A7" s="398">
        <v>5</v>
      </c>
      <c r="B7" s="398" t="s">
        <v>639</v>
      </c>
      <c r="C7" s="399" t="s">
        <v>644</v>
      </c>
      <c r="D7" s="400" t="s">
        <v>645</v>
      </c>
      <c r="E7" s="398" t="s">
        <v>635</v>
      </c>
      <c r="F7" s="398">
        <v>0</v>
      </c>
      <c r="G7" s="401"/>
      <c r="H7" s="402">
        <f t="shared" si="0"/>
        <v>0</v>
      </c>
      <c r="I7" s="354"/>
    </row>
    <row r="8" spans="1:9" ht="108">
      <c r="A8" s="398">
        <v>6</v>
      </c>
      <c r="B8" s="398" t="s">
        <v>639</v>
      </c>
      <c r="C8" s="399" t="s">
        <v>761</v>
      </c>
      <c r="D8" s="400" t="s">
        <v>646</v>
      </c>
      <c r="E8" s="398" t="s">
        <v>635</v>
      </c>
      <c r="F8" s="398">
        <v>1</v>
      </c>
      <c r="G8" s="401">
        <v>25000</v>
      </c>
      <c r="H8" s="402">
        <f t="shared" si="0"/>
        <v>25000</v>
      </c>
      <c r="I8" s="403" t="s">
        <v>762</v>
      </c>
    </row>
    <row r="9" spans="1:9" ht="72">
      <c r="A9" s="398">
        <f t="shared" ref="A9:A27" si="1">A8+1</f>
        <v>7</v>
      </c>
      <c r="B9" s="400" t="s">
        <v>647</v>
      </c>
      <c r="C9" s="399" t="s">
        <v>648</v>
      </c>
      <c r="D9" s="400" t="s">
        <v>218</v>
      </c>
      <c r="E9" s="398"/>
      <c r="F9" s="398">
        <v>0</v>
      </c>
      <c r="G9" s="401"/>
      <c r="H9" s="402">
        <f t="shared" si="0"/>
        <v>0</v>
      </c>
      <c r="I9" s="354"/>
    </row>
    <row r="10" spans="1:9">
      <c r="A10" s="398">
        <f t="shared" si="1"/>
        <v>8</v>
      </c>
      <c r="B10" s="404" t="s">
        <v>649</v>
      </c>
      <c r="C10" s="399" t="s">
        <v>650</v>
      </c>
      <c r="D10" s="399" t="s">
        <v>651</v>
      </c>
      <c r="E10" s="405" t="s">
        <v>652</v>
      </c>
      <c r="F10" s="405">
        <v>1</v>
      </c>
      <c r="G10" s="401">
        <v>17500</v>
      </c>
      <c r="H10" s="402">
        <f t="shared" si="0"/>
        <v>17500</v>
      </c>
      <c r="I10" s="354"/>
    </row>
    <row r="11" spans="1:9">
      <c r="A11" s="398">
        <f t="shared" si="1"/>
        <v>9</v>
      </c>
      <c r="B11" s="404" t="s">
        <v>649</v>
      </c>
      <c r="C11" s="399" t="s">
        <v>653</v>
      </c>
      <c r="D11" s="399" t="s">
        <v>651</v>
      </c>
      <c r="E11" s="405" t="s">
        <v>652</v>
      </c>
      <c r="F11" s="398">
        <v>0</v>
      </c>
      <c r="G11" s="401"/>
      <c r="H11" s="402">
        <f t="shared" si="0"/>
        <v>0</v>
      </c>
      <c r="I11" s="354"/>
    </row>
    <row r="12" spans="1:9" ht="24">
      <c r="A12" s="398">
        <f t="shared" si="1"/>
        <v>10</v>
      </c>
      <c r="B12" s="405" t="s">
        <v>654</v>
      </c>
      <c r="C12" s="399"/>
      <c r="D12" s="399"/>
      <c r="E12" s="405" t="s">
        <v>655</v>
      </c>
      <c r="F12" s="448">
        <v>130</v>
      </c>
      <c r="G12" s="401">
        <v>100</v>
      </c>
      <c r="H12" s="402">
        <f t="shared" si="0"/>
        <v>13000</v>
      </c>
      <c r="I12" s="354"/>
    </row>
    <row r="13" spans="1:9">
      <c r="A13" s="398">
        <f t="shared" si="1"/>
        <v>11</v>
      </c>
      <c r="B13" s="406" t="s">
        <v>656</v>
      </c>
      <c r="C13" s="399" t="s">
        <v>657</v>
      </c>
      <c r="D13" s="405" t="s">
        <v>658</v>
      </c>
      <c r="E13" s="399" t="s">
        <v>659</v>
      </c>
      <c r="F13" s="398">
        <v>1</v>
      </c>
      <c r="G13" s="401">
        <v>20000</v>
      </c>
      <c r="H13" s="402">
        <f t="shared" si="0"/>
        <v>20000</v>
      </c>
      <c r="I13" s="354"/>
    </row>
    <row r="14" spans="1:9">
      <c r="A14" s="398">
        <f t="shared" si="1"/>
        <v>12</v>
      </c>
      <c r="B14" s="406" t="s">
        <v>660</v>
      </c>
      <c r="C14" s="399"/>
      <c r="D14" s="405"/>
      <c r="E14" s="399"/>
      <c r="F14" s="398">
        <v>1</v>
      </c>
      <c r="G14" s="401"/>
      <c r="H14" s="402">
        <f t="shared" si="0"/>
        <v>0</v>
      </c>
      <c r="I14" s="354"/>
    </row>
    <row r="15" spans="1:9">
      <c r="A15" s="398">
        <f t="shared" si="1"/>
        <v>13</v>
      </c>
      <c r="B15" s="406" t="s">
        <v>661</v>
      </c>
      <c r="C15" s="399"/>
      <c r="D15" s="405"/>
      <c r="E15" s="399"/>
      <c r="F15" s="398">
        <v>1</v>
      </c>
      <c r="G15" s="401">
        <v>75000</v>
      </c>
      <c r="H15" s="402">
        <f t="shared" si="0"/>
        <v>75000</v>
      </c>
      <c r="I15" s="354"/>
    </row>
    <row r="16" spans="1:9">
      <c r="A16" s="398">
        <f t="shared" si="1"/>
        <v>14</v>
      </c>
      <c r="B16" s="406" t="s">
        <v>662</v>
      </c>
      <c r="C16" s="399"/>
      <c r="D16" s="405"/>
      <c r="E16" s="399"/>
      <c r="F16" s="398">
        <v>1</v>
      </c>
      <c r="G16" s="401">
        <v>2000</v>
      </c>
      <c r="H16" s="402">
        <f t="shared" si="0"/>
        <v>2000</v>
      </c>
      <c r="I16" s="354"/>
    </row>
    <row r="17" spans="1:9">
      <c r="A17" s="398">
        <f t="shared" si="1"/>
        <v>15</v>
      </c>
      <c r="B17" s="406" t="s">
        <v>663</v>
      </c>
      <c r="C17" s="399"/>
      <c r="D17" s="405"/>
      <c r="E17" s="399"/>
      <c r="F17" s="398">
        <v>1</v>
      </c>
      <c r="G17" s="401">
        <v>2000</v>
      </c>
      <c r="H17" s="402">
        <f t="shared" si="0"/>
        <v>2000</v>
      </c>
      <c r="I17" s="354"/>
    </row>
    <row r="18" spans="1:9">
      <c r="A18" s="398">
        <f t="shared" si="1"/>
        <v>16</v>
      </c>
      <c r="B18" s="406" t="s">
        <v>664</v>
      </c>
      <c r="C18" s="400"/>
      <c r="D18" s="399"/>
      <c r="E18" s="399"/>
      <c r="F18" s="449">
        <v>24</v>
      </c>
      <c r="G18" s="401">
        <v>400</v>
      </c>
      <c r="H18" s="402">
        <f t="shared" si="0"/>
        <v>9600</v>
      </c>
      <c r="I18" s="354"/>
    </row>
    <row r="19" spans="1:9">
      <c r="A19" s="398">
        <f t="shared" si="1"/>
        <v>17</v>
      </c>
      <c r="B19" s="406" t="s">
        <v>665</v>
      </c>
      <c r="C19" s="400"/>
      <c r="D19" s="399"/>
      <c r="E19" s="399"/>
      <c r="F19" s="449">
        <v>12</v>
      </c>
      <c r="G19" s="401">
        <v>375</v>
      </c>
      <c r="H19" s="402">
        <f t="shared" si="0"/>
        <v>4500</v>
      </c>
      <c r="I19" s="354"/>
    </row>
    <row r="20" spans="1:9" ht="24">
      <c r="A20" s="398">
        <f t="shared" si="1"/>
        <v>18</v>
      </c>
      <c r="B20" s="398" t="s">
        <v>666</v>
      </c>
      <c r="C20" s="400" t="s">
        <v>667</v>
      </c>
      <c r="D20" s="405"/>
      <c r="E20" s="399" t="s">
        <v>668</v>
      </c>
      <c r="F20" s="400">
        <v>1</v>
      </c>
      <c r="G20" s="401">
        <v>5000</v>
      </c>
      <c r="H20" s="402">
        <f t="shared" si="0"/>
        <v>5000</v>
      </c>
      <c r="I20" s="354"/>
    </row>
    <row r="21" spans="1:9" ht="24">
      <c r="A21" s="398">
        <f t="shared" si="1"/>
        <v>19</v>
      </c>
      <c r="B21" s="398" t="s">
        <v>666</v>
      </c>
      <c r="C21" s="400" t="s">
        <v>669</v>
      </c>
      <c r="D21" s="405"/>
      <c r="E21" s="399" t="s">
        <v>668</v>
      </c>
      <c r="F21" s="400">
        <v>0</v>
      </c>
      <c r="G21" s="401">
        <v>6500</v>
      </c>
      <c r="H21" s="402">
        <f t="shared" si="0"/>
        <v>0</v>
      </c>
      <c r="I21" s="354"/>
    </row>
    <row r="22" spans="1:9">
      <c r="A22" s="398">
        <f t="shared" si="1"/>
        <v>20</v>
      </c>
      <c r="B22" s="406" t="s">
        <v>670</v>
      </c>
      <c r="C22" s="400" t="s">
        <v>671</v>
      </c>
      <c r="D22" s="399"/>
      <c r="E22" s="399" t="s">
        <v>672</v>
      </c>
      <c r="F22" s="400">
        <v>1</v>
      </c>
      <c r="G22" s="401">
        <v>2500</v>
      </c>
      <c r="H22" s="402">
        <f t="shared" si="0"/>
        <v>2500</v>
      </c>
      <c r="I22" s="354"/>
    </row>
    <row r="23" spans="1:9">
      <c r="A23" s="398">
        <f t="shared" si="1"/>
        <v>21</v>
      </c>
      <c r="B23" s="407" t="s">
        <v>673</v>
      </c>
      <c r="C23" s="408" t="s">
        <v>674</v>
      </c>
      <c r="D23" s="408"/>
      <c r="E23" s="407" t="s">
        <v>635</v>
      </c>
      <c r="F23" s="409">
        <v>1</v>
      </c>
      <c r="G23" s="401">
        <v>5000</v>
      </c>
      <c r="H23" s="402">
        <f t="shared" si="0"/>
        <v>5000</v>
      </c>
      <c r="I23" s="354"/>
    </row>
    <row r="24" spans="1:9">
      <c r="A24" s="398">
        <f t="shared" si="1"/>
        <v>22</v>
      </c>
      <c r="B24" s="407" t="s">
        <v>675</v>
      </c>
      <c r="C24" s="408" t="s">
        <v>676</v>
      </c>
      <c r="D24" s="408" t="s">
        <v>677</v>
      </c>
      <c r="E24" s="408" t="s">
        <v>678</v>
      </c>
      <c r="F24" s="408">
        <v>0</v>
      </c>
      <c r="G24" s="401"/>
      <c r="H24" s="402">
        <f t="shared" si="0"/>
        <v>0</v>
      </c>
      <c r="I24" s="354"/>
    </row>
    <row r="25" spans="1:9">
      <c r="A25" s="398">
        <f t="shared" si="1"/>
        <v>23</v>
      </c>
      <c r="B25" s="407" t="s">
        <v>675</v>
      </c>
      <c r="C25" s="408" t="s">
        <v>679</v>
      </c>
      <c r="D25" s="408" t="s">
        <v>680</v>
      </c>
      <c r="E25" s="408" t="s">
        <v>678</v>
      </c>
      <c r="F25" s="408">
        <v>0</v>
      </c>
      <c r="G25" s="401"/>
      <c r="H25" s="402">
        <f t="shared" si="0"/>
        <v>0</v>
      </c>
      <c r="I25" s="354"/>
    </row>
    <row r="26" spans="1:9">
      <c r="A26" s="398">
        <f t="shared" si="1"/>
        <v>24</v>
      </c>
      <c r="B26" s="407" t="s">
        <v>675</v>
      </c>
      <c r="C26" s="408" t="s">
        <v>679</v>
      </c>
      <c r="D26" s="408" t="s">
        <v>681</v>
      </c>
      <c r="E26" s="408" t="s">
        <v>678</v>
      </c>
      <c r="F26" s="408">
        <v>0</v>
      </c>
      <c r="G26" s="401"/>
      <c r="H26" s="402">
        <f t="shared" si="0"/>
        <v>0</v>
      </c>
      <c r="I26" s="354"/>
    </row>
    <row r="27" spans="1:9">
      <c r="A27" s="398">
        <f t="shared" si="1"/>
        <v>25</v>
      </c>
      <c r="B27" s="407" t="s">
        <v>682</v>
      </c>
      <c r="C27" s="408" t="s">
        <v>674</v>
      </c>
      <c r="D27" s="408"/>
      <c r="E27" s="408" t="s">
        <v>678</v>
      </c>
      <c r="F27" s="408">
        <v>0</v>
      </c>
      <c r="G27" s="401"/>
      <c r="H27" s="402">
        <f t="shared" si="0"/>
        <v>0</v>
      </c>
      <c r="I27" s="354"/>
    </row>
    <row r="28" spans="1:9" ht="15">
      <c r="A28" s="522" t="s">
        <v>0</v>
      </c>
      <c r="B28" s="522"/>
      <c r="C28" s="522"/>
      <c r="D28" s="522"/>
      <c r="E28" s="522"/>
      <c r="F28" s="410"/>
      <c r="G28" s="411"/>
      <c r="H28" s="412">
        <f>SUM(H3:H27)</f>
        <v>235100</v>
      </c>
      <c r="I28" s="354"/>
    </row>
    <row r="30" spans="1:9" ht="15.75">
      <c r="A30" s="355"/>
      <c r="B30" s="356" t="s">
        <v>683</v>
      </c>
      <c r="C30" s="355"/>
      <c r="D30" s="355"/>
      <c r="E30" s="355"/>
      <c r="F30" s="355"/>
      <c r="G30" s="355"/>
      <c r="H30" s="355"/>
    </row>
    <row r="31" spans="1:9" ht="14.25">
      <c r="A31" s="355"/>
      <c r="B31" s="355"/>
      <c r="C31" s="355"/>
      <c r="D31" s="355"/>
      <c r="E31" s="355"/>
      <c r="F31" s="355"/>
      <c r="G31" s="355"/>
      <c r="H31" s="355"/>
    </row>
    <row r="32" spans="1:9" ht="15.75">
      <c r="A32" s="355"/>
      <c r="B32" s="357" t="s">
        <v>684</v>
      </c>
      <c r="C32" s="355"/>
      <c r="D32" s="355"/>
      <c r="E32" s="355"/>
      <c r="F32" s="355"/>
      <c r="G32" s="355"/>
      <c r="H32" s="355"/>
    </row>
    <row r="33" spans="1:8" ht="15.75">
      <c r="A33" s="355"/>
      <c r="B33" s="358" t="s">
        <v>685</v>
      </c>
      <c r="C33" s="355"/>
      <c r="D33" s="355"/>
      <c r="E33" s="355"/>
      <c r="F33" s="355"/>
      <c r="G33" s="355"/>
      <c r="H33" s="355"/>
    </row>
    <row r="34" spans="1:8" ht="15.75">
      <c r="A34" s="355"/>
      <c r="B34" s="357" t="s">
        <v>686</v>
      </c>
      <c r="C34" s="355"/>
      <c r="D34" s="355"/>
      <c r="E34" s="355"/>
      <c r="F34" s="355"/>
      <c r="G34" s="355"/>
      <c r="H34" s="355"/>
    </row>
    <row r="35" spans="1:8" ht="15.75">
      <c r="A35" s="355"/>
      <c r="B35" s="357" t="s">
        <v>687</v>
      </c>
      <c r="C35" s="355"/>
      <c r="D35" s="355"/>
      <c r="E35" s="355"/>
      <c r="F35" s="355"/>
      <c r="G35" s="355"/>
      <c r="H35" s="355"/>
    </row>
    <row r="36" spans="1:8" ht="15.75">
      <c r="A36" s="355"/>
      <c r="B36" s="357" t="s">
        <v>688</v>
      </c>
      <c r="C36" s="355"/>
      <c r="D36" s="355"/>
      <c r="E36" s="355"/>
      <c r="F36" s="355"/>
      <c r="G36" s="355"/>
      <c r="H36" s="355"/>
    </row>
    <row r="37" spans="1:8" ht="15.75">
      <c r="A37" s="355"/>
      <c r="B37" s="357" t="s">
        <v>689</v>
      </c>
      <c r="C37" s="355"/>
      <c r="D37" s="355"/>
      <c r="E37" s="355"/>
      <c r="F37" s="355"/>
      <c r="G37" s="355"/>
      <c r="H37" s="355"/>
    </row>
    <row r="38" spans="1:8" ht="15.75">
      <c r="A38" s="355"/>
      <c r="B38" s="357" t="s">
        <v>690</v>
      </c>
      <c r="C38" s="355"/>
      <c r="D38" s="355"/>
      <c r="E38" s="355"/>
      <c r="F38" s="355"/>
      <c r="G38" s="355"/>
      <c r="H38" s="355"/>
    </row>
  </sheetData>
  <mergeCells count="2">
    <mergeCell ref="A1:H1"/>
    <mergeCell ref="A28:E28"/>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22"/>
  <sheetViews>
    <sheetView topLeftCell="A12" workbookViewId="0">
      <selection activeCell="B21" sqref="B21:H21"/>
    </sheetView>
  </sheetViews>
  <sheetFormatPr defaultRowHeight="15.75"/>
  <cols>
    <col min="1" max="1" width="8" style="376" customWidth="1"/>
    <col min="2" max="2" width="63.140625" style="377" customWidth="1"/>
    <col min="3" max="3" width="21.5703125" style="378" customWidth="1"/>
    <col min="4" max="4" width="6.5703125" style="379" bestFit="1" customWidth="1"/>
    <col min="5" max="5" width="6.28515625" style="376" bestFit="1" customWidth="1"/>
    <col min="6" max="6" width="10.28515625" style="378" customWidth="1"/>
    <col min="7" max="7" width="14.7109375" style="380" customWidth="1"/>
    <col min="8" max="8" width="17.42578125" style="380" customWidth="1"/>
    <col min="9" max="9" width="9.140625" style="360" customWidth="1"/>
    <col min="10" max="10" width="0.140625" style="360" customWidth="1"/>
    <col min="11" max="159" width="8.85546875" style="360"/>
    <col min="160" max="160" width="8" style="360" customWidth="1"/>
    <col min="161" max="161" width="63.140625" style="360" customWidth="1"/>
    <col min="162" max="162" width="10.7109375" style="360" customWidth="1"/>
    <col min="163" max="163" width="9.28515625" style="360" customWidth="1"/>
    <col min="164" max="164" width="22" style="360" customWidth="1"/>
    <col min="165" max="165" width="14.28515625" style="360" customWidth="1"/>
    <col min="166" max="166" width="8.85546875" style="360"/>
    <col min="167" max="167" width="13.140625" style="360" customWidth="1"/>
    <col min="168" max="415" width="8.85546875" style="360"/>
    <col min="416" max="416" width="8" style="360" customWidth="1"/>
    <col min="417" max="417" width="63.140625" style="360" customWidth="1"/>
    <col min="418" max="418" width="10.7109375" style="360" customWidth="1"/>
    <col min="419" max="419" width="9.28515625" style="360" customWidth="1"/>
    <col min="420" max="420" width="22" style="360" customWidth="1"/>
    <col min="421" max="421" width="14.28515625" style="360" customWidth="1"/>
    <col min="422" max="422" width="8.85546875" style="360"/>
    <col min="423" max="423" width="13.140625" style="360" customWidth="1"/>
    <col min="424" max="671" width="8.85546875" style="360"/>
    <col min="672" max="672" width="8" style="360" customWidth="1"/>
    <col min="673" max="673" width="63.140625" style="360" customWidth="1"/>
    <col min="674" max="674" width="10.7109375" style="360" customWidth="1"/>
    <col min="675" max="675" width="9.28515625" style="360" customWidth="1"/>
    <col min="676" max="676" width="22" style="360" customWidth="1"/>
    <col min="677" max="677" width="14.28515625" style="360" customWidth="1"/>
    <col min="678" max="678" width="8.85546875" style="360"/>
    <col min="679" max="679" width="13.140625" style="360" customWidth="1"/>
    <col min="680" max="927" width="8.85546875" style="360"/>
    <col min="928" max="928" width="8" style="360" customWidth="1"/>
    <col min="929" max="929" width="63.140625" style="360" customWidth="1"/>
    <col min="930" max="930" width="10.7109375" style="360" customWidth="1"/>
    <col min="931" max="931" width="9.28515625" style="360" customWidth="1"/>
    <col min="932" max="932" width="22" style="360" customWidth="1"/>
    <col min="933" max="933" width="14.28515625" style="360" customWidth="1"/>
    <col min="934" max="934" width="8.85546875" style="360"/>
    <col min="935" max="935" width="13.140625" style="360" customWidth="1"/>
    <col min="936" max="1183" width="8.85546875" style="360"/>
    <col min="1184" max="1184" width="8" style="360" customWidth="1"/>
    <col min="1185" max="1185" width="63.140625" style="360" customWidth="1"/>
    <col min="1186" max="1186" width="10.7109375" style="360" customWidth="1"/>
    <col min="1187" max="1187" width="9.28515625" style="360" customWidth="1"/>
    <col min="1188" max="1188" width="22" style="360" customWidth="1"/>
    <col min="1189" max="1189" width="14.28515625" style="360" customWidth="1"/>
    <col min="1190" max="1190" width="8.85546875" style="360"/>
    <col min="1191" max="1191" width="13.140625" style="360" customWidth="1"/>
    <col min="1192" max="1439" width="8.85546875" style="360"/>
    <col min="1440" max="1440" width="8" style="360" customWidth="1"/>
    <col min="1441" max="1441" width="63.140625" style="360" customWidth="1"/>
    <col min="1442" max="1442" width="10.7109375" style="360" customWidth="1"/>
    <col min="1443" max="1443" width="9.28515625" style="360" customWidth="1"/>
    <col min="1444" max="1444" width="22" style="360" customWidth="1"/>
    <col min="1445" max="1445" width="14.28515625" style="360" customWidth="1"/>
    <col min="1446" max="1446" width="8.85546875" style="360"/>
    <col min="1447" max="1447" width="13.140625" style="360" customWidth="1"/>
    <col min="1448" max="1695" width="8.85546875" style="360"/>
    <col min="1696" max="1696" width="8" style="360" customWidth="1"/>
    <col min="1697" max="1697" width="63.140625" style="360" customWidth="1"/>
    <col min="1698" max="1698" width="10.7109375" style="360" customWidth="1"/>
    <col min="1699" max="1699" width="9.28515625" style="360" customWidth="1"/>
    <col min="1700" max="1700" width="22" style="360" customWidth="1"/>
    <col min="1701" max="1701" width="14.28515625" style="360" customWidth="1"/>
    <col min="1702" max="1702" width="8.85546875" style="360"/>
    <col min="1703" max="1703" width="13.140625" style="360" customWidth="1"/>
    <col min="1704" max="1951" width="8.85546875" style="360"/>
    <col min="1952" max="1952" width="8" style="360" customWidth="1"/>
    <col min="1953" max="1953" width="63.140625" style="360" customWidth="1"/>
    <col min="1954" max="1954" width="10.7109375" style="360" customWidth="1"/>
    <col min="1955" max="1955" width="9.28515625" style="360" customWidth="1"/>
    <col min="1956" max="1956" width="22" style="360" customWidth="1"/>
    <col min="1957" max="1957" width="14.28515625" style="360" customWidth="1"/>
    <col min="1958" max="1958" width="8.85546875" style="360"/>
    <col min="1959" max="1959" width="13.140625" style="360" customWidth="1"/>
    <col min="1960" max="2207" width="8.85546875" style="360"/>
    <col min="2208" max="2208" width="8" style="360" customWidth="1"/>
    <col min="2209" max="2209" width="63.140625" style="360" customWidth="1"/>
    <col min="2210" max="2210" width="10.7109375" style="360" customWidth="1"/>
    <col min="2211" max="2211" width="9.28515625" style="360" customWidth="1"/>
    <col min="2212" max="2212" width="22" style="360" customWidth="1"/>
    <col min="2213" max="2213" width="14.28515625" style="360" customWidth="1"/>
    <col min="2214" max="2214" width="8.85546875" style="360"/>
    <col min="2215" max="2215" width="13.140625" style="360" customWidth="1"/>
    <col min="2216" max="2463" width="8.85546875" style="360"/>
    <col min="2464" max="2464" width="8" style="360" customWidth="1"/>
    <col min="2465" max="2465" width="63.140625" style="360" customWidth="1"/>
    <col min="2466" max="2466" width="10.7109375" style="360" customWidth="1"/>
    <col min="2467" max="2467" width="9.28515625" style="360" customWidth="1"/>
    <col min="2468" max="2468" width="22" style="360" customWidth="1"/>
    <col min="2469" max="2469" width="14.28515625" style="360" customWidth="1"/>
    <col min="2470" max="2470" width="8.85546875" style="360"/>
    <col min="2471" max="2471" width="13.140625" style="360" customWidth="1"/>
    <col min="2472" max="2719" width="8.85546875" style="360"/>
    <col min="2720" max="2720" width="8" style="360" customWidth="1"/>
    <col min="2721" max="2721" width="63.140625" style="360" customWidth="1"/>
    <col min="2722" max="2722" width="10.7109375" style="360" customWidth="1"/>
    <col min="2723" max="2723" width="9.28515625" style="360" customWidth="1"/>
    <col min="2724" max="2724" width="22" style="360" customWidth="1"/>
    <col min="2725" max="2725" width="14.28515625" style="360" customWidth="1"/>
    <col min="2726" max="2726" width="8.85546875" style="360"/>
    <col min="2727" max="2727" width="13.140625" style="360" customWidth="1"/>
    <col min="2728" max="2975" width="8.85546875" style="360"/>
    <col min="2976" max="2976" width="8" style="360" customWidth="1"/>
    <col min="2977" max="2977" width="63.140625" style="360" customWidth="1"/>
    <col min="2978" max="2978" width="10.7109375" style="360" customWidth="1"/>
    <col min="2979" max="2979" width="9.28515625" style="360" customWidth="1"/>
    <col min="2980" max="2980" width="22" style="360" customWidth="1"/>
    <col min="2981" max="2981" width="14.28515625" style="360" customWidth="1"/>
    <col min="2982" max="2982" width="8.85546875" style="360"/>
    <col min="2983" max="2983" width="13.140625" style="360" customWidth="1"/>
    <col min="2984" max="3231" width="8.85546875" style="360"/>
    <col min="3232" max="3232" width="8" style="360" customWidth="1"/>
    <col min="3233" max="3233" width="63.140625" style="360" customWidth="1"/>
    <col min="3234" max="3234" width="10.7109375" style="360" customWidth="1"/>
    <col min="3235" max="3235" width="9.28515625" style="360" customWidth="1"/>
    <col min="3236" max="3236" width="22" style="360" customWidth="1"/>
    <col min="3237" max="3237" width="14.28515625" style="360" customWidth="1"/>
    <col min="3238" max="3238" width="8.85546875" style="360"/>
    <col min="3239" max="3239" width="13.140625" style="360" customWidth="1"/>
    <col min="3240" max="3487" width="8.85546875" style="360"/>
    <col min="3488" max="3488" width="8" style="360" customWidth="1"/>
    <col min="3489" max="3489" width="63.140625" style="360" customWidth="1"/>
    <col min="3490" max="3490" width="10.7109375" style="360" customWidth="1"/>
    <col min="3491" max="3491" width="9.28515625" style="360" customWidth="1"/>
    <col min="3492" max="3492" width="22" style="360" customWidth="1"/>
    <col min="3493" max="3493" width="14.28515625" style="360" customWidth="1"/>
    <col min="3494" max="3494" width="8.85546875" style="360"/>
    <col min="3495" max="3495" width="13.140625" style="360" customWidth="1"/>
    <col min="3496" max="3743" width="8.85546875" style="360"/>
    <col min="3744" max="3744" width="8" style="360" customWidth="1"/>
    <col min="3745" max="3745" width="63.140625" style="360" customWidth="1"/>
    <col min="3746" max="3746" width="10.7109375" style="360" customWidth="1"/>
    <col min="3747" max="3747" width="9.28515625" style="360" customWidth="1"/>
    <col min="3748" max="3748" width="22" style="360" customWidth="1"/>
    <col min="3749" max="3749" width="14.28515625" style="360" customWidth="1"/>
    <col min="3750" max="3750" width="8.85546875" style="360"/>
    <col min="3751" max="3751" width="13.140625" style="360" customWidth="1"/>
    <col min="3752" max="3999" width="8.85546875" style="360"/>
    <col min="4000" max="4000" width="8" style="360" customWidth="1"/>
    <col min="4001" max="4001" width="63.140625" style="360" customWidth="1"/>
    <col min="4002" max="4002" width="10.7109375" style="360" customWidth="1"/>
    <col min="4003" max="4003" width="9.28515625" style="360" customWidth="1"/>
    <col min="4004" max="4004" width="22" style="360" customWidth="1"/>
    <col min="4005" max="4005" width="14.28515625" style="360" customWidth="1"/>
    <col min="4006" max="4006" width="8.85546875" style="360"/>
    <col min="4007" max="4007" width="13.140625" style="360" customWidth="1"/>
    <col min="4008" max="4255" width="8.85546875" style="360"/>
    <col min="4256" max="4256" width="8" style="360" customWidth="1"/>
    <col min="4257" max="4257" width="63.140625" style="360" customWidth="1"/>
    <col min="4258" max="4258" width="10.7109375" style="360" customWidth="1"/>
    <col min="4259" max="4259" width="9.28515625" style="360" customWidth="1"/>
    <col min="4260" max="4260" width="22" style="360" customWidth="1"/>
    <col min="4261" max="4261" width="14.28515625" style="360" customWidth="1"/>
    <col min="4262" max="4262" width="8.85546875" style="360"/>
    <col min="4263" max="4263" width="13.140625" style="360" customWidth="1"/>
    <col min="4264" max="4511" width="8.85546875" style="360"/>
    <col min="4512" max="4512" width="8" style="360" customWidth="1"/>
    <col min="4513" max="4513" width="63.140625" style="360" customWidth="1"/>
    <col min="4514" max="4514" width="10.7109375" style="360" customWidth="1"/>
    <col min="4515" max="4515" width="9.28515625" style="360" customWidth="1"/>
    <col min="4516" max="4516" width="22" style="360" customWidth="1"/>
    <col min="4517" max="4517" width="14.28515625" style="360" customWidth="1"/>
    <col min="4518" max="4518" width="8.85546875" style="360"/>
    <col min="4519" max="4519" width="13.140625" style="360" customWidth="1"/>
    <col min="4520" max="4767" width="8.85546875" style="360"/>
    <col min="4768" max="4768" width="8" style="360" customWidth="1"/>
    <col min="4769" max="4769" width="63.140625" style="360" customWidth="1"/>
    <col min="4770" max="4770" width="10.7109375" style="360" customWidth="1"/>
    <col min="4771" max="4771" width="9.28515625" style="360" customWidth="1"/>
    <col min="4772" max="4772" width="22" style="360" customWidth="1"/>
    <col min="4773" max="4773" width="14.28515625" style="360" customWidth="1"/>
    <col min="4774" max="4774" width="8.85546875" style="360"/>
    <col min="4775" max="4775" width="13.140625" style="360" customWidth="1"/>
    <col min="4776" max="5023" width="8.85546875" style="360"/>
    <col min="5024" max="5024" width="8" style="360" customWidth="1"/>
    <col min="5025" max="5025" width="63.140625" style="360" customWidth="1"/>
    <col min="5026" max="5026" width="10.7109375" style="360" customWidth="1"/>
    <col min="5027" max="5027" width="9.28515625" style="360" customWidth="1"/>
    <col min="5028" max="5028" width="22" style="360" customWidth="1"/>
    <col min="5029" max="5029" width="14.28515625" style="360" customWidth="1"/>
    <col min="5030" max="5030" width="8.85546875" style="360"/>
    <col min="5031" max="5031" width="13.140625" style="360" customWidth="1"/>
    <col min="5032" max="5279" width="8.85546875" style="360"/>
    <col min="5280" max="5280" width="8" style="360" customWidth="1"/>
    <col min="5281" max="5281" width="63.140625" style="360" customWidth="1"/>
    <col min="5282" max="5282" width="10.7109375" style="360" customWidth="1"/>
    <col min="5283" max="5283" width="9.28515625" style="360" customWidth="1"/>
    <col min="5284" max="5284" width="22" style="360" customWidth="1"/>
    <col min="5285" max="5285" width="14.28515625" style="360" customWidth="1"/>
    <col min="5286" max="5286" width="8.85546875" style="360"/>
    <col min="5287" max="5287" width="13.140625" style="360" customWidth="1"/>
    <col min="5288" max="5535" width="8.85546875" style="360"/>
    <col min="5536" max="5536" width="8" style="360" customWidth="1"/>
    <col min="5537" max="5537" width="63.140625" style="360" customWidth="1"/>
    <col min="5538" max="5538" width="10.7109375" style="360" customWidth="1"/>
    <col min="5539" max="5539" width="9.28515625" style="360" customWidth="1"/>
    <col min="5540" max="5540" width="22" style="360" customWidth="1"/>
    <col min="5541" max="5541" width="14.28515625" style="360" customWidth="1"/>
    <col min="5542" max="5542" width="8.85546875" style="360"/>
    <col min="5543" max="5543" width="13.140625" style="360" customWidth="1"/>
    <col min="5544" max="5791" width="8.85546875" style="360"/>
    <col min="5792" max="5792" width="8" style="360" customWidth="1"/>
    <col min="5793" max="5793" width="63.140625" style="360" customWidth="1"/>
    <col min="5794" max="5794" width="10.7109375" style="360" customWidth="1"/>
    <col min="5795" max="5795" width="9.28515625" style="360" customWidth="1"/>
    <col min="5796" max="5796" width="22" style="360" customWidth="1"/>
    <col min="5797" max="5797" width="14.28515625" style="360" customWidth="1"/>
    <col min="5798" max="5798" width="8.85546875" style="360"/>
    <col min="5799" max="5799" width="13.140625" style="360" customWidth="1"/>
    <col min="5800" max="6047" width="8.85546875" style="360"/>
    <col min="6048" max="6048" width="8" style="360" customWidth="1"/>
    <col min="6049" max="6049" width="63.140625" style="360" customWidth="1"/>
    <col min="6050" max="6050" width="10.7109375" style="360" customWidth="1"/>
    <col min="6051" max="6051" width="9.28515625" style="360" customWidth="1"/>
    <col min="6052" max="6052" width="22" style="360" customWidth="1"/>
    <col min="6053" max="6053" width="14.28515625" style="360" customWidth="1"/>
    <col min="6054" max="6054" width="8.85546875" style="360"/>
    <col min="6055" max="6055" width="13.140625" style="360" customWidth="1"/>
    <col min="6056" max="6303" width="8.85546875" style="360"/>
    <col min="6304" max="6304" width="8" style="360" customWidth="1"/>
    <col min="6305" max="6305" width="63.140625" style="360" customWidth="1"/>
    <col min="6306" max="6306" width="10.7109375" style="360" customWidth="1"/>
    <col min="6307" max="6307" width="9.28515625" style="360" customWidth="1"/>
    <col min="6308" max="6308" width="22" style="360" customWidth="1"/>
    <col min="6309" max="6309" width="14.28515625" style="360" customWidth="1"/>
    <col min="6310" max="6310" width="8.85546875" style="360"/>
    <col min="6311" max="6311" width="13.140625" style="360" customWidth="1"/>
    <col min="6312" max="6559" width="8.85546875" style="360"/>
    <col min="6560" max="6560" width="8" style="360" customWidth="1"/>
    <col min="6561" max="6561" width="63.140625" style="360" customWidth="1"/>
    <col min="6562" max="6562" width="10.7109375" style="360" customWidth="1"/>
    <col min="6563" max="6563" width="9.28515625" style="360" customWidth="1"/>
    <col min="6564" max="6564" width="22" style="360" customWidth="1"/>
    <col min="6565" max="6565" width="14.28515625" style="360" customWidth="1"/>
    <col min="6566" max="6566" width="8.85546875" style="360"/>
    <col min="6567" max="6567" width="13.140625" style="360" customWidth="1"/>
    <col min="6568" max="6815" width="8.85546875" style="360"/>
    <col min="6816" max="6816" width="8" style="360" customWidth="1"/>
    <col min="6817" max="6817" width="63.140625" style="360" customWidth="1"/>
    <col min="6818" max="6818" width="10.7109375" style="360" customWidth="1"/>
    <col min="6819" max="6819" width="9.28515625" style="360" customWidth="1"/>
    <col min="6820" max="6820" width="22" style="360" customWidth="1"/>
    <col min="6821" max="6821" width="14.28515625" style="360" customWidth="1"/>
    <col min="6822" max="6822" width="8.85546875" style="360"/>
    <col min="6823" max="6823" width="13.140625" style="360" customWidth="1"/>
    <col min="6824" max="7071" width="8.85546875" style="360"/>
    <col min="7072" max="7072" width="8" style="360" customWidth="1"/>
    <col min="7073" max="7073" width="63.140625" style="360" customWidth="1"/>
    <col min="7074" max="7074" width="10.7109375" style="360" customWidth="1"/>
    <col min="7075" max="7075" width="9.28515625" style="360" customWidth="1"/>
    <col min="7076" max="7076" width="22" style="360" customWidth="1"/>
    <col min="7077" max="7077" width="14.28515625" style="360" customWidth="1"/>
    <col min="7078" max="7078" width="8.85546875" style="360"/>
    <col min="7079" max="7079" width="13.140625" style="360" customWidth="1"/>
    <col min="7080" max="7327" width="8.85546875" style="360"/>
    <col min="7328" max="7328" width="8" style="360" customWidth="1"/>
    <col min="7329" max="7329" width="63.140625" style="360" customWidth="1"/>
    <col min="7330" max="7330" width="10.7109375" style="360" customWidth="1"/>
    <col min="7331" max="7331" width="9.28515625" style="360" customWidth="1"/>
    <col min="7332" max="7332" width="22" style="360" customWidth="1"/>
    <col min="7333" max="7333" width="14.28515625" style="360" customWidth="1"/>
    <col min="7334" max="7334" width="8.85546875" style="360"/>
    <col min="7335" max="7335" width="13.140625" style="360" customWidth="1"/>
    <col min="7336" max="7583" width="8.85546875" style="360"/>
    <col min="7584" max="7584" width="8" style="360" customWidth="1"/>
    <col min="7585" max="7585" width="63.140625" style="360" customWidth="1"/>
    <col min="7586" max="7586" width="10.7109375" style="360" customWidth="1"/>
    <col min="7587" max="7587" width="9.28515625" style="360" customWidth="1"/>
    <col min="7588" max="7588" width="22" style="360" customWidth="1"/>
    <col min="7589" max="7589" width="14.28515625" style="360" customWidth="1"/>
    <col min="7590" max="7590" width="8.85546875" style="360"/>
    <col min="7591" max="7591" width="13.140625" style="360" customWidth="1"/>
    <col min="7592" max="7839" width="8.85546875" style="360"/>
    <col min="7840" max="7840" width="8" style="360" customWidth="1"/>
    <col min="7841" max="7841" width="63.140625" style="360" customWidth="1"/>
    <col min="7842" max="7842" width="10.7109375" style="360" customWidth="1"/>
    <col min="7843" max="7843" width="9.28515625" style="360" customWidth="1"/>
    <col min="7844" max="7844" width="22" style="360" customWidth="1"/>
    <col min="7845" max="7845" width="14.28515625" style="360" customWidth="1"/>
    <col min="7846" max="7846" width="8.85546875" style="360"/>
    <col min="7847" max="7847" width="13.140625" style="360" customWidth="1"/>
    <col min="7848" max="8095" width="8.85546875" style="360"/>
    <col min="8096" max="8096" width="8" style="360" customWidth="1"/>
    <col min="8097" max="8097" width="63.140625" style="360" customWidth="1"/>
    <col min="8098" max="8098" width="10.7109375" style="360" customWidth="1"/>
    <col min="8099" max="8099" width="9.28515625" style="360" customWidth="1"/>
    <col min="8100" max="8100" width="22" style="360" customWidth="1"/>
    <col min="8101" max="8101" width="14.28515625" style="360" customWidth="1"/>
    <col min="8102" max="8102" width="8.85546875" style="360"/>
    <col min="8103" max="8103" width="13.140625" style="360" customWidth="1"/>
    <col min="8104" max="8351" width="8.85546875" style="360"/>
    <col min="8352" max="8352" width="8" style="360" customWidth="1"/>
    <col min="8353" max="8353" width="63.140625" style="360" customWidth="1"/>
    <col min="8354" max="8354" width="10.7109375" style="360" customWidth="1"/>
    <col min="8355" max="8355" width="9.28515625" style="360" customWidth="1"/>
    <col min="8356" max="8356" width="22" style="360" customWidth="1"/>
    <col min="8357" max="8357" width="14.28515625" style="360" customWidth="1"/>
    <col min="8358" max="8358" width="8.85546875" style="360"/>
    <col min="8359" max="8359" width="13.140625" style="360" customWidth="1"/>
    <col min="8360" max="8607" width="8.85546875" style="360"/>
    <col min="8608" max="8608" width="8" style="360" customWidth="1"/>
    <col min="8609" max="8609" width="63.140625" style="360" customWidth="1"/>
    <col min="8610" max="8610" width="10.7109375" style="360" customWidth="1"/>
    <col min="8611" max="8611" width="9.28515625" style="360" customWidth="1"/>
    <col min="8612" max="8612" width="22" style="360" customWidth="1"/>
    <col min="8613" max="8613" width="14.28515625" style="360" customWidth="1"/>
    <col min="8614" max="8614" width="8.85546875" style="360"/>
    <col min="8615" max="8615" width="13.140625" style="360" customWidth="1"/>
    <col min="8616" max="8863" width="8.85546875" style="360"/>
    <col min="8864" max="8864" width="8" style="360" customWidth="1"/>
    <col min="8865" max="8865" width="63.140625" style="360" customWidth="1"/>
    <col min="8866" max="8866" width="10.7109375" style="360" customWidth="1"/>
    <col min="8867" max="8867" width="9.28515625" style="360" customWidth="1"/>
    <col min="8868" max="8868" width="22" style="360" customWidth="1"/>
    <col min="8869" max="8869" width="14.28515625" style="360" customWidth="1"/>
    <col min="8870" max="8870" width="8.85546875" style="360"/>
    <col min="8871" max="8871" width="13.140625" style="360" customWidth="1"/>
    <col min="8872" max="9119" width="8.85546875" style="360"/>
    <col min="9120" max="9120" width="8" style="360" customWidth="1"/>
    <col min="9121" max="9121" width="63.140625" style="360" customWidth="1"/>
    <col min="9122" max="9122" width="10.7109375" style="360" customWidth="1"/>
    <col min="9123" max="9123" width="9.28515625" style="360" customWidth="1"/>
    <col min="9124" max="9124" width="22" style="360" customWidth="1"/>
    <col min="9125" max="9125" width="14.28515625" style="360" customWidth="1"/>
    <col min="9126" max="9126" width="8.85546875" style="360"/>
    <col min="9127" max="9127" width="13.140625" style="360" customWidth="1"/>
    <col min="9128" max="9375" width="8.85546875" style="360"/>
    <col min="9376" max="9376" width="8" style="360" customWidth="1"/>
    <col min="9377" max="9377" width="63.140625" style="360" customWidth="1"/>
    <col min="9378" max="9378" width="10.7109375" style="360" customWidth="1"/>
    <col min="9379" max="9379" width="9.28515625" style="360" customWidth="1"/>
    <col min="9380" max="9380" width="22" style="360" customWidth="1"/>
    <col min="9381" max="9381" width="14.28515625" style="360" customWidth="1"/>
    <col min="9382" max="9382" width="8.85546875" style="360"/>
    <col min="9383" max="9383" width="13.140625" style="360" customWidth="1"/>
    <col min="9384" max="9631" width="8.85546875" style="360"/>
    <col min="9632" max="9632" width="8" style="360" customWidth="1"/>
    <col min="9633" max="9633" width="63.140625" style="360" customWidth="1"/>
    <col min="9634" max="9634" width="10.7109375" style="360" customWidth="1"/>
    <col min="9635" max="9635" width="9.28515625" style="360" customWidth="1"/>
    <col min="9636" max="9636" width="22" style="360" customWidth="1"/>
    <col min="9637" max="9637" width="14.28515625" style="360" customWidth="1"/>
    <col min="9638" max="9638" width="8.85546875" style="360"/>
    <col min="9639" max="9639" width="13.140625" style="360" customWidth="1"/>
    <col min="9640" max="9887" width="8.85546875" style="360"/>
    <col min="9888" max="9888" width="8" style="360" customWidth="1"/>
    <col min="9889" max="9889" width="63.140625" style="360" customWidth="1"/>
    <col min="9890" max="9890" width="10.7109375" style="360" customWidth="1"/>
    <col min="9891" max="9891" width="9.28515625" style="360" customWidth="1"/>
    <col min="9892" max="9892" width="22" style="360" customWidth="1"/>
    <col min="9893" max="9893" width="14.28515625" style="360" customWidth="1"/>
    <col min="9894" max="9894" width="8.85546875" style="360"/>
    <col min="9895" max="9895" width="13.140625" style="360" customWidth="1"/>
    <col min="9896" max="10143" width="8.85546875" style="360"/>
    <col min="10144" max="10144" width="8" style="360" customWidth="1"/>
    <col min="10145" max="10145" width="63.140625" style="360" customWidth="1"/>
    <col min="10146" max="10146" width="10.7109375" style="360" customWidth="1"/>
    <col min="10147" max="10147" width="9.28515625" style="360" customWidth="1"/>
    <col min="10148" max="10148" width="22" style="360" customWidth="1"/>
    <col min="10149" max="10149" width="14.28515625" style="360" customWidth="1"/>
    <col min="10150" max="10150" width="8.85546875" style="360"/>
    <col min="10151" max="10151" width="13.140625" style="360" customWidth="1"/>
    <col min="10152" max="10399" width="8.85546875" style="360"/>
    <col min="10400" max="10400" width="8" style="360" customWidth="1"/>
    <col min="10401" max="10401" width="63.140625" style="360" customWidth="1"/>
    <col min="10402" max="10402" width="10.7109375" style="360" customWidth="1"/>
    <col min="10403" max="10403" width="9.28515625" style="360" customWidth="1"/>
    <col min="10404" max="10404" width="22" style="360" customWidth="1"/>
    <col min="10405" max="10405" width="14.28515625" style="360" customWidth="1"/>
    <col min="10406" max="10406" width="8.85546875" style="360"/>
    <col min="10407" max="10407" width="13.140625" style="360" customWidth="1"/>
    <col min="10408" max="10655" width="8.85546875" style="360"/>
    <col min="10656" max="10656" width="8" style="360" customWidth="1"/>
    <col min="10657" max="10657" width="63.140625" style="360" customWidth="1"/>
    <col min="10658" max="10658" width="10.7109375" style="360" customWidth="1"/>
    <col min="10659" max="10659" width="9.28515625" style="360" customWidth="1"/>
    <col min="10660" max="10660" width="22" style="360" customWidth="1"/>
    <col min="10661" max="10661" width="14.28515625" style="360" customWidth="1"/>
    <col min="10662" max="10662" width="8.85546875" style="360"/>
    <col min="10663" max="10663" width="13.140625" style="360" customWidth="1"/>
    <col min="10664" max="10911" width="8.85546875" style="360"/>
    <col min="10912" max="10912" width="8" style="360" customWidth="1"/>
    <col min="10913" max="10913" width="63.140625" style="360" customWidth="1"/>
    <col min="10914" max="10914" width="10.7109375" style="360" customWidth="1"/>
    <col min="10915" max="10915" width="9.28515625" style="360" customWidth="1"/>
    <col min="10916" max="10916" width="22" style="360" customWidth="1"/>
    <col min="10917" max="10917" width="14.28515625" style="360" customWidth="1"/>
    <col min="10918" max="10918" width="8.85546875" style="360"/>
    <col min="10919" max="10919" width="13.140625" style="360" customWidth="1"/>
    <col min="10920" max="11167" width="8.85546875" style="360"/>
    <col min="11168" max="11168" width="8" style="360" customWidth="1"/>
    <col min="11169" max="11169" width="63.140625" style="360" customWidth="1"/>
    <col min="11170" max="11170" width="10.7109375" style="360" customWidth="1"/>
    <col min="11171" max="11171" width="9.28515625" style="360" customWidth="1"/>
    <col min="11172" max="11172" width="22" style="360" customWidth="1"/>
    <col min="11173" max="11173" width="14.28515625" style="360" customWidth="1"/>
    <col min="11174" max="11174" width="8.85546875" style="360"/>
    <col min="11175" max="11175" width="13.140625" style="360" customWidth="1"/>
    <col min="11176" max="11423" width="8.85546875" style="360"/>
    <col min="11424" max="11424" width="8" style="360" customWidth="1"/>
    <col min="11425" max="11425" width="63.140625" style="360" customWidth="1"/>
    <col min="11426" max="11426" width="10.7109375" style="360" customWidth="1"/>
    <col min="11427" max="11427" width="9.28515625" style="360" customWidth="1"/>
    <col min="11428" max="11428" width="22" style="360" customWidth="1"/>
    <col min="11429" max="11429" width="14.28515625" style="360" customWidth="1"/>
    <col min="11430" max="11430" width="8.85546875" style="360"/>
    <col min="11431" max="11431" width="13.140625" style="360" customWidth="1"/>
    <col min="11432" max="11679" width="8.85546875" style="360"/>
    <col min="11680" max="11680" width="8" style="360" customWidth="1"/>
    <col min="11681" max="11681" width="63.140625" style="360" customWidth="1"/>
    <col min="11682" max="11682" width="10.7109375" style="360" customWidth="1"/>
    <col min="11683" max="11683" width="9.28515625" style="360" customWidth="1"/>
    <col min="11684" max="11684" width="22" style="360" customWidth="1"/>
    <col min="11685" max="11685" width="14.28515625" style="360" customWidth="1"/>
    <col min="11686" max="11686" width="8.85546875" style="360"/>
    <col min="11687" max="11687" width="13.140625" style="360" customWidth="1"/>
    <col min="11688" max="11935" width="8.85546875" style="360"/>
    <col min="11936" max="11936" width="8" style="360" customWidth="1"/>
    <col min="11937" max="11937" width="63.140625" style="360" customWidth="1"/>
    <col min="11938" max="11938" width="10.7109375" style="360" customWidth="1"/>
    <col min="11939" max="11939" width="9.28515625" style="360" customWidth="1"/>
    <col min="11940" max="11940" width="22" style="360" customWidth="1"/>
    <col min="11941" max="11941" width="14.28515625" style="360" customWidth="1"/>
    <col min="11942" max="11942" width="8.85546875" style="360"/>
    <col min="11943" max="11943" width="13.140625" style="360" customWidth="1"/>
    <col min="11944" max="12191" width="8.85546875" style="360"/>
    <col min="12192" max="12192" width="8" style="360" customWidth="1"/>
    <col min="12193" max="12193" width="63.140625" style="360" customWidth="1"/>
    <col min="12194" max="12194" width="10.7109375" style="360" customWidth="1"/>
    <col min="12195" max="12195" width="9.28515625" style="360" customWidth="1"/>
    <col min="12196" max="12196" width="22" style="360" customWidth="1"/>
    <col min="12197" max="12197" width="14.28515625" style="360" customWidth="1"/>
    <col min="12198" max="12198" width="8.85546875" style="360"/>
    <col min="12199" max="12199" width="13.140625" style="360" customWidth="1"/>
    <col min="12200" max="12447" width="8.85546875" style="360"/>
    <col min="12448" max="12448" width="8" style="360" customWidth="1"/>
    <col min="12449" max="12449" width="63.140625" style="360" customWidth="1"/>
    <col min="12450" max="12450" width="10.7109375" style="360" customWidth="1"/>
    <col min="12451" max="12451" width="9.28515625" style="360" customWidth="1"/>
    <col min="12452" max="12452" width="22" style="360" customWidth="1"/>
    <col min="12453" max="12453" width="14.28515625" style="360" customWidth="1"/>
    <col min="12454" max="12454" width="8.85546875" style="360"/>
    <col min="12455" max="12455" width="13.140625" style="360" customWidth="1"/>
    <col min="12456" max="12703" width="8.85546875" style="360"/>
    <col min="12704" max="12704" width="8" style="360" customWidth="1"/>
    <col min="12705" max="12705" width="63.140625" style="360" customWidth="1"/>
    <col min="12706" max="12706" width="10.7109375" style="360" customWidth="1"/>
    <col min="12707" max="12707" width="9.28515625" style="360" customWidth="1"/>
    <col min="12708" max="12708" width="22" style="360" customWidth="1"/>
    <col min="12709" max="12709" width="14.28515625" style="360" customWidth="1"/>
    <col min="12710" max="12710" width="8.85546875" style="360"/>
    <col min="12711" max="12711" width="13.140625" style="360" customWidth="1"/>
    <col min="12712" max="12959" width="8.85546875" style="360"/>
    <col min="12960" max="12960" width="8" style="360" customWidth="1"/>
    <col min="12961" max="12961" width="63.140625" style="360" customWidth="1"/>
    <col min="12962" max="12962" width="10.7109375" style="360" customWidth="1"/>
    <col min="12963" max="12963" width="9.28515625" style="360" customWidth="1"/>
    <col min="12964" max="12964" width="22" style="360" customWidth="1"/>
    <col min="12965" max="12965" width="14.28515625" style="360" customWidth="1"/>
    <col min="12966" max="12966" width="8.85546875" style="360"/>
    <col min="12967" max="12967" width="13.140625" style="360" customWidth="1"/>
    <col min="12968" max="13215" width="8.85546875" style="360"/>
    <col min="13216" max="13216" width="8" style="360" customWidth="1"/>
    <col min="13217" max="13217" width="63.140625" style="360" customWidth="1"/>
    <col min="13218" max="13218" width="10.7109375" style="360" customWidth="1"/>
    <col min="13219" max="13219" width="9.28515625" style="360" customWidth="1"/>
    <col min="13220" max="13220" width="22" style="360" customWidth="1"/>
    <col min="13221" max="13221" width="14.28515625" style="360" customWidth="1"/>
    <col min="13222" max="13222" width="8.85546875" style="360"/>
    <col min="13223" max="13223" width="13.140625" style="360" customWidth="1"/>
    <col min="13224" max="13471" width="8.85546875" style="360"/>
    <col min="13472" max="13472" width="8" style="360" customWidth="1"/>
    <col min="13473" max="13473" width="63.140625" style="360" customWidth="1"/>
    <col min="13474" max="13474" width="10.7109375" style="360" customWidth="1"/>
    <col min="13475" max="13475" width="9.28515625" style="360" customWidth="1"/>
    <col min="13476" max="13476" width="22" style="360" customWidth="1"/>
    <col min="13477" max="13477" width="14.28515625" style="360" customWidth="1"/>
    <col min="13478" max="13478" width="8.85546875" style="360"/>
    <col min="13479" max="13479" width="13.140625" style="360" customWidth="1"/>
    <col min="13480" max="13727" width="8.85546875" style="360"/>
    <col min="13728" max="13728" width="8" style="360" customWidth="1"/>
    <col min="13729" max="13729" width="63.140625" style="360" customWidth="1"/>
    <col min="13730" max="13730" width="10.7109375" style="360" customWidth="1"/>
    <col min="13731" max="13731" width="9.28515625" style="360" customWidth="1"/>
    <col min="13732" max="13732" width="22" style="360" customWidth="1"/>
    <col min="13733" max="13733" width="14.28515625" style="360" customWidth="1"/>
    <col min="13734" max="13734" width="8.85546875" style="360"/>
    <col min="13735" max="13735" width="13.140625" style="360" customWidth="1"/>
    <col min="13736" max="13983" width="8.85546875" style="360"/>
    <col min="13984" max="13984" width="8" style="360" customWidth="1"/>
    <col min="13985" max="13985" width="63.140625" style="360" customWidth="1"/>
    <col min="13986" max="13986" width="10.7109375" style="360" customWidth="1"/>
    <col min="13987" max="13987" width="9.28515625" style="360" customWidth="1"/>
    <col min="13988" max="13988" width="22" style="360" customWidth="1"/>
    <col min="13989" max="13989" width="14.28515625" style="360" customWidth="1"/>
    <col min="13990" max="13990" width="8.85546875" style="360"/>
    <col min="13991" max="13991" width="13.140625" style="360" customWidth="1"/>
    <col min="13992" max="14239" width="8.85546875" style="360"/>
    <col min="14240" max="14240" width="8" style="360" customWidth="1"/>
    <col min="14241" max="14241" width="63.140625" style="360" customWidth="1"/>
    <col min="14242" max="14242" width="10.7109375" style="360" customWidth="1"/>
    <col min="14243" max="14243" width="9.28515625" style="360" customWidth="1"/>
    <col min="14244" max="14244" width="22" style="360" customWidth="1"/>
    <col min="14245" max="14245" width="14.28515625" style="360" customWidth="1"/>
    <col min="14246" max="14246" width="8.85546875" style="360"/>
    <col min="14247" max="14247" width="13.140625" style="360" customWidth="1"/>
    <col min="14248" max="14495" width="8.85546875" style="360"/>
    <col min="14496" max="14496" width="8" style="360" customWidth="1"/>
    <col min="14497" max="14497" width="63.140625" style="360" customWidth="1"/>
    <col min="14498" max="14498" width="10.7109375" style="360" customWidth="1"/>
    <col min="14499" max="14499" width="9.28515625" style="360" customWidth="1"/>
    <col min="14500" max="14500" width="22" style="360" customWidth="1"/>
    <col min="14501" max="14501" width="14.28515625" style="360" customWidth="1"/>
    <col min="14502" max="14502" width="8.85546875" style="360"/>
    <col min="14503" max="14503" width="13.140625" style="360" customWidth="1"/>
    <col min="14504" max="14751" width="8.85546875" style="360"/>
    <col min="14752" max="14752" width="8" style="360" customWidth="1"/>
    <col min="14753" max="14753" width="63.140625" style="360" customWidth="1"/>
    <col min="14754" max="14754" width="10.7109375" style="360" customWidth="1"/>
    <col min="14755" max="14755" width="9.28515625" style="360" customWidth="1"/>
    <col min="14756" max="14756" width="22" style="360" customWidth="1"/>
    <col min="14757" max="14757" width="14.28515625" style="360" customWidth="1"/>
    <col min="14758" max="14758" width="8.85546875" style="360"/>
    <col min="14759" max="14759" width="13.140625" style="360" customWidth="1"/>
    <col min="14760" max="15007" width="8.85546875" style="360"/>
    <col min="15008" max="15008" width="8" style="360" customWidth="1"/>
    <col min="15009" max="15009" width="63.140625" style="360" customWidth="1"/>
    <col min="15010" max="15010" width="10.7109375" style="360" customWidth="1"/>
    <col min="15011" max="15011" width="9.28515625" style="360" customWidth="1"/>
    <col min="15012" max="15012" width="22" style="360" customWidth="1"/>
    <col min="15013" max="15013" width="14.28515625" style="360" customWidth="1"/>
    <col min="15014" max="15014" width="8.85546875" style="360"/>
    <col min="15015" max="15015" width="13.140625" style="360" customWidth="1"/>
    <col min="15016" max="15263" width="8.85546875" style="360"/>
    <col min="15264" max="15264" width="8" style="360" customWidth="1"/>
    <col min="15265" max="15265" width="63.140625" style="360" customWidth="1"/>
    <col min="15266" max="15266" width="10.7109375" style="360" customWidth="1"/>
    <col min="15267" max="15267" width="9.28515625" style="360" customWidth="1"/>
    <col min="15268" max="15268" width="22" style="360" customWidth="1"/>
    <col min="15269" max="15269" width="14.28515625" style="360" customWidth="1"/>
    <col min="15270" max="15270" width="8.85546875" style="360"/>
    <col min="15271" max="15271" width="13.140625" style="360" customWidth="1"/>
    <col min="15272" max="15519" width="8.85546875" style="360"/>
    <col min="15520" max="15520" width="8" style="360" customWidth="1"/>
    <col min="15521" max="15521" width="63.140625" style="360" customWidth="1"/>
    <col min="15522" max="15522" width="10.7109375" style="360" customWidth="1"/>
    <col min="15523" max="15523" width="9.28515625" style="360" customWidth="1"/>
    <col min="15524" max="15524" width="22" style="360" customWidth="1"/>
    <col min="15525" max="15525" width="14.28515625" style="360" customWidth="1"/>
    <col min="15526" max="15526" width="8.85546875" style="360"/>
    <col min="15527" max="15527" width="13.140625" style="360" customWidth="1"/>
    <col min="15528" max="15775" width="8.85546875" style="360"/>
    <col min="15776" max="15776" width="8" style="360" customWidth="1"/>
    <col min="15777" max="15777" width="63.140625" style="360" customWidth="1"/>
    <col min="15778" max="15778" width="10.7109375" style="360" customWidth="1"/>
    <col min="15779" max="15779" width="9.28515625" style="360" customWidth="1"/>
    <col min="15780" max="15780" width="22" style="360" customWidth="1"/>
    <col min="15781" max="15781" width="14.28515625" style="360" customWidth="1"/>
    <col min="15782" max="15782" width="8.85546875" style="360"/>
    <col min="15783" max="15783" width="13.140625" style="360" customWidth="1"/>
    <col min="15784" max="16031" width="8.85546875" style="360"/>
    <col min="16032" max="16032" width="8" style="360" customWidth="1"/>
    <col min="16033" max="16033" width="63.140625" style="360" customWidth="1"/>
    <col min="16034" max="16034" width="10.7109375" style="360" customWidth="1"/>
    <col min="16035" max="16035" width="9.28515625" style="360" customWidth="1"/>
    <col min="16036" max="16036" width="22" style="360" customWidth="1"/>
    <col min="16037" max="16037" width="14.28515625" style="360" customWidth="1"/>
    <col min="16038" max="16038" width="8.85546875" style="360"/>
    <col min="16039" max="16039" width="13.140625" style="360" customWidth="1"/>
    <col min="16040" max="16384" width="8.85546875" style="360"/>
  </cols>
  <sheetData>
    <row r="1" spans="1:9" ht="20.25">
      <c r="A1" s="523" t="s">
        <v>763</v>
      </c>
      <c r="B1" s="524"/>
      <c r="C1" s="524"/>
      <c r="D1" s="524"/>
      <c r="E1" s="524"/>
      <c r="F1" s="524"/>
      <c r="G1" s="524"/>
      <c r="H1" s="525"/>
      <c r="I1" s="359"/>
    </row>
    <row r="2" spans="1:9" s="363" customFormat="1">
      <c r="A2" s="361" t="s">
        <v>185</v>
      </c>
      <c r="B2" s="413" t="s">
        <v>2</v>
      </c>
      <c r="C2" s="414" t="s">
        <v>692</v>
      </c>
      <c r="D2" s="415" t="s">
        <v>3</v>
      </c>
      <c r="E2" s="413" t="s">
        <v>270</v>
      </c>
      <c r="F2" s="414" t="s">
        <v>271</v>
      </c>
      <c r="G2" s="416" t="s">
        <v>279</v>
      </c>
      <c r="H2" s="362" t="s">
        <v>691</v>
      </c>
    </row>
    <row r="3" spans="1:9">
      <c r="A3" s="364">
        <v>1</v>
      </c>
      <c r="B3" s="417" t="s">
        <v>693</v>
      </c>
      <c r="C3" s="418"/>
      <c r="D3" s="419"/>
      <c r="E3" s="419"/>
      <c r="F3" s="418"/>
      <c r="G3" s="420"/>
      <c r="H3" s="365"/>
    </row>
    <row r="4" spans="1:9" ht="76.5">
      <c r="A4" s="364"/>
      <c r="B4" s="421" t="s">
        <v>694</v>
      </c>
      <c r="C4" s="418"/>
      <c r="D4" s="422" t="s">
        <v>19</v>
      </c>
      <c r="E4" s="423">
        <v>2</v>
      </c>
      <c r="F4" s="418">
        <v>550</v>
      </c>
      <c r="G4" s="424">
        <f>E4*F4</f>
        <v>1100</v>
      </c>
      <c r="H4" s="366">
        <f>F4*E4</f>
        <v>1100</v>
      </c>
    </row>
    <row r="5" spans="1:9">
      <c r="A5" s="364">
        <f>A3+1</f>
        <v>2</v>
      </c>
      <c r="B5" s="417" t="s">
        <v>695</v>
      </c>
      <c r="C5" s="418"/>
      <c r="D5" s="422"/>
      <c r="E5" s="423"/>
      <c r="F5" s="418"/>
      <c r="G5" s="420"/>
      <c r="H5" s="365"/>
    </row>
    <row r="6" spans="1:9" ht="89.25">
      <c r="A6" s="364"/>
      <c r="B6" s="421" t="s">
        <v>696</v>
      </c>
      <c r="C6" s="418"/>
      <c r="D6" s="422" t="s">
        <v>19</v>
      </c>
      <c r="E6" s="450">
        <v>3</v>
      </c>
      <c r="F6" s="418">
        <v>4500</v>
      </c>
      <c r="G6" s="424">
        <f>E6*F6</f>
        <v>13500</v>
      </c>
      <c r="H6" s="366" t="s">
        <v>697</v>
      </c>
    </row>
    <row r="7" spans="1:9" ht="25.5">
      <c r="A7" s="364">
        <f>A5+1</f>
        <v>3</v>
      </c>
      <c r="B7" s="417" t="s">
        <v>698</v>
      </c>
      <c r="C7" s="418"/>
      <c r="D7" s="422" t="s">
        <v>19</v>
      </c>
      <c r="E7" s="423" t="s">
        <v>699</v>
      </c>
      <c r="F7" s="418"/>
      <c r="G7" s="424"/>
      <c r="H7" s="366" t="s">
        <v>700</v>
      </c>
    </row>
    <row r="8" spans="1:9">
      <c r="A8" s="364">
        <f>A7+1</f>
        <v>4</v>
      </c>
      <c r="B8" s="417" t="s">
        <v>701</v>
      </c>
      <c r="C8" s="418"/>
      <c r="D8" s="422"/>
      <c r="E8" s="423"/>
      <c r="F8" s="418"/>
      <c r="G8" s="420"/>
      <c r="H8" s="365"/>
    </row>
    <row r="9" spans="1:9" ht="63.75">
      <c r="A9" s="364"/>
      <c r="B9" s="421" t="s">
        <v>702</v>
      </c>
      <c r="C9" s="418"/>
      <c r="D9" s="422" t="s">
        <v>19</v>
      </c>
      <c r="E9" s="423">
        <v>1</v>
      </c>
      <c r="F9" s="418">
        <v>5000</v>
      </c>
      <c r="G9" s="424">
        <f>E9*F9</f>
        <v>5000</v>
      </c>
      <c r="H9" s="366" t="s">
        <v>703</v>
      </c>
    </row>
    <row r="10" spans="1:9">
      <c r="A10" s="364">
        <f>A8+1</f>
        <v>5</v>
      </c>
      <c r="B10" s="417" t="s">
        <v>704</v>
      </c>
      <c r="C10" s="418"/>
      <c r="D10" s="422"/>
      <c r="E10" s="423"/>
      <c r="F10" s="418"/>
      <c r="G10" s="420"/>
      <c r="H10" s="365"/>
    </row>
    <row r="11" spans="1:9" ht="76.5">
      <c r="A11" s="364"/>
      <c r="B11" s="421" t="s">
        <v>705</v>
      </c>
      <c r="C11" s="418"/>
      <c r="D11" s="422" t="s">
        <v>19</v>
      </c>
      <c r="E11" s="423">
        <v>1</v>
      </c>
      <c r="F11" s="418">
        <v>10000</v>
      </c>
      <c r="G11" s="424">
        <f>E11*F11</f>
        <v>10000</v>
      </c>
      <c r="H11" s="366">
        <f>F11*E11</f>
        <v>10000</v>
      </c>
    </row>
    <row r="12" spans="1:9">
      <c r="A12" s="364">
        <f>A10+1</f>
        <v>6</v>
      </c>
      <c r="B12" s="417" t="s">
        <v>706</v>
      </c>
      <c r="C12" s="418"/>
      <c r="D12" s="422"/>
      <c r="E12" s="423"/>
      <c r="F12" s="418"/>
      <c r="G12" s="420"/>
      <c r="H12" s="365"/>
    </row>
    <row r="13" spans="1:9" ht="76.5">
      <c r="A13" s="364"/>
      <c r="B13" s="421" t="s">
        <v>707</v>
      </c>
      <c r="C13" s="418"/>
      <c r="D13" s="422" t="s">
        <v>708</v>
      </c>
      <c r="E13" s="423">
        <v>4</v>
      </c>
      <c r="F13" s="418">
        <v>4500</v>
      </c>
      <c r="G13" s="424">
        <f>E13*F13</f>
        <v>18000</v>
      </c>
      <c r="H13" s="366"/>
    </row>
    <row r="14" spans="1:9">
      <c r="A14" s="364">
        <v>7</v>
      </c>
      <c r="B14" s="417" t="s">
        <v>709</v>
      </c>
      <c r="C14" s="418"/>
      <c r="D14" s="422"/>
      <c r="E14" s="423"/>
      <c r="F14" s="418"/>
      <c r="G14" s="420"/>
      <c r="H14" s="365"/>
    </row>
    <row r="15" spans="1:9" ht="76.5">
      <c r="A15" s="364"/>
      <c r="B15" s="421" t="s">
        <v>710</v>
      </c>
      <c r="C15" s="418"/>
      <c r="D15" s="422" t="s">
        <v>708</v>
      </c>
      <c r="E15" s="423">
        <v>5</v>
      </c>
      <c r="F15" s="418">
        <v>4500</v>
      </c>
      <c r="G15" s="424">
        <f t="shared" ref="G15:G18" si="0">E15*F15</f>
        <v>22500</v>
      </c>
      <c r="H15" s="366">
        <f>F15*E15</f>
        <v>22500</v>
      </c>
    </row>
    <row r="16" spans="1:9">
      <c r="A16" s="364">
        <v>8</v>
      </c>
      <c r="B16" s="417" t="s">
        <v>711</v>
      </c>
      <c r="C16" s="418"/>
      <c r="D16" s="422"/>
      <c r="E16" s="423"/>
      <c r="F16" s="418"/>
      <c r="G16" s="420"/>
      <c r="H16" s="365"/>
    </row>
    <row r="17" spans="1:8" ht="76.5">
      <c r="A17" s="364"/>
      <c r="B17" s="421" t="s">
        <v>710</v>
      </c>
      <c r="C17" s="418"/>
      <c r="D17" s="422" t="s">
        <v>708</v>
      </c>
      <c r="E17" s="423">
        <v>2</v>
      </c>
      <c r="F17" s="418">
        <v>4750</v>
      </c>
      <c r="G17" s="424">
        <f t="shared" si="0"/>
        <v>9500</v>
      </c>
      <c r="H17" s="366"/>
    </row>
    <row r="18" spans="1:8">
      <c r="A18" s="364">
        <v>9</v>
      </c>
      <c r="B18" s="417" t="s">
        <v>712</v>
      </c>
      <c r="C18" s="418"/>
      <c r="D18" s="422" t="s">
        <v>713</v>
      </c>
      <c r="E18" s="450">
        <v>45</v>
      </c>
      <c r="F18" s="418">
        <v>225</v>
      </c>
      <c r="G18" s="424">
        <f t="shared" si="0"/>
        <v>10125</v>
      </c>
      <c r="H18" s="365"/>
    </row>
    <row r="19" spans="1:8">
      <c r="A19" s="364">
        <v>10</v>
      </c>
      <c r="B19" s="417" t="s">
        <v>714</v>
      </c>
      <c r="C19" s="418"/>
      <c r="D19" s="422"/>
      <c r="E19" s="423"/>
      <c r="F19" s="418"/>
      <c r="G19" s="420"/>
      <c r="H19" s="365"/>
    </row>
    <row r="20" spans="1:8" ht="25.5">
      <c r="A20" s="364"/>
      <c r="B20" s="421" t="s">
        <v>715</v>
      </c>
      <c r="C20" s="418"/>
      <c r="D20" s="422" t="s">
        <v>708</v>
      </c>
      <c r="E20" s="450">
        <v>1</v>
      </c>
      <c r="F20" s="418">
        <v>8500</v>
      </c>
      <c r="G20" s="424">
        <f>E20*F20</f>
        <v>8500</v>
      </c>
      <c r="H20" s="366">
        <f>F20*E20</f>
        <v>8500</v>
      </c>
    </row>
    <row r="21" spans="1:8">
      <c r="A21" s="367"/>
      <c r="B21" s="526" t="s">
        <v>716</v>
      </c>
      <c r="C21" s="526"/>
      <c r="D21" s="526"/>
      <c r="E21" s="526"/>
      <c r="F21" s="526"/>
      <c r="G21" s="526"/>
      <c r="H21" s="527"/>
    </row>
    <row r="22" spans="1:8" s="375" customFormat="1" ht="16.5" thickBot="1">
      <c r="A22" s="368"/>
      <c r="B22" s="369" t="s">
        <v>279</v>
      </c>
      <c r="C22" s="370"/>
      <c r="D22" s="371"/>
      <c r="E22" s="372"/>
      <c r="F22" s="370"/>
      <c r="G22" s="373">
        <f>SUM(G4:G20)</f>
        <v>98225</v>
      </c>
      <c r="H22" s="374"/>
    </row>
  </sheetData>
  <mergeCells count="2">
    <mergeCell ref="A1:H1"/>
    <mergeCell ref="B21:H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 </vt:lpstr>
      <vt:lpstr>Masala Kitchen &amp; Ultra Bar BOQ</vt:lpstr>
      <vt:lpstr>MK Signages</vt:lpstr>
      <vt:lpstr>Masala Kitchen MB</vt:lpstr>
      <vt:lpstr>Masala Kit. Bar Plumbing BOQ </vt:lpstr>
      <vt:lpstr>MK &amp; UB - Electrical BOQ</vt:lpstr>
      <vt:lpstr>MK&amp;UB-LIGHT FITTINGS</vt:lpstr>
      <vt:lpstr>MK&amp;UB-CCTV</vt:lpstr>
      <vt:lpstr> MK &amp; UB - Fire panel</vt:lpstr>
      <vt:lpstr>MK&amp;UB-Fire extinguisher &amp; Separ</vt:lpstr>
      <vt:lpstr>MK&amp;UB-Sprinkler</vt:lpstr>
      <vt:lpstr>FOH AREA  MB </vt:lpstr>
      <vt:lpstr>Basement MB </vt:lpstr>
      <vt:lpstr>CIVIL INTERIOR MAKE LIST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2024-09-20T09:29:25Z</dcterms:modified>
</cp:coreProperties>
</file>