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1020" tabRatio="696"/>
  </bookViews>
  <sheets>
    <sheet name="Summary " sheetId="13" r:id="rId1"/>
    <sheet name="Masala Kitchen MB" sheetId="15" state="hidden" r:id="rId2"/>
    <sheet name=" MK &amp; UB - Fire panel" sheetId="31" r:id="rId3"/>
    <sheet name="FOH AREA  MB " sheetId="16" state="hidden" r:id="rId4"/>
    <sheet name="Basement MB " sheetId="21" state="hidden" r:id="rId5"/>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3" l="1"/>
  <c r="G20" i="31" l="1"/>
  <c r="G18" i="31"/>
  <c r="G17" i="31"/>
  <c r="G15" i="31"/>
  <c r="G13" i="31"/>
  <c r="G11" i="31"/>
  <c r="G9" i="31"/>
  <c r="G6" i="31"/>
  <c r="G4" i="31"/>
  <c r="C24" i="13" l="1"/>
  <c r="C28" i="13" l="1"/>
  <c r="A5" i="31"/>
  <c r="A7" i="31" s="1"/>
  <c r="A8" i="31" s="1"/>
  <c r="A10" i="31" s="1"/>
  <c r="A12" i="31" s="1"/>
  <c r="G22" i="31"/>
  <c r="C30" i="13" l="1"/>
  <c r="C34" i="13"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C17" i="13" l="1"/>
  <c r="G254" i="15"/>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C19" i="13"/>
  <c r="C5" i="13"/>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C13" i="13"/>
  <c r="C9" i="13"/>
  <c r="G149" i="15"/>
  <c r="G150" i="15" s="1"/>
  <c r="G151" i="15" s="1"/>
  <c r="G191" i="15"/>
  <c r="G192" i="15" s="1"/>
  <c r="G193" i="15" s="1"/>
  <c r="G316" i="16"/>
  <c r="G317" i="16" s="1"/>
  <c r="H318" i="16" s="1"/>
  <c r="C11" i="13"/>
  <c r="G76" i="15"/>
  <c r="G77" i="15" s="1"/>
  <c r="G105" i="15"/>
  <c r="G106" i="15" s="1"/>
  <c r="G84" i="15"/>
  <c r="G85" i="15" s="1"/>
  <c r="G86" i="15" s="1"/>
  <c r="G96" i="15"/>
  <c r="G98" i="15" s="1"/>
  <c r="C7" i="13"/>
  <c r="G54" i="15"/>
  <c r="G55" i="15" s="1"/>
  <c r="G56" i="15" s="1"/>
  <c r="G57" i="15" s="1"/>
  <c r="G166" i="15"/>
  <c r="G167" i="15" s="1"/>
  <c r="C15" i="13" l="1"/>
  <c r="C21" i="13" s="1"/>
  <c r="C32" i="13" l="1"/>
</calcChain>
</file>

<file path=xl/sharedStrings.xml><?xml version="1.0" encoding="utf-8"?>
<sst xmlns="http://schemas.openxmlformats.org/spreadsheetml/2006/main" count="271" uniqueCount="216">
  <si>
    <t>DESCRIPTION</t>
  </si>
  <si>
    <t>UNIT</t>
  </si>
  <si>
    <t>Nos</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</si>
  <si>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</si>
  <si>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</si>
  <si>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</si>
  <si>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</si>
  <si>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</si>
  <si>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</si>
  <si>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</si>
  <si>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</si>
  <si>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</si>
  <si>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</si>
  <si>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</si>
  <si>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</si>
  <si>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</si>
  <si>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</si>
  <si>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</si>
  <si>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</si>
  <si>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</si>
  <si>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</si>
  <si>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</si>
  <si>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</si>
  <si>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</si>
  <si>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</si>
  <si>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</si>
  <si>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</si>
  <si>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</si>
  <si>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</si>
  <si>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</si>
  <si>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</si>
  <si>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</si>
  <si>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</si>
  <si>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</si>
  <si>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</si>
  <si>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</si>
  <si>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</si>
  <si>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</si>
  <si>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</si>
  <si>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</si>
  <si>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</si>
  <si>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</si>
  <si>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</si>
  <si>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</si>
  <si>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</si>
  <si>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</si>
  <si>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</si>
  <si>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</si>
  <si>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</si>
  <si>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</si>
  <si>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</si>
  <si>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</si>
  <si>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</si>
  <si>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</si>
  <si>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</si>
  <si>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</si>
  <si>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</si>
  <si>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</si>
  <si>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</si>
  <si>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</si>
  <si>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</si>
  <si>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</si>
  <si>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</si>
  <si>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</si>
  <si>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</si>
  <si>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WALL TILES </t>
  </si>
  <si>
    <t xml:space="preserve">WOOD WORK </t>
  </si>
  <si>
    <t xml:space="preserve">ELECTRICAL WORK </t>
  </si>
  <si>
    <t>CARPET AREA in SQFT</t>
  </si>
  <si>
    <t>QTY.</t>
  </si>
  <si>
    <t>RATE</t>
  </si>
  <si>
    <t>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</si>
  <si>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</si>
  <si>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</si>
  <si>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</si>
  <si>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</si>
  <si>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</si>
  <si>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</si>
  <si>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</si>
  <si>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</si>
  <si>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</si>
  <si>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</si>
  <si>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</si>
  <si>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</si>
  <si>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</si>
  <si>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</si>
  <si>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</si>
  <si>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</si>
  <si>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</si>
  <si>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</si>
  <si>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</si>
  <si>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</si>
  <si>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</si>
  <si>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</si>
  <si>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</si>
  <si>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</si>
  <si>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</si>
  <si>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</si>
  <si>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</si>
  <si>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</si>
  <si>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</si>
  <si>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</si>
  <si>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</si>
  <si>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</si>
  <si>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</si>
  <si>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</si>
  <si>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</si>
  <si>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</si>
  <si>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</si>
  <si>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</si>
  <si>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</si>
  <si>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</si>
  <si>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</si>
  <si>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</si>
  <si>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</si>
  <si>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</si>
  <si>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</si>
  <si>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</si>
  <si>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</si>
  <si>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</si>
  <si>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</si>
  <si>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</si>
  <si>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</si>
  <si>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</si>
  <si>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</si>
  <si>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</si>
  <si>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</si>
  <si>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</si>
  <si>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</si>
  <si>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</si>
  <si>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</si>
  <si>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</si>
  <si>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</si>
  <si>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</si>
  <si>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</si>
  <si>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</si>
  <si>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</si>
  <si>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</si>
  <si>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</si>
  <si>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MASALA KITCHEN &amp; ULTRA BAR AMOUNT </t>
  </si>
  <si>
    <t>S.NO.</t>
  </si>
  <si>
    <t>DISCRIPTION</t>
  </si>
  <si>
    <t>VII</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</si>
  <si>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</si>
  <si>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</si>
  <si>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</si>
  <si>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</si>
  <si>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</si>
  <si>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</si>
  <si>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</si>
  <si>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</si>
  <si>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</si>
  <si>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</si>
  <si>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VIII</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</si>
  <si>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</si>
  <si>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</si>
  <si>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</si>
  <si>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</si>
  <si>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</si>
  <si>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</si>
  <si>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</si>
  <si>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</si>
  <si>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</si>
  <si>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</si>
  <si>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</si>
  <si>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</si>
  <si>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</si>
  <si>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</si>
  <si>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</si>
  <si>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</si>
  <si>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</si>
  <si>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</si>
  <si>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</si>
  <si>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</si>
  <si>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</si>
  <si>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</si>
  <si>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</si>
  <si>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</si>
  <si>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</si>
  <si>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</si>
  <si>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</si>
  <si>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</si>
  <si>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REMARKS</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</si>
  <si>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</si>
  <si>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</si>
  <si>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</si>
  <si>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</si>
  <si>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</si>
  <si>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</si>
  <si>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</si>
  <si>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</si>
  <si>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</si>
  <si>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</si>
  <si>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</si>
  <si>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</si>
  <si>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</si>
  <si>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</si>
  <si>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</si>
  <si>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</si>
  <si>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</si>
  <si>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</si>
  <si>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</si>
  <si>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</si>
  <si>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</si>
  <si>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</si>
  <si>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</si>
  <si>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</si>
  <si>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</si>
  <si>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BILL OF QUANTITIES FOR  FIRE WORK
LOCATION:-Masala Kitchen &amp; Ultra Bar_Jaipur Airport</t>
  </si>
  <si>
    <t xml:space="preserve">SUMMARY  FOR CIVIL &amp;  INTERIOR  WORK   FOR MASLA KITCHEN AREA  FOR  FOOD  COURT AT  JAIPUR  AIRPORT </t>
  </si>
  <si>
    <t>PLUMBING</t>
  </si>
  <si>
    <t>SIGNAGES</t>
  </si>
  <si>
    <t>LIGHT FITTINGS</t>
  </si>
  <si>
    <t>SS WORKS</t>
  </si>
  <si>
    <t xml:space="preserve">CCTV </t>
  </si>
  <si>
    <t>FAS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</si>
</sst>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_(* \(#,##0.00\);_(* &quot;-&quot;??_);_(@_)"/>
    <numFmt numFmtId="164" formatCode="_ * #,##0.00_ ;_ * \-#,##0.00_ ;_ * &quot;-&quot;??_ ;_ @_ "/>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8">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b/>
      <sz val="10"/>
      <color indexed="8"/>
      <name val="Arial"/>
      <family val="2"/>
    </font>
    <font>
      <sz val="10"/>
      <name val="Arial"/>
      <family val="2"/>
      <charset val="1"/>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55"/>
      </patternFill>
    </fill>
  </fills>
  <borders count="6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6326">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164"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164"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164"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164" fontId="1" fillId="0" borderId="0" applyFont="0" applyFill="0" applyBorder="0" applyAlignment="0" applyProtection="0"/>
    <xf numFmtId="38" fontId="60"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5" fillId="0" borderId="0"/>
    <xf numFmtId="0" fontId="75" fillId="0" borderId="0"/>
    <xf numFmtId="187"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0"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08"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08" fillId="0" borderId="0" applyFont="0" applyFill="0" applyBorder="0" applyAlignment="0" applyProtection="0"/>
    <xf numFmtId="164" fontId="108" fillId="0" borderId="0" applyFont="0" applyFill="0" applyBorder="0" applyAlignment="0" applyProtection="0"/>
    <xf numFmtId="164" fontId="5" fillId="0" borderId="0">
      <alignment vertical="top"/>
      <protection locked="0"/>
    </xf>
    <xf numFmtId="164" fontId="10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79" borderId="0"/>
    <xf numFmtId="0" fontId="4" fillId="80" borderId="0"/>
    <xf numFmtId="0" fontId="105" fillId="81" borderId="0"/>
    <xf numFmtId="0" fontId="101" fillId="0" borderId="0" applyBorder="0" applyProtection="0"/>
    <xf numFmtId="0" fontId="38" fillId="0" borderId="0"/>
    <xf numFmtId="0" fontId="38" fillId="0" borderId="0"/>
    <xf numFmtId="0" fontId="106" fillId="82" borderId="0"/>
    <xf numFmtId="0" fontId="103" fillId="0" borderId="0" applyBorder="0" applyProtection="0"/>
    <xf numFmtId="0" fontId="102" fillId="0" borderId="0" applyBorder="0" applyProtection="0"/>
    <xf numFmtId="0" fontId="4" fillId="0" borderId="0"/>
    <xf numFmtId="0" fontId="109" fillId="0" borderId="0" applyBorder="0" applyProtection="0"/>
    <xf numFmtId="0" fontId="24" fillId="0" borderId="0" applyNumberFormat="0" applyFill="0" applyBorder="0" applyAlignment="0" applyProtection="0"/>
    <xf numFmtId="0" fontId="110" fillId="0" borderId="0" applyBorder="0" applyProtection="0"/>
    <xf numFmtId="0" fontId="5" fillId="0" borderId="0"/>
    <xf numFmtId="0" fontId="5" fillId="0" borderId="0"/>
    <xf numFmtId="0" fontId="108" fillId="0" borderId="0"/>
    <xf numFmtId="0" fontId="108" fillId="0" borderId="0"/>
    <xf numFmtId="0" fontId="108" fillId="0" borderId="0"/>
    <xf numFmtId="0" fontId="1" fillId="0" borderId="0"/>
    <xf numFmtId="0" fontId="1" fillId="0" borderId="0"/>
    <xf numFmtId="0" fontId="108" fillId="0" borderId="0"/>
    <xf numFmtId="0" fontId="108" fillId="0" borderId="0"/>
    <xf numFmtId="0" fontId="108" fillId="0" borderId="0"/>
    <xf numFmtId="0" fontId="111" fillId="0" borderId="0"/>
    <xf numFmtId="0" fontId="5" fillId="0" borderId="0"/>
    <xf numFmtId="0" fontId="5" fillId="0" borderId="0"/>
    <xf numFmtId="0" fontId="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5" fillId="0" borderId="0">
      <alignment vertical="center"/>
    </xf>
    <xf numFmtId="0" fontId="5" fillId="0" borderId="0">
      <alignment vertical="center"/>
    </xf>
    <xf numFmtId="0" fontId="108" fillId="0" borderId="0"/>
    <xf numFmtId="0" fontId="1" fillId="0" borderId="0"/>
    <xf numFmtId="0" fontId="1" fillId="0" borderId="0"/>
    <xf numFmtId="0" fontId="108" fillId="0" borderId="0"/>
    <xf numFmtId="0" fontId="35" fillId="0" borderId="0"/>
    <xf numFmtId="0" fontId="6" fillId="0" borderId="0"/>
    <xf numFmtId="0" fontId="108" fillId="0" borderId="0"/>
    <xf numFmtId="0" fontId="1" fillId="0" borderId="0"/>
    <xf numFmtId="0" fontId="108" fillId="0" borderId="0"/>
    <xf numFmtId="0" fontId="107" fillId="0" borderId="0"/>
    <xf numFmtId="0" fontId="108" fillId="0" borderId="0"/>
    <xf numFmtId="0" fontId="1" fillId="0" borderId="0"/>
    <xf numFmtId="0" fontId="108" fillId="0" borderId="0"/>
    <xf numFmtId="0" fontId="104" fillId="0" borderId="0">
      <alignment vertical="center"/>
    </xf>
    <xf numFmtId="0" fontId="108" fillId="0" borderId="0"/>
    <xf numFmtId="9" fontId="1" fillId="0" borderId="0" applyFont="0" applyFill="0" applyBorder="0" applyAlignment="0" applyProtection="0"/>
  </cellStyleXfs>
  <cellXfs count="74">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0" fillId="0" borderId="55" xfId="0" applyBorder="1"/>
    <xf numFmtId="0" fontId="3" fillId="0" borderId="55" xfId="16250" applyFont="1" applyBorder="1" applyAlignment="1">
      <alignment horizontal="center" vertical="top"/>
    </xf>
    <xf numFmtId="0" fontId="3" fillId="0" borderId="55" xfId="16250" applyFont="1" applyBorder="1" applyAlignment="1">
      <alignment horizontal="center" vertical="top" wrapText="1"/>
    </xf>
    <xf numFmtId="164" fontId="3" fillId="0" borderId="55" xfId="16251" applyFont="1" applyBorder="1" applyAlignment="1" applyProtection="1">
      <alignment vertical="top" wrapText="1"/>
    </xf>
    <xf numFmtId="0" fontId="10" fillId="0" borderId="55" xfId="16250" applyFont="1" applyBorder="1" applyAlignment="1">
      <alignment horizontal="left" vertical="top" wrapText="1"/>
    </xf>
    <xf numFmtId="0" fontId="10" fillId="0" borderId="55" xfId="16250" applyFont="1" applyBorder="1" applyAlignment="1">
      <alignment horizontal="center" vertical="top" wrapText="1"/>
    </xf>
    <xf numFmtId="0" fontId="10" fillId="0" borderId="55" xfId="16250" applyFont="1" applyBorder="1" applyAlignment="1">
      <alignment horizontal="center"/>
    </xf>
    <xf numFmtId="0" fontId="29" fillId="0" borderId="55" xfId="16250" applyFont="1" applyBorder="1" applyAlignment="1">
      <alignment horizontal="justify" vertical="top"/>
    </xf>
    <xf numFmtId="0" fontId="3" fillId="0" borderId="55" xfId="16250" applyFont="1" applyBorder="1" applyAlignment="1">
      <alignment horizontal="center"/>
    </xf>
    <xf numFmtId="0" fontId="3" fillId="0" borderId="55" xfId="16250" applyFont="1" applyBorder="1" applyAlignment="1">
      <alignment horizontal="justify" vertical="top"/>
    </xf>
    <xf numFmtId="0" fontId="8" fillId="0" borderId="55" xfId="16250" applyFont="1" applyBorder="1" applyAlignment="1">
      <alignment horizontal="justify" vertical="top"/>
    </xf>
    <xf numFmtId="0" fontId="8" fillId="0" borderId="55" xfId="16250" applyFont="1" applyBorder="1" applyAlignment="1">
      <alignment horizontal="center"/>
    </xf>
    <xf numFmtId="0" fontId="3" fillId="0" borderId="55" xfId="16250" applyFont="1" applyBorder="1" applyAlignment="1">
      <alignment horizontal="justify" vertical="top" wrapText="1"/>
    </xf>
    <xf numFmtId="0" fontId="0" fillId="0" borderId="56" xfId="0" applyBorder="1"/>
    <xf numFmtId="0" fontId="5" fillId="0" borderId="56" xfId="16250" applyBorder="1" applyAlignment="1"/>
    <xf numFmtId="0" fontId="10" fillId="0" borderId="56" xfId="16250" applyFont="1" applyBorder="1" applyAlignment="1"/>
    <xf numFmtId="0" fontId="10" fillId="0" borderId="56" xfId="16250" applyFont="1" applyBorder="1" applyAlignment="1">
      <alignment horizontal="justify" vertical="top"/>
    </xf>
    <xf numFmtId="0" fontId="3" fillId="0" borderId="56" xfId="16250" applyFont="1" applyBorder="1" applyAlignment="1">
      <alignment horizontal="justify" vertical="top"/>
    </xf>
    <xf numFmtId="0" fontId="3" fillId="0" borderId="56" xfId="16250" applyFont="1" applyBorder="1" applyAlignment="1">
      <alignment horizontal="center"/>
    </xf>
    <xf numFmtId="0" fontId="5" fillId="0" borderId="56" xfId="16250" applyBorder="1">
      <alignment vertical="center"/>
    </xf>
    <xf numFmtId="0" fontId="97" fillId="0" borderId="56" xfId="16250" applyFont="1" applyBorder="1" applyAlignment="1"/>
    <xf numFmtId="0" fontId="10" fillId="0" borderId="56" xfId="16250" applyFont="1" applyBorder="1" applyAlignment="1">
      <alignment horizontal="center"/>
    </xf>
    <xf numFmtId="0" fontId="113" fillId="84" borderId="0" xfId="1744" applyFont="1" applyFill="1" applyAlignment="1">
      <alignment horizontal="left"/>
    </xf>
    <xf numFmtId="0" fontId="40" fillId="77" borderId="0" xfId="1744" applyFont="1" applyFill="1"/>
    <xf numFmtId="0" fontId="114" fillId="85" borderId="57" xfId="1744" applyFont="1" applyFill="1" applyBorder="1" applyAlignment="1">
      <alignment horizontal="center" vertical="center"/>
    </xf>
    <xf numFmtId="4" fontId="114" fillId="85" borderId="58" xfId="1744" applyNumberFormat="1" applyFont="1" applyFill="1" applyBorder="1" applyAlignment="1">
      <alignment horizontal="center" vertical="center"/>
    </xf>
    <xf numFmtId="0" fontId="40" fillId="85" borderId="0" xfId="1744" applyFont="1" applyFill="1" applyAlignment="1">
      <alignment horizontal="center" vertical="center"/>
    </xf>
    <xf numFmtId="0" fontId="35" fillId="77" borderId="57" xfId="1744" applyFont="1" applyFill="1" applyBorder="1" applyAlignment="1">
      <alignment horizontal="center" vertical="center" wrapText="1"/>
    </xf>
    <xf numFmtId="4" fontId="115" fillId="77" borderId="58" xfId="1744" applyNumberFormat="1" applyFont="1" applyFill="1" applyBorder="1" applyAlignment="1">
      <alignment horizontal="center" wrapText="1"/>
    </xf>
    <xf numFmtId="0" fontId="40" fillId="77" borderId="57" xfId="1744" applyFont="1" applyFill="1" applyBorder="1" applyAlignment="1">
      <alignment horizontal="center" vertical="center" wrapText="1"/>
    </xf>
    <xf numFmtId="0" fontId="40" fillId="83" borderId="62" xfId="1744" applyFont="1" applyFill="1" applyBorder="1" applyAlignment="1">
      <alignment horizontal="center"/>
    </xf>
    <xf numFmtId="0" fontId="114" fillId="83" borderId="63" xfId="1744" applyFont="1" applyFill="1" applyBorder="1" applyAlignment="1">
      <alignment horizontal="left"/>
    </xf>
    <xf numFmtId="2" fontId="40" fillId="83" borderId="63" xfId="1744" applyNumberFormat="1" applyFont="1" applyFill="1" applyBorder="1" applyAlignment="1">
      <alignment horizontal="center"/>
    </xf>
    <xf numFmtId="0" fontId="35" fillId="83" borderId="63" xfId="1744" applyFont="1" applyFill="1" applyBorder="1" applyAlignment="1">
      <alignment horizontal="center"/>
    </xf>
    <xf numFmtId="0" fontId="40" fillId="83" borderId="63" xfId="1744" applyFont="1" applyFill="1" applyBorder="1" applyAlignment="1">
      <alignment horizontal="center"/>
    </xf>
    <xf numFmtId="166" fontId="117" fillId="86" borderId="63" xfId="2068" applyFont="1" applyFill="1" applyBorder="1" applyAlignment="1">
      <alignment horizontal="center" vertical="center" wrapText="1"/>
    </xf>
    <xf numFmtId="166" fontId="117" fillId="86" borderId="64" xfId="2068" applyFont="1" applyFill="1" applyBorder="1" applyAlignment="1">
      <alignment horizontal="center" vertical="center" wrapText="1"/>
    </xf>
    <xf numFmtId="0" fontId="40" fillId="83" borderId="0" xfId="1744" applyFont="1" applyFill="1"/>
    <xf numFmtId="0" fontId="40" fillId="77" borderId="0" xfId="1744" applyFont="1" applyFill="1" applyAlignment="1">
      <alignment horizontal="center"/>
    </xf>
    <xf numFmtId="0" fontId="40" fillId="77" borderId="0" xfId="1744" applyFont="1" applyFill="1" applyAlignment="1">
      <alignment horizontal="left"/>
    </xf>
    <xf numFmtId="2" fontId="40" fillId="77" borderId="0" xfId="1744" applyNumberFormat="1" applyFont="1" applyFill="1" applyAlignment="1">
      <alignment horizontal="center"/>
    </xf>
    <xf numFmtId="0" fontId="35" fillId="77" borderId="0" xfId="1744" applyFont="1" applyFill="1" applyAlignment="1">
      <alignment horizontal="center"/>
    </xf>
    <xf numFmtId="4" fontId="40" fillId="77" borderId="0" xfId="1744" applyNumberFormat="1" applyFont="1" applyFill="1" applyAlignment="1">
      <alignment horizontal="center"/>
    </xf>
    <xf numFmtId="0" fontId="114" fillId="85" borderId="65" xfId="1744" applyFont="1" applyFill="1" applyBorder="1" applyAlignment="1">
      <alignment horizontal="center" vertical="center"/>
    </xf>
    <xf numFmtId="2" fontId="114" fillId="85" borderId="65" xfId="1744" applyNumberFormat="1" applyFont="1" applyFill="1" applyBorder="1" applyAlignment="1">
      <alignment horizontal="center" vertical="center"/>
    </xf>
    <xf numFmtId="0" fontId="115" fillId="85" borderId="65" xfId="1744" applyFont="1" applyFill="1" applyBorder="1" applyAlignment="1">
      <alignment horizontal="center" vertical="center"/>
    </xf>
    <xf numFmtId="4" fontId="114" fillId="85" borderId="65" xfId="1744" applyNumberFormat="1" applyFont="1" applyFill="1" applyBorder="1" applyAlignment="1">
      <alignment horizontal="center" vertical="center"/>
    </xf>
    <xf numFmtId="0" fontId="115" fillId="77" borderId="65" xfId="1744" applyFont="1" applyFill="1" applyBorder="1" applyAlignment="1">
      <alignment horizontal="left" vertical="top" wrapText="1"/>
    </xf>
    <xf numFmtId="4" fontId="35" fillId="77" borderId="65" xfId="1744" applyNumberFormat="1" applyFont="1" applyFill="1" applyBorder="1" applyAlignment="1">
      <alignment horizontal="center"/>
    </xf>
    <xf numFmtId="0" fontId="35" fillId="77" borderId="65" xfId="1744" applyFont="1" applyFill="1" applyBorder="1" applyAlignment="1">
      <alignment horizontal="center"/>
    </xf>
    <xf numFmtId="4" fontId="115" fillId="77" borderId="65" xfId="1744" applyNumberFormat="1" applyFont="1" applyFill="1" applyBorder="1" applyAlignment="1">
      <alignment horizontal="center" wrapText="1"/>
    </xf>
    <xf numFmtId="0" fontId="11" fillId="77" borderId="65" xfId="1744" applyFont="1" applyFill="1" applyBorder="1" applyAlignment="1">
      <alignment horizontal="left" vertical="top" wrapText="1"/>
    </xf>
    <xf numFmtId="0" fontId="35" fillId="77" borderId="65" xfId="1744" applyFont="1" applyFill="1" applyBorder="1" applyAlignment="1">
      <alignment horizontal="center" vertical="center"/>
    </xf>
    <xf numFmtId="0" fontId="35" fillId="0" borderId="65" xfId="1744" applyFont="1" applyBorder="1" applyAlignment="1">
      <alignment horizontal="center" vertical="center"/>
    </xf>
    <xf numFmtId="166" fontId="35" fillId="0" borderId="65" xfId="2068" applyFont="1" applyBorder="1" applyAlignment="1">
      <alignment horizontal="center" vertical="center" wrapText="1"/>
    </xf>
    <xf numFmtId="0" fontId="35" fillId="78" borderId="65" xfId="1744" applyFont="1" applyFill="1" applyBorder="1" applyAlignment="1">
      <alignment horizontal="center" vertical="center"/>
    </xf>
    <xf numFmtId="164" fontId="0" fillId="0" borderId="56" xfId="0" applyNumberFormat="1" applyBorder="1"/>
    <xf numFmtId="2" fontId="0" fillId="0" borderId="56" xfId="0" applyNumberFormat="1" applyBorder="1"/>
    <xf numFmtId="4" fontId="35" fillId="77" borderId="65" xfId="1744" applyNumberFormat="1" applyFont="1" applyFill="1" applyBorder="1" applyAlignment="1">
      <alignment vertical="center"/>
    </xf>
    <xf numFmtId="166" fontId="35" fillId="0" borderId="68" xfId="2068" applyFont="1" applyBorder="1" applyAlignment="1">
      <alignment horizontal="center" vertical="center" wrapText="1"/>
    </xf>
    <xf numFmtId="4" fontId="115" fillId="77" borderId="68" xfId="1744" applyNumberFormat="1" applyFont="1" applyFill="1" applyBorder="1" applyAlignment="1">
      <alignment horizontal="center" wrapText="1"/>
    </xf>
    <xf numFmtId="0" fontId="3" fillId="0" borderId="66" xfId="16250" applyFont="1" applyBorder="1" applyAlignment="1">
      <alignment horizontal="center" vertical="top" wrapText="1"/>
    </xf>
    <xf numFmtId="0" fontId="3" fillId="0" borderId="67" xfId="16250" applyFont="1" applyBorder="1" applyAlignment="1">
      <alignment horizontal="center" vertical="top" wrapText="1"/>
    </xf>
    <xf numFmtId="0" fontId="112" fillId="84" borderId="59" xfId="1744" applyFont="1" applyFill="1" applyBorder="1" applyAlignment="1">
      <alignment horizontal="center" vertical="top" wrapText="1"/>
    </xf>
    <xf numFmtId="0" fontId="112" fillId="84" borderId="60" xfId="1744" applyFont="1" applyFill="1" applyBorder="1" applyAlignment="1">
      <alignment horizontal="center" vertical="top" wrapText="1"/>
    </xf>
    <xf numFmtId="0" fontId="112" fillId="84" borderId="61" xfId="1744" applyFont="1" applyFill="1" applyBorder="1" applyAlignment="1">
      <alignment horizontal="center" vertical="top" wrapText="1"/>
    </xf>
    <xf numFmtId="0" fontId="116" fillId="77" borderId="65" xfId="1744" applyFont="1" applyFill="1" applyBorder="1" applyAlignment="1">
      <alignment horizontal="left" vertical="top" wrapText="1"/>
    </xf>
    <xf numFmtId="0" fontId="116" fillId="77" borderId="58" xfId="1744" applyFont="1" applyFill="1" applyBorder="1" applyAlignment="1">
      <alignment horizontal="left" vertical="top" wrapText="1"/>
    </xf>
  </cellXfs>
  <cellStyles count="16326">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xmlns="" id="{EBF8A040-49A9-4A4E-AAF3-3D90FAC75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xmlns="" id="{3643300E-6F38-41E9-83E9-1FEA626FDF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xmlns="" id="{4C6D5F38-3752-4A36-A3B0-7F6DF2A3F5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xmlns="" id="{F49EA592-94B7-4C70-8F61-F6F1AAE79E6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xmlns="" id="{23583DD6-C26A-495E-82A9-35F5AD1CC5F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xmlns="" id="{8720C2C2-A7AD-4353-B5D2-36D8297F2E4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xmlns="" id="{CB7D08A1-75D9-418C-B422-DF777F53555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topLeftCell="A13" workbookViewId="0">
      <selection activeCell="C27" sqref="C27"/>
    </sheetView>
  </sheetViews>
  <sheetFormatPr defaultRowHeight="14.5"/>
  <cols>
    <col min="2" max="2" width="70.453125" customWidth="1"/>
    <col min="3" max="3" width="24.36328125" customWidth="1"/>
  </cols>
  <sheetData>
    <row r="1" spans="1:3" ht="32.25" customHeight="1">
      <c r="A1" s="67" t="s">
        <v>209</v>
      </c>
      <c r="B1" s="68"/>
      <c r="C1" s="68"/>
    </row>
    <row r="2" spans="1:3" ht="31">
      <c r="A2" s="8" t="s">
        <v>140</v>
      </c>
      <c r="B2" s="8" t="s">
        <v>141</v>
      </c>
      <c r="C2" s="9" t="s">
        <v>139</v>
      </c>
    </row>
    <row r="3" spans="1:3" ht="15.5">
      <c r="A3" s="8"/>
      <c r="B3" s="10" t="s">
        <v>68</v>
      </c>
      <c r="C3" s="9">
        <v>600</v>
      </c>
    </row>
    <row r="4" spans="1:3" ht="15.5">
      <c r="A4" s="8"/>
      <c r="B4" s="8"/>
      <c r="C4" s="6"/>
    </row>
    <row r="5" spans="1:3">
      <c r="A5" s="11" t="s">
        <v>54</v>
      </c>
      <c r="B5" s="10" t="s">
        <v>62</v>
      </c>
      <c r="C5" s="6" t="e">
        <f>#REF!</f>
        <v>#REF!</v>
      </c>
    </row>
    <row r="6" spans="1:3">
      <c r="A6" s="12"/>
      <c r="B6" s="13"/>
      <c r="C6" s="6"/>
    </row>
    <row r="7" spans="1:3" ht="15.5">
      <c r="A7" s="14" t="s">
        <v>56</v>
      </c>
      <c r="B7" s="15" t="s">
        <v>55</v>
      </c>
      <c r="C7" s="6" t="e">
        <f>#REF!</f>
        <v>#REF!</v>
      </c>
    </row>
    <row r="8" spans="1:3" ht="15.5">
      <c r="A8" s="14"/>
      <c r="B8" s="16"/>
      <c r="C8" s="6"/>
    </row>
    <row r="9" spans="1:3" ht="15.5">
      <c r="A9" s="17" t="s">
        <v>57</v>
      </c>
      <c r="B9" s="15" t="s">
        <v>64</v>
      </c>
      <c r="C9" s="6" t="e">
        <f>#REF!</f>
        <v>#REF!</v>
      </c>
    </row>
    <row r="10" spans="1:3" ht="15.5">
      <c r="A10" s="14"/>
      <c r="B10" s="16"/>
      <c r="C10" s="6"/>
    </row>
    <row r="11" spans="1:3" ht="15.5">
      <c r="A11" s="14" t="s">
        <v>58</v>
      </c>
      <c r="B11" s="18" t="s">
        <v>65</v>
      </c>
      <c r="C11" s="6" t="e">
        <f>#REF!</f>
        <v>#REF!</v>
      </c>
    </row>
    <row r="12" spans="1:3" ht="15.5">
      <c r="A12" s="14"/>
      <c r="B12" s="16"/>
      <c r="C12" s="6"/>
    </row>
    <row r="13" spans="1:3" ht="15.5">
      <c r="A13" s="14" t="s">
        <v>60</v>
      </c>
      <c r="B13" s="15" t="s">
        <v>66</v>
      </c>
      <c r="C13" s="6" t="e">
        <f>#REF!</f>
        <v>#REF!</v>
      </c>
    </row>
    <row r="14" spans="1:3" ht="15.5">
      <c r="A14" s="14"/>
      <c r="B14" s="16"/>
      <c r="C14" s="6"/>
    </row>
    <row r="15" spans="1:3" ht="15.5">
      <c r="A15" s="7" t="s">
        <v>63</v>
      </c>
      <c r="B15" s="15" t="s">
        <v>59</v>
      </c>
      <c r="C15" s="6" t="e">
        <f>#REF!</f>
        <v>#REF!</v>
      </c>
    </row>
    <row r="16" spans="1:3" ht="15.5">
      <c r="A16" s="7"/>
      <c r="B16" s="15"/>
      <c r="C16" s="6"/>
    </row>
    <row r="17" spans="1:3" ht="15.5">
      <c r="A17" s="7" t="s">
        <v>142</v>
      </c>
      <c r="B17" s="15" t="s">
        <v>138</v>
      </c>
      <c r="C17" s="6" t="e">
        <f>#REF!</f>
        <v>#REF!</v>
      </c>
    </row>
    <row r="18" spans="1:3">
      <c r="A18" s="21"/>
      <c r="B18" s="22"/>
      <c r="C18" s="6"/>
    </row>
    <row r="19" spans="1:3">
      <c r="A19" s="27" t="s">
        <v>153</v>
      </c>
      <c r="B19" s="22" t="s">
        <v>213</v>
      </c>
      <c r="C19" s="6" t="e">
        <f>#REF!</f>
        <v>#REF!</v>
      </c>
    </row>
    <row r="20" spans="1:3">
      <c r="A20" s="21"/>
      <c r="B20" s="22"/>
      <c r="C20" s="21"/>
    </row>
    <row r="21" spans="1:3" ht="15.5">
      <c r="A21" s="21"/>
      <c r="B21" s="23" t="s">
        <v>61</v>
      </c>
      <c r="C21" s="21" t="e">
        <f>SUM(C5:C19)</f>
        <v>#REF!</v>
      </c>
    </row>
    <row r="22" spans="1:3" ht="15.5">
      <c r="A22" s="24"/>
      <c r="B22" s="23"/>
      <c r="C22" s="21"/>
    </row>
    <row r="23" spans="1:3">
      <c r="A23" s="20"/>
      <c r="B23" s="25"/>
      <c r="C23" s="19"/>
    </row>
    <row r="24" spans="1:3">
      <c r="A24" s="20"/>
      <c r="B24" s="26" t="s">
        <v>67</v>
      </c>
      <c r="C24" s="62" t="e">
        <f>#REF!</f>
        <v>#REF!</v>
      </c>
    </row>
    <row r="25" spans="1:3">
      <c r="A25" s="20"/>
      <c r="B25" s="26"/>
      <c r="C25" s="19"/>
    </row>
    <row r="26" spans="1:3">
      <c r="A26" s="20"/>
      <c r="B26" s="26" t="s">
        <v>215</v>
      </c>
      <c r="C26" s="19">
        <f>' MK &amp; UB - Fire panel'!G22</f>
        <v>87500</v>
      </c>
    </row>
    <row r="27" spans="1:3">
      <c r="A27" s="20"/>
      <c r="B27" s="26"/>
      <c r="C27" s="19"/>
    </row>
    <row r="28" spans="1:3">
      <c r="A28" s="20"/>
      <c r="B28" s="26" t="s">
        <v>212</v>
      </c>
      <c r="C28" s="19" t="e">
        <f>#REF!</f>
        <v>#REF!</v>
      </c>
    </row>
    <row r="29" spans="1:3">
      <c r="A29" s="20"/>
      <c r="B29" s="26"/>
      <c r="C29" s="19"/>
    </row>
    <row r="30" spans="1:3">
      <c r="A30" s="20"/>
      <c r="B30" s="26" t="s">
        <v>214</v>
      </c>
      <c r="C30" s="63" t="e">
        <f>#REF!</f>
        <v>#REF!</v>
      </c>
    </row>
    <row r="31" spans="1:3">
      <c r="A31" s="20"/>
      <c r="B31" s="26"/>
      <c r="C31" s="19"/>
    </row>
    <row r="32" spans="1:3">
      <c r="A32" s="20"/>
      <c r="B32" s="26" t="s">
        <v>210</v>
      </c>
      <c r="C32" s="63" t="e">
        <f>#REF!</f>
        <v>#REF!</v>
      </c>
    </row>
    <row r="33" spans="1:3">
      <c r="A33" s="20"/>
      <c r="B33" s="26"/>
      <c r="C33" s="19"/>
    </row>
    <row r="34" spans="1:3">
      <c r="A34" s="20"/>
      <c r="B34" s="26" t="s">
        <v>211</v>
      </c>
      <c r="C34" s="19" t="e">
        <f>#REF!</f>
        <v>#REF!</v>
      </c>
    </row>
    <row r="35" spans="1:3">
      <c r="A35" s="20"/>
      <c r="B35" s="26"/>
      <c r="C35" s="19"/>
    </row>
    <row r="36" spans="1:3">
      <c r="A36" s="20"/>
      <c r="B36" s="26"/>
      <c r="C36" s="19"/>
    </row>
    <row r="37" spans="1:3">
      <c r="A37" s="20"/>
      <c r="B37" s="26"/>
      <c r="C37" s="19"/>
    </row>
    <row r="38" spans="1:3">
      <c r="A38" s="20"/>
      <c r="B38" s="26"/>
      <c r="C38" s="19"/>
    </row>
    <row r="39" spans="1:3">
      <c r="A39" s="20"/>
      <c r="B39" s="26"/>
      <c r="C39" s="19"/>
    </row>
    <row r="40" spans="1:3">
      <c r="A40" s="20"/>
      <c r="B40" s="26"/>
      <c r="C40" s="19"/>
    </row>
    <row r="41" spans="1:3">
      <c r="A41" s="20"/>
      <c r="B41" s="19"/>
      <c r="C41" s="19"/>
    </row>
    <row r="42" spans="1:3">
      <c r="A42" s="20"/>
      <c r="B42" s="19"/>
      <c r="C42" s="19"/>
    </row>
    <row r="43" spans="1:3">
      <c r="A43" s="19"/>
      <c r="B43" s="19"/>
      <c r="C43" s="19"/>
    </row>
    <row r="44" spans="1:3">
      <c r="A44" s="19"/>
      <c r="B44" s="19"/>
      <c r="C44" s="19"/>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 t="s">
        <v>74</v>
      </c>
    </row>
    <row r="2" spans="2:7">
      <c r="B2" t="s">
        <v>96</v>
      </c>
      <c r="C2">
        <v>1</v>
      </c>
      <c r="D2">
        <v>55.484999999999999</v>
      </c>
      <c r="F2">
        <v>10.76</v>
      </c>
      <c r="G2">
        <f>F2*D2*C2</f>
        <v>597.01859999999999</v>
      </c>
    </row>
    <row r="5" spans="2:7">
      <c r="B5" t="s">
        <v>105</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79</v>
      </c>
    </row>
    <row r="26" spans="2:7">
      <c r="C26">
        <v>1</v>
      </c>
      <c r="D26">
        <v>55.484999999999999</v>
      </c>
      <c r="G26">
        <f>D26*C26*10.76</f>
        <v>597.01859999999999</v>
      </c>
    </row>
    <row r="27" spans="2:7">
      <c r="B27" t="s">
        <v>103</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80</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75</v>
      </c>
      <c r="C43">
        <v>-1</v>
      </c>
      <c r="D43">
        <v>0.8</v>
      </c>
      <c r="F43">
        <v>2.1</v>
      </c>
      <c r="G43">
        <f t="shared" si="1"/>
        <v>-1.6800000000000002</v>
      </c>
    </row>
    <row r="44" spans="2:7">
      <c r="B44" t="s">
        <v>76</v>
      </c>
      <c r="C44">
        <v>1</v>
      </c>
      <c r="D44">
        <v>2.4300000000000002</v>
      </c>
      <c r="F44">
        <v>4.2949999999999999</v>
      </c>
      <c r="G44">
        <f t="shared" si="1"/>
        <v>10.43685</v>
      </c>
    </row>
    <row r="45" spans="2:7">
      <c r="B45" t="s">
        <v>77</v>
      </c>
      <c r="C45">
        <v>1</v>
      </c>
      <c r="D45">
        <v>1.8049999999999999</v>
      </c>
      <c r="F45">
        <v>4.2949999999999999</v>
      </c>
      <c r="G45">
        <f t="shared" si="1"/>
        <v>7.7524749999999996</v>
      </c>
    </row>
    <row r="46" spans="2:7">
      <c r="B46" t="s">
        <v>75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98</v>
      </c>
      <c r="C49">
        <v>1</v>
      </c>
      <c r="D49">
        <v>1.8759999999999999</v>
      </c>
      <c r="F49">
        <v>1.05</v>
      </c>
      <c r="G49">
        <f>F49*D49*C49</f>
        <v>1.9698</v>
      </c>
    </row>
    <row r="50" spans="2:7">
      <c r="B50" t="s">
        <v>98</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78</v>
      </c>
    </row>
    <row r="61" spans="2:7">
      <c r="C61">
        <v>2</v>
      </c>
      <c r="D61">
        <v>2.2650000000000001</v>
      </c>
      <c r="F61">
        <v>4.2949999999999999</v>
      </c>
      <c r="G61">
        <f>F61*D61*C61</f>
        <v>19.45635</v>
      </c>
    </row>
    <row r="62" spans="2:7">
      <c r="B62" t="s">
        <v>100</v>
      </c>
      <c r="C62">
        <v>2</v>
      </c>
      <c r="D62">
        <v>5.7149999999999999</v>
      </c>
      <c r="F62">
        <v>4.2949999999999999</v>
      </c>
      <c r="G62">
        <f t="shared" ref="G62:G71" si="3">F62*D62*C62</f>
        <v>49.091850000000001</v>
      </c>
    </row>
    <row r="63" spans="2:7">
      <c r="B63" t="s">
        <v>75</v>
      </c>
      <c r="C63">
        <v>-2</v>
      </c>
      <c r="D63">
        <v>0.8</v>
      </c>
      <c r="F63">
        <v>2.1</v>
      </c>
      <c r="G63">
        <f t="shared" si="3"/>
        <v>-3.3600000000000003</v>
      </c>
    </row>
    <row r="64" spans="2:7">
      <c r="B64" t="s">
        <v>76</v>
      </c>
      <c r="C64">
        <v>2</v>
      </c>
      <c r="D64">
        <v>2.4300000000000002</v>
      </c>
      <c r="F64">
        <v>4.2949999999999999</v>
      </c>
      <c r="G64">
        <f t="shared" si="3"/>
        <v>20.873699999999999</v>
      </c>
    </row>
    <row r="65" spans="2:7">
      <c r="B65" t="s">
        <v>77</v>
      </c>
      <c r="C65">
        <v>2</v>
      </c>
      <c r="D65">
        <v>1.8049999999999999</v>
      </c>
      <c r="F65">
        <v>4.2949999999999999</v>
      </c>
      <c r="G65">
        <f t="shared" si="3"/>
        <v>15.504949999999999</v>
      </c>
    </row>
    <row r="66" spans="2:7">
      <c r="B66" t="s">
        <v>75</v>
      </c>
      <c r="C66">
        <v>-2</v>
      </c>
      <c r="D66">
        <v>0.85</v>
      </c>
      <c r="F66">
        <v>2.1</v>
      </c>
      <c r="G66">
        <f t="shared" si="3"/>
        <v>-3.57</v>
      </c>
    </row>
    <row r="67" spans="2:7">
      <c r="B67" t="s">
        <v>101</v>
      </c>
      <c r="C67">
        <v>2</v>
      </c>
      <c r="D67">
        <v>3.3050000000000002</v>
      </c>
      <c r="F67">
        <v>4.2949999999999999</v>
      </c>
      <c r="G67">
        <f t="shared" si="3"/>
        <v>28.389950000000002</v>
      </c>
    </row>
    <row r="68" spans="2:7">
      <c r="B68" t="s">
        <v>102</v>
      </c>
      <c r="C68">
        <v>-2</v>
      </c>
      <c r="D68">
        <v>0.95</v>
      </c>
      <c r="F68">
        <v>2.1</v>
      </c>
      <c r="G68">
        <f t="shared" si="3"/>
        <v>-3.9899999999999998</v>
      </c>
    </row>
    <row r="69" spans="2:7">
      <c r="B69" t="s">
        <v>99</v>
      </c>
      <c r="C69">
        <v>2</v>
      </c>
      <c r="D69">
        <v>6.9349999999999996</v>
      </c>
      <c r="F69">
        <v>4.2949999999999999</v>
      </c>
      <c r="G69">
        <f t="shared" si="3"/>
        <v>59.571649999999998</v>
      </c>
    </row>
    <row r="70" spans="2:7">
      <c r="B70" t="s">
        <v>97</v>
      </c>
      <c r="C70">
        <v>2</v>
      </c>
      <c r="D70">
        <v>1.8759999999999999</v>
      </c>
      <c r="F70">
        <v>1.05</v>
      </c>
      <c r="G70">
        <f t="shared" si="3"/>
        <v>3.9396</v>
      </c>
    </row>
    <row r="71" spans="2:7">
      <c r="B71" t="s">
        <v>97</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106</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81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82</v>
      </c>
      <c r="C102">
        <v>1</v>
      </c>
      <c r="D102">
        <v>51.427</v>
      </c>
      <c r="G102">
        <f>D102*3.28</f>
        <v>168.68055999999999</v>
      </c>
    </row>
    <row r="105" spans="2:7">
      <c r="G105">
        <f>G102*10%</f>
        <v>16.868055999999999</v>
      </c>
    </row>
    <row r="106" spans="2:7">
      <c r="G106">
        <f>SUM(G102:G105)</f>
        <v>185.54861599999998</v>
      </c>
    </row>
    <row r="109" spans="2:7">
      <c r="B109" s="2" t="s">
        <v>107</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108</v>
      </c>
    </row>
    <row r="116" spans="2:7">
      <c r="B116" t="s">
        <v>120</v>
      </c>
      <c r="C116">
        <v>1</v>
      </c>
      <c r="D116">
        <v>3.3149999999999999</v>
      </c>
      <c r="G116">
        <f>D116*C116*3.28</f>
        <v>10.873199999999999</v>
      </c>
    </row>
    <row r="117" spans="2:7">
      <c r="B117" t="s">
        <v>119</v>
      </c>
      <c r="C117">
        <v>1</v>
      </c>
      <c r="D117">
        <v>4.63</v>
      </c>
      <c r="G117">
        <f>D117*C117*3.28</f>
        <v>15.186399999999999</v>
      </c>
    </row>
    <row r="118" spans="2:7">
      <c r="B118" t="s">
        <v>119</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118</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83</v>
      </c>
    </row>
    <row r="137" spans="2:7">
      <c r="B137" t="s">
        <v>84</v>
      </c>
      <c r="C137">
        <v>1</v>
      </c>
      <c r="D137">
        <v>51.427</v>
      </c>
      <c r="F137">
        <v>2.4550000000000001</v>
      </c>
      <c r="G137">
        <f>C137*D137*F137*10.76</f>
        <v>1358.4853466</v>
      </c>
    </row>
    <row r="138" spans="2:7">
      <c r="B138" t="s">
        <v>109</v>
      </c>
      <c r="C138">
        <v>-1</v>
      </c>
      <c r="D138">
        <v>4.63</v>
      </c>
      <c r="F138">
        <v>1.5</v>
      </c>
      <c r="G138">
        <f t="shared" ref="G138:G147" si="7">C138*D138*F138*10.76</f>
        <v>-74.728200000000001</v>
      </c>
    </row>
    <row r="139" spans="2:7">
      <c r="B139" t="s">
        <v>109</v>
      </c>
      <c r="C139">
        <v>-1</v>
      </c>
      <c r="D139">
        <v>1.31</v>
      </c>
      <c r="F139">
        <v>1.5</v>
      </c>
      <c r="G139">
        <f t="shared" si="7"/>
        <v>-21.1434</v>
      </c>
    </row>
    <row r="140" spans="2:7">
      <c r="B140" t="s">
        <v>111</v>
      </c>
      <c r="C140">
        <v>-1</v>
      </c>
      <c r="D140">
        <v>1.875</v>
      </c>
      <c r="F140">
        <v>1.5</v>
      </c>
      <c r="G140">
        <f t="shared" si="7"/>
        <v>-30.262499999999999</v>
      </c>
    </row>
    <row r="141" spans="2:7">
      <c r="B141" t="s">
        <v>112</v>
      </c>
      <c r="C141">
        <v>-1</v>
      </c>
      <c r="D141">
        <v>5.8170000000000002</v>
      </c>
      <c r="F141">
        <v>2.4550000000000001</v>
      </c>
      <c r="G141">
        <f t="shared" si="7"/>
        <v>-153.66070859999999</v>
      </c>
    </row>
    <row r="142" spans="2:7">
      <c r="B142" t="s">
        <v>110</v>
      </c>
      <c r="C142">
        <v>-1</v>
      </c>
      <c r="D142">
        <v>2.278</v>
      </c>
      <c r="F142">
        <v>2.4550000000000001</v>
      </c>
      <c r="G142">
        <f t="shared" si="7"/>
        <v>-60.175192400000007</v>
      </c>
    </row>
    <row r="143" spans="2:7">
      <c r="B143" t="s">
        <v>113</v>
      </c>
      <c r="C143">
        <v>-1</v>
      </c>
      <c r="D143">
        <v>2.528</v>
      </c>
      <c r="F143">
        <v>2.4550000000000001</v>
      </c>
      <c r="G143">
        <f t="shared" si="7"/>
        <v>-66.779142399999998</v>
      </c>
    </row>
    <row r="144" spans="2:7">
      <c r="B144" t="s">
        <v>114</v>
      </c>
      <c r="C144">
        <v>-1</v>
      </c>
      <c r="D144">
        <v>3.23</v>
      </c>
      <c r="F144">
        <v>2.4550000000000001</v>
      </c>
      <c r="G144">
        <f t="shared" si="7"/>
        <v>-85.323034000000007</v>
      </c>
    </row>
    <row r="145" spans="2:7">
      <c r="B145" t="s">
        <v>115</v>
      </c>
      <c r="C145">
        <v>1</v>
      </c>
      <c r="D145">
        <v>0.8</v>
      </c>
      <c r="F145">
        <v>0.3</v>
      </c>
      <c r="G145">
        <f t="shared" si="7"/>
        <v>2.5823999999999998</v>
      </c>
    </row>
    <row r="146" spans="2:7">
      <c r="C146">
        <v>1</v>
      </c>
      <c r="D146">
        <v>0.95</v>
      </c>
      <c r="F146">
        <v>0.3</v>
      </c>
      <c r="G146">
        <f t="shared" si="7"/>
        <v>3.0665999999999998</v>
      </c>
    </row>
    <row r="147" spans="2:7">
      <c r="B147" t="s">
        <v>116</v>
      </c>
      <c r="C147">
        <v>-1</v>
      </c>
      <c r="D147">
        <v>3.1749999999999998</v>
      </c>
      <c r="F147">
        <v>2.2999999999999998</v>
      </c>
      <c r="G147">
        <f t="shared" si="7"/>
        <v>-78.574899999999985</v>
      </c>
    </row>
    <row r="148" spans="2:7">
      <c r="B148" t="s">
        <v>124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121</v>
      </c>
    </row>
    <row r="155" spans="2:7">
      <c r="B155" t="s">
        <v>123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87</v>
      </c>
    </row>
    <row r="164" spans="2:7">
      <c r="B164" t="s">
        <v>123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88</v>
      </c>
      <c r="C179" s="5"/>
      <c r="D179" s="5"/>
      <c r="E179" s="5"/>
      <c r="F179" s="5"/>
      <c r="G179" s="5"/>
    </row>
    <row r="180" spans="2:7">
      <c r="B180" s="5" t="s">
        <v>89</v>
      </c>
      <c r="C180" s="5">
        <v>1</v>
      </c>
      <c r="D180" s="5">
        <v>5.7140000000000004</v>
      </c>
      <c r="E180" s="5"/>
      <c r="F180" s="5">
        <v>2.6</v>
      </c>
      <c r="G180" s="5">
        <f>D180*C180*F180*10.76</f>
        <v>159.85486399999999</v>
      </c>
    </row>
    <row r="181" spans="2:7">
      <c r="B181" s="5" t="s">
        <v>102</v>
      </c>
      <c r="C181" s="5">
        <v>-1</v>
      </c>
      <c r="D181" s="5">
        <v>0.8</v>
      </c>
      <c r="E181" s="5"/>
      <c r="F181" s="5">
        <v>2.1</v>
      </c>
      <c r="G181" s="5">
        <f>D181*C181*F181*10.76</f>
        <v>-18.076800000000002</v>
      </c>
    </row>
    <row r="182" spans="2:7">
      <c r="B182" s="5" t="s">
        <v>85</v>
      </c>
      <c r="C182" s="5">
        <v>1</v>
      </c>
      <c r="D182" s="5">
        <v>2.2650000000000001</v>
      </c>
      <c r="E182" s="5"/>
      <c r="F182" s="5">
        <v>2.6</v>
      </c>
      <c r="G182" s="5">
        <f t="shared" ref="G182:G188" si="8">D182*C182*F182*10.76</f>
        <v>63.365639999999999</v>
      </c>
    </row>
    <row r="183" spans="2:7">
      <c r="B183" s="5" t="s">
        <v>90</v>
      </c>
      <c r="C183" s="5">
        <v>-1</v>
      </c>
      <c r="D183" s="5">
        <v>2.2650000000000001</v>
      </c>
      <c r="E183" s="5"/>
      <c r="F183" s="5">
        <v>0.9</v>
      </c>
      <c r="G183" s="5">
        <f>D183*C183*F183*10.76</f>
        <v>-21.934259999999998</v>
      </c>
    </row>
    <row r="184" spans="2:7">
      <c r="B184" s="5" t="s">
        <v>86</v>
      </c>
      <c r="C184" s="5">
        <v>1</v>
      </c>
      <c r="D184" s="5">
        <v>2.5350000000000001</v>
      </c>
      <c r="E184" s="5"/>
      <c r="F184" s="5">
        <v>2.6</v>
      </c>
      <c r="G184" s="5">
        <f t="shared" si="8"/>
        <v>70.919160000000005</v>
      </c>
    </row>
    <row r="185" spans="2:7">
      <c r="B185" s="5" t="s">
        <v>122</v>
      </c>
      <c r="C185" s="5">
        <v>1</v>
      </c>
      <c r="D185" s="5">
        <v>5.7149999999999999</v>
      </c>
      <c r="E185" s="5"/>
      <c r="F185" s="5">
        <v>2.6</v>
      </c>
      <c r="G185" s="5">
        <f t="shared" si="8"/>
        <v>159.88283999999999</v>
      </c>
    </row>
    <row r="186" spans="2:7">
      <c r="B186" s="5" t="s">
        <v>102</v>
      </c>
      <c r="C186" s="5">
        <v>-1</v>
      </c>
      <c r="D186" s="5">
        <v>0.8</v>
      </c>
      <c r="E186" s="5"/>
      <c r="F186" s="5">
        <v>2.1</v>
      </c>
      <c r="G186" s="5">
        <f t="shared" si="8"/>
        <v>-18.076800000000002</v>
      </c>
    </row>
    <row r="187" spans="2:7">
      <c r="B187" s="5" t="s">
        <v>122</v>
      </c>
      <c r="C187" s="5">
        <v>1</v>
      </c>
      <c r="D187" s="5">
        <v>3.1949999999999998</v>
      </c>
      <c r="E187" s="5"/>
      <c r="F187" s="5">
        <v>2.6</v>
      </c>
      <c r="G187" s="5">
        <f t="shared" si="8"/>
        <v>89.383319999999998</v>
      </c>
    </row>
    <row r="188" spans="2:7">
      <c r="B188" s="5" t="s">
        <v>102</v>
      </c>
      <c r="C188" s="5">
        <v>-1</v>
      </c>
      <c r="D188" s="5">
        <v>0.95</v>
      </c>
      <c r="E188" s="5"/>
      <c r="F188" s="5">
        <v>2.1</v>
      </c>
      <c r="G188" s="5">
        <f t="shared" si="8"/>
        <v>-21.466199999999997</v>
      </c>
    </row>
    <row r="189" spans="2:7">
      <c r="B189" s="5" t="s">
        <v>127</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126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125</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130</v>
      </c>
    </row>
    <row r="222" spans="2:7">
      <c r="B222" t="s">
        <v>131</v>
      </c>
      <c r="C222">
        <v>1</v>
      </c>
    </row>
    <row r="224" spans="2:7">
      <c r="B224" t="s">
        <v>132</v>
      </c>
      <c r="C224">
        <v>1</v>
      </c>
    </row>
    <row r="226" spans="2:7">
      <c r="B226" t="s">
        <v>133</v>
      </c>
      <c r="C226">
        <v>1</v>
      </c>
    </row>
    <row r="229" spans="2:7">
      <c r="B229" t="s">
        <v>129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137</v>
      </c>
    </row>
    <row r="238" spans="2:7">
      <c r="B238" t="s">
        <v>129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134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128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135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15</v>
      </c>
    </row>
    <row r="281" spans="2:7">
      <c r="C281">
        <v>1</v>
      </c>
      <c r="D281">
        <v>55.484999999999999</v>
      </c>
      <c r="G281">
        <f>D281*C281*10.76</f>
        <v>597.01859999999999</v>
      </c>
    </row>
    <row r="282" spans="2:7">
      <c r="B282" t="s">
        <v>180</v>
      </c>
      <c r="C282">
        <v>-1</v>
      </c>
      <c r="D282">
        <v>16.317</v>
      </c>
      <c r="G282">
        <f t="shared" ref="G282:G283" si="10">D282*C282*10.76</f>
        <v>-175.57092</v>
      </c>
    </row>
    <row r="283" spans="2:7">
      <c r="B283" t="s">
        <v>181</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177</v>
      </c>
    </row>
    <row r="293" spans="2:7">
      <c r="B293" t="s">
        <v>178</v>
      </c>
      <c r="C293">
        <v>1</v>
      </c>
      <c r="D293">
        <v>16.317</v>
      </c>
      <c r="G293">
        <f t="shared" ref="G293:G294" si="11">D293*C293*10.76</f>
        <v>175.57092</v>
      </c>
    </row>
    <row r="294" spans="2:7">
      <c r="B294" t="s">
        <v>179</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152</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6" workbookViewId="0">
      <selection activeCell="G20" sqref="G20"/>
    </sheetView>
  </sheetViews>
  <sheetFormatPr defaultRowHeight="15.5"/>
  <cols>
    <col min="1" max="1" width="8" style="44" customWidth="1"/>
    <col min="2" max="2" width="63.08984375" style="45" customWidth="1"/>
    <col min="3" max="3" width="21.54296875" style="46" customWidth="1"/>
    <col min="4" max="4" width="6.54296875" style="47" bestFit="1" customWidth="1"/>
    <col min="5" max="5" width="6.36328125" style="44" bestFit="1" customWidth="1"/>
    <col min="6" max="6" width="7.08984375" style="46" bestFit="1" customWidth="1"/>
    <col min="7" max="7" width="14.6328125" style="48" customWidth="1"/>
    <col min="8" max="8" width="17.453125" style="48" customWidth="1"/>
    <col min="9" max="9" width="9.08984375" style="29" customWidth="1"/>
    <col min="10" max="10" width="8.984375E-2" style="29" customWidth="1"/>
    <col min="11" max="159" width="8.90625" style="29"/>
    <col min="160" max="160" width="8" style="29" customWidth="1"/>
    <col min="161" max="161" width="63.08984375" style="29" customWidth="1"/>
    <col min="162" max="162" width="10.6328125" style="29" customWidth="1"/>
    <col min="163" max="163" width="9.36328125" style="29" customWidth="1"/>
    <col min="164" max="164" width="22" style="29" customWidth="1"/>
    <col min="165" max="165" width="14.36328125" style="29" customWidth="1"/>
    <col min="166" max="166" width="8.90625" style="29"/>
    <col min="167" max="167" width="13.08984375" style="29" customWidth="1"/>
    <col min="168" max="415" width="8.90625" style="29"/>
    <col min="416" max="416" width="8" style="29" customWidth="1"/>
    <col min="417" max="417" width="63.08984375" style="29" customWidth="1"/>
    <col min="418" max="418" width="10.6328125" style="29" customWidth="1"/>
    <col min="419" max="419" width="9.36328125" style="29" customWidth="1"/>
    <col min="420" max="420" width="22" style="29" customWidth="1"/>
    <col min="421" max="421" width="14.36328125" style="29" customWidth="1"/>
    <col min="422" max="422" width="8.90625" style="29"/>
    <col min="423" max="423" width="13.08984375" style="29" customWidth="1"/>
    <col min="424" max="671" width="8.90625" style="29"/>
    <col min="672" max="672" width="8" style="29" customWidth="1"/>
    <col min="673" max="673" width="63.08984375" style="29" customWidth="1"/>
    <col min="674" max="674" width="10.6328125" style="29" customWidth="1"/>
    <col min="675" max="675" width="9.36328125" style="29" customWidth="1"/>
    <col min="676" max="676" width="22" style="29" customWidth="1"/>
    <col min="677" max="677" width="14.36328125" style="29" customWidth="1"/>
    <col min="678" max="678" width="8.90625" style="29"/>
    <col min="679" max="679" width="13.08984375" style="29" customWidth="1"/>
    <col min="680" max="927" width="8.90625" style="29"/>
    <col min="928" max="928" width="8" style="29" customWidth="1"/>
    <col min="929" max="929" width="63.08984375" style="29" customWidth="1"/>
    <col min="930" max="930" width="10.6328125" style="29" customWidth="1"/>
    <col min="931" max="931" width="9.36328125" style="29" customWidth="1"/>
    <col min="932" max="932" width="22" style="29" customWidth="1"/>
    <col min="933" max="933" width="14.36328125" style="29" customWidth="1"/>
    <col min="934" max="934" width="8.90625" style="29"/>
    <col min="935" max="935" width="13.08984375" style="29" customWidth="1"/>
    <col min="936" max="1183" width="8.90625" style="29"/>
    <col min="1184" max="1184" width="8" style="29" customWidth="1"/>
    <col min="1185" max="1185" width="63.08984375" style="29" customWidth="1"/>
    <col min="1186" max="1186" width="10.6328125" style="29" customWidth="1"/>
    <col min="1187" max="1187" width="9.36328125" style="29" customWidth="1"/>
    <col min="1188" max="1188" width="22" style="29" customWidth="1"/>
    <col min="1189" max="1189" width="14.36328125" style="29" customWidth="1"/>
    <col min="1190" max="1190" width="8.90625" style="29"/>
    <col min="1191" max="1191" width="13.08984375" style="29" customWidth="1"/>
    <col min="1192" max="1439" width="8.90625" style="29"/>
    <col min="1440" max="1440" width="8" style="29" customWidth="1"/>
    <col min="1441" max="1441" width="63.08984375" style="29" customWidth="1"/>
    <col min="1442" max="1442" width="10.6328125" style="29" customWidth="1"/>
    <col min="1443" max="1443" width="9.36328125" style="29" customWidth="1"/>
    <col min="1444" max="1444" width="22" style="29" customWidth="1"/>
    <col min="1445" max="1445" width="14.36328125" style="29" customWidth="1"/>
    <col min="1446" max="1446" width="8.90625" style="29"/>
    <col min="1447" max="1447" width="13.08984375" style="29" customWidth="1"/>
    <col min="1448" max="1695" width="8.90625" style="29"/>
    <col min="1696" max="1696" width="8" style="29" customWidth="1"/>
    <col min="1697" max="1697" width="63.08984375" style="29" customWidth="1"/>
    <col min="1698" max="1698" width="10.6328125" style="29" customWidth="1"/>
    <col min="1699" max="1699" width="9.36328125" style="29" customWidth="1"/>
    <col min="1700" max="1700" width="22" style="29" customWidth="1"/>
    <col min="1701" max="1701" width="14.36328125" style="29" customWidth="1"/>
    <col min="1702" max="1702" width="8.90625" style="29"/>
    <col min="1703" max="1703" width="13.08984375" style="29" customWidth="1"/>
    <col min="1704" max="1951" width="8.90625" style="29"/>
    <col min="1952" max="1952" width="8" style="29" customWidth="1"/>
    <col min="1953" max="1953" width="63.08984375" style="29" customWidth="1"/>
    <col min="1954" max="1954" width="10.6328125" style="29" customWidth="1"/>
    <col min="1955" max="1955" width="9.36328125" style="29" customWidth="1"/>
    <col min="1956" max="1956" width="22" style="29" customWidth="1"/>
    <col min="1957" max="1957" width="14.36328125" style="29" customWidth="1"/>
    <col min="1958" max="1958" width="8.90625" style="29"/>
    <col min="1959" max="1959" width="13.08984375" style="29" customWidth="1"/>
    <col min="1960" max="2207" width="8.90625" style="29"/>
    <col min="2208" max="2208" width="8" style="29" customWidth="1"/>
    <col min="2209" max="2209" width="63.08984375" style="29" customWidth="1"/>
    <col min="2210" max="2210" width="10.6328125" style="29" customWidth="1"/>
    <col min="2211" max="2211" width="9.36328125" style="29" customWidth="1"/>
    <col min="2212" max="2212" width="22" style="29" customWidth="1"/>
    <col min="2213" max="2213" width="14.36328125" style="29" customWidth="1"/>
    <col min="2214" max="2214" width="8.90625" style="29"/>
    <col min="2215" max="2215" width="13.08984375" style="29" customWidth="1"/>
    <col min="2216" max="2463" width="8.90625" style="29"/>
    <col min="2464" max="2464" width="8" style="29" customWidth="1"/>
    <col min="2465" max="2465" width="63.08984375" style="29" customWidth="1"/>
    <col min="2466" max="2466" width="10.6328125" style="29" customWidth="1"/>
    <col min="2467" max="2467" width="9.36328125" style="29" customWidth="1"/>
    <col min="2468" max="2468" width="22" style="29" customWidth="1"/>
    <col min="2469" max="2469" width="14.36328125" style="29" customWidth="1"/>
    <col min="2470" max="2470" width="8.90625" style="29"/>
    <col min="2471" max="2471" width="13.08984375" style="29" customWidth="1"/>
    <col min="2472" max="2719" width="8.90625" style="29"/>
    <col min="2720" max="2720" width="8" style="29" customWidth="1"/>
    <col min="2721" max="2721" width="63.08984375" style="29" customWidth="1"/>
    <col min="2722" max="2722" width="10.6328125" style="29" customWidth="1"/>
    <col min="2723" max="2723" width="9.36328125" style="29" customWidth="1"/>
    <col min="2724" max="2724" width="22" style="29" customWidth="1"/>
    <col min="2725" max="2725" width="14.36328125" style="29" customWidth="1"/>
    <col min="2726" max="2726" width="8.90625" style="29"/>
    <col min="2727" max="2727" width="13.08984375" style="29" customWidth="1"/>
    <col min="2728" max="2975" width="8.90625" style="29"/>
    <col min="2976" max="2976" width="8" style="29" customWidth="1"/>
    <col min="2977" max="2977" width="63.08984375" style="29" customWidth="1"/>
    <col min="2978" max="2978" width="10.6328125" style="29" customWidth="1"/>
    <col min="2979" max="2979" width="9.36328125" style="29" customWidth="1"/>
    <col min="2980" max="2980" width="22" style="29" customWidth="1"/>
    <col min="2981" max="2981" width="14.36328125" style="29" customWidth="1"/>
    <col min="2982" max="2982" width="8.90625" style="29"/>
    <col min="2983" max="2983" width="13.08984375" style="29" customWidth="1"/>
    <col min="2984" max="3231" width="8.90625" style="29"/>
    <col min="3232" max="3232" width="8" style="29" customWidth="1"/>
    <col min="3233" max="3233" width="63.08984375" style="29" customWidth="1"/>
    <col min="3234" max="3234" width="10.6328125" style="29" customWidth="1"/>
    <col min="3235" max="3235" width="9.36328125" style="29" customWidth="1"/>
    <col min="3236" max="3236" width="22" style="29" customWidth="1"/>
    <col min="3237" max="3237" width="14.36328125" style="29" customWidth="1"/>
    <col min="3238" max="3238" width="8.90625" style="29"/>
    <col min="3239" max="3239" width="13.08984375" style="29" customWidth="1"/>
    <col min="3240" max="3487" width="8.90625" style="29"/>
    <col min="3488" max="3488" width="8" style="29" customWidth="1"/>
    <col min="3489" max="3489" width="63.08984375" style="29" customWidth="1"/>
    <col min="3490" max="3490" width="10.6328125" style="29" customWidth="1"/>
    <col min="3491" max="3491" width="9.36328125" style="29" customWidth="1"/>
    <col min="3492" max="3492" width="22" style="29" customWidth="1"/>
    <col min="3493" max="3493" width="14.36328125" style="29" customWidth="1"/>
    <col min="3494" max="3494" width="8.90625" style="29"/>
    <col min="3495" max="3495" width="13.08984375" style="29" customWidth="1"/>
    <col min="3496" max="3743" width="8.90625" style="29"/>
    <col min="3744" max="3744" width="8" style="29" customWidth="1"/>
    <col min="3745" max="3745" width="63.08984375" style="29" customWidth="1"/>
    <col min="3746" max="3746" width="10.6328125" style="29" customWidth="1"/>
    <col min="3747" max="3747" width="9.36328125" style="29" customWidth="1"/>
    <col min="3748" max="3748" width="22" style="29" customWidth="1"/>
    <col min="3749" max="3749" width="14.36328125" style="29" customWidth="1"/>
    <col min="3750" max="3750" width="8.90625" style="29"/>
    <col min="3751" max="3751" width="13.08984375" style="29" customWidth="1"/>
    <col min="3752" max="3999" width="8.90625" style="29"/>
    <col min="4000" max="4000" width="8" style="29" customWidth="1"/>
    <col min="4001" max="4001" width="63.08984375" style="29" customWidth="1"/>
    <col min="4002" max="4002" width="10.6328125" style="29" customWidth="1"/>
    <col min="4003" max="4003" width="9.36328125" style="29" customWidth="1"/>
    <col min="4004" max="4004" width="22" style="29" customWidth="1"/>
    <col min="4005" max="4005" width="14.36328125" style="29" customWidth="1"/>
    <col min="4006" max="4006" width="8.90625" style="29"/>
    <col min="4007" max="4007" width="13.08984375" style="29" customWidth="1"/>
    <col min="4008" max="4255" width="8.90625" style="29"/>
    <col min="4256" max="4256" width="8" style="29" customWidth="1"/>
    <col min="4257" max="4257" width="63.08984375" style="29" customWidth="1"/>
    <col min="4258" max="4258" width="10.6328125" style="29" customWidth="1"/>
    <col min="4259" max="4259" width="9.36328125" style="29" customWidth="1"/>
    <col min="4260" max="4260" width="22" style="29" customWidth="1"/>
    <col min="4261" max="4261" width="14.36328125" style="29" customWidth="1"/>
    <col min="4262" max="4262" width="8.90625" style="29"/>
    <col min="4263" max="4263" width="13.08984375" style="29" customWidth="1"/>
    <col min="4264" max="4511" width="8.90625" style="29"/>
    <col min="4512" max="4512" width="8" style="29" customWidth="1"/>
    <col min="4513" max="4513" width="63.08984375" style="29" customWidth="1"/>
    <col min="4514" max="4514" width="10.6328125" style="29" customWidth="1"/>
    <col min="4515" max="4515" width="9.36328125" style="29" customWidth="1"/>
    <col min="4516" max="4516" width="22" style="29" customWidth="1"/>
    <col min="4517" max="4517" width="14.36328125" style="29" customWidth="1"/>
    <col min="4518" max="4518" width="8.90625" style="29"/>
    <col min="4519" max="4519" width="13.08984375" style="29" customWidth="1"/>
    <col min="4520" max="4767" width="8.90625" style="29"/>
    <col min="4768" max="4768" width="8" style="29" customWidth="1"/>
    <col min="4769" max="4769" width="63.08984375" style="29" customWidth="1"/>
    <col min="4770" max="4770" width="10.6328125" style="29" customWidth="1"/>
    <col min="4771" max="4771" width="9.36328125" style="29" customWidth="1"/>
    <col min="4772" max="4772" width="22" style="29" customWidth="1"/>
    <col min="4773" max="4773" width="14.36328125" style="29" customWidth="1"/>
    <col min="4774" max="4774" width="8.90625" style="29"/>
    <col min="4775" max="4775" width="13.08984375" style="29" customWidth="1"/>
    <col min="4776" max="5023" width="8.90625" style="29"/>
    <col min="5024" max="5024" width="8" style="29" customWidth="1"/>
    <col min="5025" max="5025" width="63.08984375" style="29" customWidth="1"/>
    <col min="5026" max="5026" width="10.6328125" style="29" customWidth="1"/>
    <col min="5027" max="5027" width="9.36328125" style="29" customWidth="1"/>
    <col min="5028" max="5028" width="22" style="29" customWidth="1"/>
    <col min="5029" max="5029" width="14.36328125" style="29" customWidth="1"/>
    <col min="5030" max="5030" width="8.90625" style="29"/>
    <col min="5031" max="5031" width="13.08984375" style="29" customWidth="1"/>
    <col min="5032" max="5279" width="8.90625" style="29"/>
    <col min="5280" max="5280" width="8" style="29" customWidth="1"/>
    <col min="5281" max="5281" width="63.08984375" style="29" customWidth="1"/>
    <col min="5282" max="5282" width="10.6328125" style="29" customWidth="1"/>
    <col min="5283" max="5283" width="9.36328125" style="29" customWidth="1"/>
    <col min="5284" max="5284" width="22" style="29" customWidth="1"/>
    <col min="5285" max="5285" width="14.36328125" style="29" customWidth="1"/>
    <col min="5286" max="5286" width="8.90625" style="29"/>
    <col min="5287" max="5287" width="13.08984375" style="29" customWidth="1"/>
    <col min="5288" max="5535" width="8.90625" style="29"/>
    <col min="5536" max="5536" width="8" style="29" customWidth="1"/>
    <col min="5537" max="5537" width="63.08984375" style="29" customWidth="1"/>
    <col min="5538" max="5538" width="10.6328125" style="29" customWidth="1"/>
    <col min="5539" max="5539" width="9.36328125" style="29" customWidth="1"/>
    <col min="5540" max="5540" width="22" style="29" customWidth="1"/>
    <col min="5541" max="5541" width="14.36328125" style="29" customWidth="1"/>
    <col min="5542" max="5542" width="8.90625" style="29"/>
    <col min="5543" max="5543" width="13.08984375" style="29" customWidth="1"/>
    <col min="5544" max="5791" width="8.90625" style="29"/>
    <col min="5792" max="5792" width="8" style="29" customWidth="1"/>
    <col min="5793" max="5793" width="63.08984375" style="29" customWidth="1"/>
    <col min="5794" max="5794" width="10.6328125" style="29" customWidth="1"/>
    <col min="5795" max="5795" width="9.36328125" style="29" customWidth="1"/>
    <col min="5796" max="5796" width="22" style="29" customWidth="1"/>
    <col min="5797" max="5797" width="14.36328125" style="29" customWidth="1"/>
    <col min="5798" max="5798" width="8.90625" style="29"/>
    <col min="5799" max="5799" width="13.08984375" style="29" customWidth="1"/>
    <col min="5800" max="6047" width="8.90625" style="29"/>
    <col min="6048" max="6048" width="8" style="29" customWidth="1"/>
    <col min="6049" max="6049" width="63.08984375" style="29" customWidth="1"/>
    <col min="6050" max="6050" width="10.6328125" style="29" customWidth="1"/>
    <col min="6051" max="6051" width="9.36328125" style="29" customWidth="1"/>
    <col min="6052" max="6052" width="22" style="29" customWidth="1"/>
    <col min="6053" max="6053" width="14.36328125" style="29" customWidth="1"/>
    <col min="6054" max="6054" width="8.90625" style="29"/>
    <col min="6055" max="6055" width="13.08984375" style="29" customWidth="1"/>
    <col min="6056" max="6303" width="8.90625" style="29"/>
    <col min="6304" max="6304" width="8" style="29" customWidth="1"/>
    <col min="6305" max="6305" width="63.08984375" style="29" customWidth="1"/>
    <col min="6306" max="6306" width="10.6328125" style="29" customWidth="1"/>
    <col min="6307" max="6307" width="9.36328125" style="29" customWidth="1"/>
    <col min="6308" max="6308" width="22" style="29" customWidth="1"/>
    <col min="6309" max="6309" width="14.36328125" style="29" customWidth="1"/>
    <col min="6310" max="6310" width="8.90625" style="29"/>
    <col min="6311" max="6311" width="13.08984375" style="29" customWidth="1"/>
    <col min="6312" max="6559" width="8.90625" style="29"/>
    <col min="6560" max="6560" width="8" style="29" customWidth="1"/>
    <col min="6561" max="6561" width="63.08984375" style="29" customWidth="1"/>
    <col min="6562" max="6562" width="10.6328125" style="29" customWidth="1"/>
    <col min="6563" max="6563" width="9.36328125" style="29" customWidth="1"/>
    <col min="6564" max="6564" width="22" style="29" customWidth="1"/>
    <col min="6565" max="6565" width="14.36328125" style="29" customWidth="1"/>
    <col min="6566" max="6566" width="8.90625" style="29"/>
    <col min="6567" max="6567" width="13.08984375" style="29" customWidth="1"/>
    <col min="6568" max="6815" width="8.90625" style="29"/>
    <col min="6816" max="6816" width="8" style="29" customWidth="1"/>
    <col min="6817" max="6817" width="63.08984375" style="29" customWidth="1"/>
    <col min="6818" max="6818" width="10.6328125" style="29" customWidth="1"/>
    <col min="6819" max="6819" width="9.36328125" style="29" customWidth="1"/>
    <col min="6820" max="6820" width="22" style="29" customWidth="1"/>
    <col min="6821" max="6821" width="14.36328125" style="29" customWidth="1"/>
    <col min="6822" max="6822" width="8.90625" style="29"/>
    <col min="6823" max="6823" width="13.08984375" style="29" customWidth="1"/>
    <col min="6824" max="7071" width="8.90625" style="29"/>
    <col min="7072" max="7072" width="8" style="29" customWidth="1"/>
    <col min="7073" max="7073" width="63.08984375" style="29" customWidth="1"/>
    <col min="7074" max="7074" width="10.6328125" style="29" customWidth="1"/>
    <col min="7075" max="7075" width="9.36328125" style="29" customWidth="1"/>
    <col min="7076" max="7076" width="22" style="29" customWidth="1"/>
    <col min="7077" max="7077" width="14.36328125" style="29" customWidth="1"/>
    <col min="7078" max="7078" width="8.90625" style="29"/>
    <col min="7079" max="7079" width="13.08984375" style="29" customWidth="1"/>
    <col min="7080" max="7327" width="8.90625" style="29"/>
    <col min="7328" max="7328" width="8" style="29" customWidth="1"/>
    <col min="7329" max="7329" width="63.08984375" style="29" customWidth="1"/>
    <col min="7330" max="7330" width="10.6328125" style="29" customWidth="1"/>
    <col min="7331" max="7331" width="9.36328125" style="29" customWidth="1"/>
    <col min="7332" max="7332" width="22" style="29" customWidth="1"/>
    <col min="7333" max="7333" width="14.36328125" style="29" customWidth="1"/>
    <col min="7334" max="7334" width="8.90625" style="29"/>
    <col min="7335" max="7335" width="13.08984375" style="29" customWidth="1"/>
    <col min="7336" max="7583" width="8.90625" style="29"/>
    <col min="7584" max="7584" width="8" style="29" customWidth="1"/>
    <col min="7585" max="7585" width="63.08984375" style="29" customWidth="1"/>
    <col min="7586" max="7586" width="10.6328125" style="29" customWidth="1"/>
    <col min="7587" max="7587" width="9.36328125" style="29" customWidth="1"/>
    <col min="7588" max="7588" width="22" style="29" customWidth="1"/>
    <col min="7589" max="7589" width="14.36328125" style="29" customWidth="1"/>
    <col min="7590" max="7590" width="8.90625" style="29"/>
    <col min="7591" max="7591" width="13.08984375" style="29" customWidth="1"/>
    <col min="7592" max="7839" width="8.90625" style="29"/>
    <col min="7840" max="7840" width="8" style="29" customWidth="1"/>
    <col min="7841" max="7841" width="63.08984375" style="29" customWidth="1"/>
    <col min="7842" max="7842" width="10.6328125" style="29" customWidth="1"/>
    <col min="7843" max="7843" width="9.36328125" style="29" customWidth="1"/>
    <col min="7844" max="7844" width="22" style="29" customWidth="1"/>
    <col min="7845" max="7845" width="14.36328125" style="29" customWidth="1"/>
    <col min="7846" max="7846" width="8.90625" style="29"/>
    <col min="7847" max="7847" width="13.08984375" style="29" customWidth="1"/>
    <col min="7848" max="8095" width="8.90625" style="29"/>
    <col min="8096" max="8096" width="8" style="29" customWidth="1"/>
    <col min="8097" max="8097" width="63.08984375" style="29" customWidth="1"/>
    <col min="8098" max="8098" width="10.6328125" style="29" customWidth="1"/>
    <col min="8099" max="8099" width="9.36328125" style="29" customWidth="1"/>
    <col min="8100" max="8100" width="22" style="29" customWidth="1"/>
    <col min="8101" max="8101" width="14.36328125" style="29" customWidth="1"/>
    <col min="8102" max="8102" width="8.90625" style="29"/>
    <col min="8103" max="8103" width="13.08984375" style="29" customWidth="1"/>
    <col min="8104" max="8351" width="8.90625" style="29"/>
    <col min="8352" max="8352" width="8" style="29" customWidth="1"/>
    <col min="8353" max="8353" width="63.08984375" style="29" customWidth="1"/>
    <col min="8354" max="8354" width="10.6328125" style="29" customWidth="1"/>
    <col min="8355" max="8355" width="9.36328125" style="29" customWidth="1"/>
    <col min="8356" max="8356" width="22" style="29" customWidth="1"/>
    <col min="8357" max="8357" width="14.36328125" style="29" customWidth="1"/>
    <col min="8358" max="8358" width="8.90625" style="29"/>
    <col min="8359" max="8359" width="13.08984375" style="29" customWidth="1"/>
    <col min="8360" max="8607" width="8.90625" style="29"/>
    <col min="8608" max="8608" width="8" style="29" customWidth="1"/>
    <col min="8609" max="8609" width="63.08984375" style="29" customWidth="1"/>
    <col min="8610" max="8610" width="10.6328125" style="29" customWidth="1"/>
    <col min="8611" max="8611" width="9.36328125" style="29" customWidth="1"/>
    <col min="8612" max="8612" width="22" style="29" customWidth="1"/>
    <col min="8613" max="8613" width="14.36328125" style="29" customWidth="1"/>
    <col min="8614" max="8614" width="8.90625" style="29"/>
    <col min="8615" max="8615" width="13.08984375" style="29" customWidth="1"/>
    <col min="8616" max="8863" width="8.90625" style="29"/>
    <col min="8864" max="8864" width="8" style="29" customWidth="1"/>
    <col min="8865" max="8865" width="63.08984375" style="29" customWidth="1"/>
    <col min="8866" max="8866" width="10.6328125" style="29" customWidth="1"/>
    <col min="8867" max="8867" width="9.36328125" style="29" customWidth="1"/>
    <col min="8868" max="8868" width="22" style="29" customWidth="1"/>
    <col min="8869" max="8869" width="14.36328125" style="29" customWidth="1"/>
    <col min="8870" max="8870" width="8.90625" style="29"/>
    <col min="8871" max="8871" width="13.08984375" style="29" customWidth="1"/>
    <col min="8872" max="9119" width="8.90625" style="29"/>
    <col min="9120" max="9120" width="8" style="29" customWidth="1"/>
    <col min="9121" max="9121" width="63.08984375" style="29" customWidth="1"/>
    <col min="9122" max="9122" width="10.6328125" style="29" customWidth="1"/>
    <col min="9123" max="9123" width="9.36328125" style="29" customWidth="1"/>
    <col min="9124" max="9124" width="22" style="29" customWidth="1"/>
    <col min="9125" max="9125" width="14.36328125" style="29" customWidth="1"/>
    <col min="9126" max="9126" width="8.90625" style="29"/>
    <col min="9127" max="9127" width="13.08984375" style="29" customWidth="1"/>
    <col min="9128" max="9375" width="8.90625" style="29"/>
    <col min="9376" max="9376" width="8" style="29" customWidth="1"/>
    <col min="9377" max="9377" width="63.08984375" style="29" customWidth="1"/>
    <col min="9378" max="9378" width="10.6328125" style="29" customWidth="1"/>
    <col min="9379" max="9379" width="9.36328125" style="29" customWidth="1"/>
    <col min="9380" max="9380" width="22" style="29" customWidth="1"/>
    <col min="9381" max="9381" width="14.36328125" style="29" customWidth="1"/>
    <col min="9382" max="9382" width="8.90625" style="29"/>
    <col min="9383" max="9383" width="13.08984375" style="29" customWidth="1"/>
    <col min="9384" max="9631" width="8.90625" style="29"/>
    <col min="9632" max="9632" width="8" style="29" customWidth="1"/>
    <col min="9633" max="9633" width="63.08984375" style="29" customWidth="1"/>
    <col min="9634" max="9634" width="10.6328125" style="29" customWidth="1"/>
    <col min="9635" max="9635" width="9.36328125" style="29" customWidth="1"/>
    <col min="9636" max="9636" width="22" style="29" customWidth="1"/>
    <col min="9637" max="9637" width="14.36328125" style="29" customWidth="1"/>
    <col min="9638" max="9638" width="8.90625" style="29"/>
    <col min="9639" max="9639" width="13.08984375" style="29" customWidth="1"/>
    <col min="9640" max="9887" width="8.90625" style="29"/>
    <col min="9888" max="9888" width="8" style="29" customWidth="1"/>
    <col min="9889" max="9889" width="63.08984375" style="29" customWidth="1"/>
    <col min="9890" max="9890" width="10.6328125" style="29" customWidth="1"/>
    <col min="9891" max="9891" width="9.36328125" style="29" customWidth="1"/>
    <col min="9892" max="9892" width="22" style="29" customWidth="1"/>
    <col min="9893" max="9893" width="14.36328125" style="29" customWidth="1"/>
    <col min="9894" max="9894" width="8.90625" style="29"/>
    <col min="9895" max="9895" width="13.08984375" style="29" customWidth="1"/>
    <col min="9896" max="10143" width="8.90625" style="29"/>
    <col min="10144" max="10144" width="8" style="29" customWidth="1"/>
    <col min="10145" max="10145" width="63.08984375" style="29" customWidth="1"/>
    <col min="10146" max="10146" width="10.6328125" style="29" customWidth="1"/>
    <col min="10147" max="10147" width="9.36328125" style="29" customWidth="1"/>
    <col min="10148" max="10148" width="22" style="29" customWidth="1"/>
    <col min="10149" max="10149" width="14.36328125" style="29" customWidth="1"/>
    <col min="10150" max="10150" width="8.90625" style="29"/>
    <col min="10151" max="10151" width="13.08984375" style="29" customWidth="1"/>
    <col min="10152" max="10399" width="8.90625" style="29"/>
    <col min="10400" max="10400" width="8" style="29" customWidth="1"/>
    <col min="10401" max="10401" width="63.08984375" style="29" customWidth="1"/>
    <col min="10402" max="10402" width="10.6328125" style="29" customWidth="1"/>
    <col min="10403" max="10403" width="9.36328125" style="29" customWidth="1"/>
    <col min="10404" max="10404" width="22" style="29" customWidth="1"/>
    <col min="10405" max="10405" width="14.36328125" style="29" customWidth="1"/>
    <col min="10406" max="10406" width="8.90625" style="29"/>
    <col min="10407" max="10407" width="13.08984375" style="29" customWidth="1"/>
    <col min="10408" max="10655" width="8.90625" style="29"/>
    <col min="10656" max="10656" width="8" style="29" customWidth="1"/>
    <col min="10657" max="10657" width="63.08984375" style="29" customWidth="1"/>
    <col min="10658" max="10658" width="10.6328125" style="29" customWidth="1"/>
    <col min="10659" max="10659" width="9.36328125" style="29" customWidth="1"/>
    <col min="10660" max="10660" width="22" style="29" customWidth="1"/>
    <col min="10661" max="10661" width="14.36328125" style="29" customWidth="1"/>
    <col min="10662" max="10662" width="8.90625" style="29"/>
    <col min="10663" max="10663" width="13.08984375" style="29" customWidth="1"/>
    <col min="10664" max="10911" width="8.90625" style="29"/>
    <col min="10912" max="10912" width="8" style="29" customWidth="1"/>
    <col min="10913" max="10913" width="63.08984375" style="29" customWidth="1"/>
    <col min="10914" max="10914" width="10.6328125" style="29" customWidth="1"/>
    <col min="10915" max="10915" width="9.36328125" style="29" customWidth="1"/>
    <col min="10916" max="10916" width="22" style="29" customWidth="1"/>
    <col min="10917" max="10917" width="14.36328125" style="29" customWidth="1"/>
    <col min="10918" max="10918" width="8.90625" style="29"/>
    <col min="10919" max="10919" width="13.08984375" style="29" customWidth="1"/>
    <col min="10920" max="11167" width="8.90625" style="29"/>
    <col min="11168" max="11168" width="8" style="29" customWidth="1"/>
    <col min="11169" max="11169" width="63.08984375" style="29" customWidth="1"/>
    <col min="11170" max="11170" width="10.6328125" style="29" customWidth="1"/>
    <col min="11171" max="11171" width="9.36328125" style="29" customWidth="1"/>
    <col min="11172" max="11172" width="22" style="29" customWidth="1"/>
    <col min="11173" max="11173" width="14.36328125" style="29" customWidth="1"/>
    <col min="11174" max="11174" width="8.90625" style="29"/>
    <col min="11175" max="11175" width="13.08984375" style="29" customWidth="1"/>
    <col min="11176" max="11423" width="8.90625" style="29"/>
    <col min="11424" max="11424" width="8" style="29" customWidth="1"/>
    <col min="11425" max="11425" width="63.08984375" style="29" customWidth="1"/>
    <col min="11426" max="11426" width="10.6328125" style="29" customWidth="1"/>
    <col min="11427" max="11427" width="9.36328125" style="29" customWidth="1"/>
    <col min="11428" max="11428" width="22" style="29" customWidth="1"/>
    <col min="11429" max="11429" width="14.36328125" style="29" customWidth="1"/>
    <col min="11430" max="11430" width="8.90625" style="29"/>
    <col min="11431" max="11431" width="13.08984375" style="29" customWidth="1"/>
    <col min="11432" max="11679" width="8.90625" style="29"/>
    <col min="11680" max="11680" width="8" style="29" customWidth="1"/>
    <col min="11681" max="11681" width="63.08984375" style="29" customWidth="1"/>
    <col min="11682" max="11682" width="10.6328125" style="29" customWidth="1"/>
    <col min="11683" max="11683" width="9.36328125" style="29" customWidth="1"/>
    <col min="11684" max="11684" width="22" style="29" customWidth="1"/>
    <col min="11685" max="11685" width="14.36328125" style="29" customWidth="1"/>
    <col min="11686" max="11686" width="8.90625" style="29"/>
    <col min="11687" max="11687" width="13.08984375" style="29" customWidth="1"/>
    <col min="11688" max="11935" width="8.90625" style="29"/>
    <col min="11936" max="11936" width="8" style="29" customWidth="1"/>
    <col min="11937" max="11937" width="63.08984375" style="29" customWidth="1"/>
    <col min="11938" max="11938" width="10.6328125" style="29" customWidth="1"/>
    <col min="11939" max="11939" width="9.36328125" style="29" customWidth="1"/>
    <col min="11940" max="11940" width="22" style="29" customWidth="1"/>
    <col min="11941" max="11941" width="14.36328125" style="29" customWidth="1"/>
    <col min="11942" max="11942" width="8.90625" style="29"/>
    <col min="11943" max="11943" width="13.08984375" style="29" customWidth="1"/>
    <col min="11944" max="12191" width="8.90625" style="29"/>
    <col min="12192" max="12192" width="8" style="29" customWidth="1"/>
    <col min="12193" max="12193" width="63.08984375" style="29" customWidth="1"/>
    <col min="12194" max="12194" width="10.6328125" style="29" customWidth="1"/>
    <col min="12195" max="12195" width="9.36328125" style="29" customWidth="1"/>
    <col min="12196" max="12196" width="22" style="29" customWidth="1"/>
    <col min="12197" max="12197" width="14.36328125" style="29" customWidth="1"/>
    <col min="12198" max="12198" width="8.90625" style="29"/>
    <col min="12199" max="12199" width="13.08984375" style="29" customWidth="1"/>
    <col min="12200" max="12447" width="8.90625" style="29"/>
    <col min="12448" max="12448" width="8" style="29" customWidth="1"/>
    <col min="12449" max="12449" width="63.08984375" style="29" customWidth="1"/>
    <col min="12450" max="12450" width="10.6328125" style="29" customWidth="1"/>
    <col min="12451" max="12451" width="9.36328125" style="29" customWidth="1"/>
    <col min="12452" max="12452" width="22" style="29" customWidth="1"/>
    <col min="12453" max="12453" width="14.36328125" style="29" customWidth="1"/>
    <col min="12454" max="12454" width="8.90625" style="29"/>
    <col min="12455" max="12455" width="13.08984375" style="29" customWidth="1"/>
    <col min="12456" max="12703" width="8.90625" style="29"/>
    <col min="12704" max="12704" width="8" style="29" customWidth="1"/>
    <col min="12705" max="12705" width="63.08984375" style="29" customWidth="1"/>
    <col min="12706" max="12706" width="10.6328125" style="29" customWidth="1"/>
    <col min="12707" max="12707" width="9.36328125" style="29" customWidth="1"/>
    <col min="12708" max="12708" width="22" style="29" customWidth="1"/>
    <col min="12709" max="12709" width="14.36328125" style="29" customWidth="1"/>
    <col min="12710" max="12710" width="8.90625" style="29"/>
    <col min="12711" max="12711" width="13.08984375" style="29" customWidth="1"/>
    <col min="12712" max="12959" width="8.90625" style="29"/>
    <col min="12960" max="12960" width="8" style="29" customWidth="1"/>
    <col min="12961" max="12961" width="63.08984375" style="29" customWidth="1"/>
    <col min="12962" max="12962" width="10.6328125" style="29" customWidth="1"/>
    <col min="12963" max="12963" width="9.36328125" style="29" customWidth="1"/>
    <col min="12964" max="12964" width="22" style="29" customWidth="1"/>
    <col min="12965" max="12965" width="14.36328125" style="29" customWidth="1"/>
    <col min="12966" max="12966" width="8.90625" style="29"/>
    <col min="12967" max="12967" width="13.08984375" style="29" customWidth="1"/>
    <col min="12968" max="13215" width="8.90625" style="29"/>
    <col min="13216" max="13216" width="8" style="29" customWidth="1"/>
    <col min="13217" max="13217" width="63.08984375" style="29" customWidth="1"/>
    <col min="13218" max="13218" width="10.6328125" style="29" customWidth="1"/>
    <col min="13219" max="13219" width="9.36328125" style="29" customWidth="1"/>
    <col min="13220" max="13220" width="22" style="29" customWidth="1"/>
    <col min="13221" max="13221" width="14.36328125" style="29" customWidth="1"/>
    <col min="13222" max="13222" width="8.90625" style="29"/>
    <col min="13223" max="13223" width="13.08984375" style="29" customWidth="1"/>
    <col min="13224" max="13471" width="8.90625" style="29"/>
    <col min="13472" max="13472" width="8" style="29" customWidth="1"/>
    <col min="13473" max="13473" width="63.08984375" style="29" customWidth="1"/>
    <col min="13474" max="13474" width="10.6328125" style="29" customWidth="1"/>
    <col min="13475" max="13475" width="9.36328125" style="29" customWidth="1"/>
    <col min="13476" max="13476" width="22" style="29" customWidth="1"/>
    <col min="13477" max="13477" width="14.36328125" style="29" customWidth="1"/>
    <col min="13478" max="13478" width="8.90625" style="29"/>
    <col min="13479" max="13479" width="13.08984375" style="29" customWidth="1"/>
    <col min="13480" max="13727" width="8.90625" style="29"/>
    <col min="13728" max="13728" width="8" style="29" customWidth="1"/>
    <col min="13729" max="13729" width="63.08984375" style="29" customWidth="1"/>
    <col min="13730" max="13730" width="10.6328125" style="29" customWidth="1"/>
    <col min="13731" max="13731" width="9.36328125" style="29" customWidth="1"/>
    <col min="13732" max="13732" width="22" style="29" customWidth="1"/>
    <col min="13733" max="13733" width="14.36328125" style="29" customWidth="1"/>
    <col min="13734" max="13734" width="8.90625" style="29"/>
    <col min="13735" max="13735" width="13.08984375" style="29" customWidth="1"/>
    <col min="13736" max="13983" width="8.90625" style="29"/>
    <col min="13984" max="13984" width="8" style="29" customWidth="1"/>
    <col min="13985" max="13985" width="63.08984375" style="29" customWidth="1"/>
    <col min="13986" max="13986" width="10.6328125" style="29" customWidth="1"/>
    <col min="13987" max="13987" width="9.36328125" style="29" customWidth="1"/>
    <col min="13988" max="13988" width="22" style="29" customWidth="1"/>
    <col min="13989" max="13989" width="14.36328125" style="29" customWidth="1"/>
    <col min="13990" max="13990" width="8.90625" style="29"/>
    <col min="13991" max="13991" width="13.08984375" style="29" customWidth="1"/>
    <col min="13992" max="14239" width="8.90625" style="29"/>
    <col min="14240" max="14240" width="8" style="29" customWidth="1"/>
    <col min="14241" max="14241" width="63.08984375" style="29" customWidth="1"/>
    <col min="14242" max="14242" width="10.6328125" style="29" customWidth="1"/>
    <col min="14243" max="14243" width="9.36328125" style="29" customWidth="1"/>
    <col min="14244" max="14244" width="22" style="29" customWidth="1"/>
    <col min="14245" max="14245" width="14.36328125" style="29" customWidth="1"/>
    <col min="14246" max="14246" width="8.90625" style="29"/>
    <col min="14247" max="14247" width="13.08984375" style="29" customWidth="1"/>
    <col min="14248" max="14495" width="8.90625" style="29"/>
    <col min="14496" max="14496" width="8" style="29" customWidth="1"/>
    <col min="14497" max="14497" width="63.08984375" style="29" customWidth="1"/>
    <col min="14498" max="14498" width="10.6328125" style="29" customWidth="1"/>
    <col min="14499" max="14499" width="9.36328125" style="29" customWidth="1"/>
    <col min="14500" max="14500" width="22" style="29" customWidth="1"/>
    <col min="14501" max="14501" width="14.36328125" style="29" customWidth="1"/>
    <col min="14502" max="14502" width="8.90625" style="29"/>
    <col min="14503" max="14503" width="13.08984375" style="29" customWidth="1"/>
    <col min="14504" max="14751" width="8.90625" style="29"/>
    <col min="14752" max="14752" width="8" style="29" customWidth="1"/>
    <col min="14753" max="14753" width="63.08984375" style="29" customWidth="1"/>
    <col min="14754" max="14754" width="10.6328125" style="29" customWidth="1"/>
    <col min="14755" max="14755" width="9.36328125" style="29" customWidth="1"/>
    <col min="14756" max="14756" width="22" style="29" customWidth="1"/>
    <col min="14757" max="14757" width="14.36328125" style="29" customWidth="1"/>
    <col min="14758" max="14758" width="8.90625" style="29"/>
    <col min="14759" max="14759" width="13.08984375" style="29" customWidth="1"/>
    <col min="14760" max="15007" width="8.90625" style="29"/>
    <col min="15008" max="15008" width="8" style="29" customWidth="1"/>
    <col min="15009" max="15009" width="63.08984375" style="29" customWidth="1"/>
    <col min="15010" max="15010" width="10.6328125" style="29" customWidth="1"/>
    <col min="15011" max="15011" width="9.36328125" style="29" customWidth="1"/>
    <col min="15012" max="15012" width="22" style="29" customWidth="1"/>
    <col min="15013" max="15013" width="14.36328125" style="29" customWidth="1"/>
    <col min="15014" max="15014" width="8.90625" style="29"/>
    <col min="15015" max="15015" width="13.08984375" style="29" customWidth="1"/>
    <col min="15016" max="15263" width="8.90625" style="29"/>
    <col min="15264" max="15264" width="8" style="29" customWidth="1"/>
    <col min="15265" max="15265" width="63.08984375" style="29" customWidth="1"/>
    <col min="15266" max="15266" width="10.6328125" style="29" customWidth="1"/>
    <col min="15267" max="15267" width="9.36328125" style="29" customWidth="1"/>
    <col min="15268" max="15268" width="22" style="29" customWidth="1"/>
    <col min="15269" max="15269" width="14.36328125" style="29" customWidth="1"/>
    <col min="15270" max="15270" width="8.90625" style="29"/>
    <col min="15271" max="15271" width="13.08984375" style="29" customWidth="1"/>
    <col min="15272" max="15519" width="8.90625" style="29"/>
    <col min="15520" max="15520" width="8" style="29" customWidth="1"/>
    <col min="15521" max="15521" width="63.08984375" style="29" customWidth="1"/>
    <col min="15522" max="15522" width="10.6328125" style="29" customWidth="1"/>
    <col min="15523" max="15523" width="9.36328125" style="29" customWidth="1"/>
    <col min="15524" max="15524" width="22" style="29" customWidth="1"/>
    <col min="15525" max="15525" width="14.36328125" style="29" customWidth="1"/>
    <col min="15526" max="15526" width="8.90625" style="29"/>
    <col min="15527" max="15527" width="13.08984375" style="29" customWidth="1"/>
    <col min="15528" max="15775" width="8.90625" style="29"/>
    <col min="15776" max="15776" width="8" style="29" customWidth="1"/>
    <col min="15777" max="15777" width="63.08984375" style="29" customWidth="1"/>
    <col min="15778" max="15778" width="10.6328125" style="29" customWidth="1"/>
    <col min="15779" max="15779" width="9.36328125" style="29" customWidth="1"/>
    <col min="15780" max="15780" width="22" style="29" customWidth="1"/>
    <col min="15781" max="15781" width="14.36328125" style="29" customWidth="1"/>
    <col min="15782" max="15782" width="8.90625" style="29"/>
    <col min="15783" max="15783" width="13.08984375" style="29" customWidth="1"/>
    <col min="15784" max="16031" width="8.90625" style="29"/>
    <col min="16032" max="16032" width="8" style="29" customWidth="1"/>
    <col min="16033" max="16033" width="63.08984375" style="29" customWidth="1"/>
    <col min="16034" max="16034" width="10.6328125" style="29" customWidth="1"/>
    <col min="16035" max="16035" width="9.36328125" style="29" customWidth="1"/>
    <col min="16036" max="16036" width="22" style="29" customWidth="1"/>
    <col min="16037" max="16037" width="14.36328125" style="29" customWidth="1"/>
    <col min="16038" max="16038" width="8.90625" style="29"/>
    <col min="16039" max="16039" width="13.08984375" style="29" customWidth="1"/>
    <col min="16040" max="16384" width="8.90625" style="29"/>
  </cols>
  <sheetData>
    <row r="1" spans="1:9" ht="20">
      <c r="A1" s="69" t="s">
        <v>208</v>
      </c>
      <c r="B1" s="70"/>
      <c r="C1" s="70"/>
      <c r="D1" s="70"/>
      <c r="E1" s="70"/>
      <c r="F1" s="70"/>
      <c r="G1" s="70"/>
      <c r="H1" s="71"/>
      <c r="I1" s="28"/>
    </row>
    <row r="2" spans="1:9" s="32" customFormat="1">
      <c r="A2" s="30" t="s">
        <v>13</v>
      </c>
      <c r="B2" s="49" t="s">
        <v>0</v>
      </c>
      <c r="C2" s="50" t="s">
        <v>183</v>
      </c>
      <c r="D2" s="51" t="s">
        <v>1</v>
      </c>
      <c r="E2" s="49" t="s">
        <v>69</v>
      </c>
      <c r="F2" s="50" t="s">
        <v>70</v>
      </c>
      <c r="G2" s="52" t="s">
        <v>71</v>
      </c>
      <c r="H2" s="31" t="s">
        <v>182</v>
      </c>
    </row>
    <row r="3" spans="1:9">
      <c r="A3" s="33">
        <v>1</v>
      </c>
      <c r="B3" s="53" t="s">
        <v>184</v>
      </c>
      <c r="C3" s="54"/>
      <c r="D3" s="55"/>
      <c r="E3" s="55"/>
      <c r="F3" s="54"/>
      <c r="G3" s="56"/>
      <c r="H3" s="34"/>
    </row>
    <row r="4" spans="1:9" ht="65">
      <c r="A4" s="33"/>
      <c r="B4" s="57" t="s">
        <v>185</v>
      </c>
      <c r="C4" s="54"/>
      <c r="D4" s="58" t="s">
        <v>2</v>
      </c>
      <c r="E4" s="59">
        <v>2</v>
      </c>
      <c r="F4" s="64">
        <v>550</v>
      </c>
      <c r="G4" s="60">
        <f>E4*F4</f>
        <v>1100</v>
      </c>
      <c r="H4" s="65"/>
    </row>
    <row r="5" spans="1:9">
      <c r="A5" s="33">
        <f>A3+1</f>
        <v>2</v>
      </c>
      <c r="B5" s="53" t="s">
        <v>186</v>
      </c>
      <c r="C5" s="54"/>
      <c r="D5" s="58"/>
      <c r="E5" s="59"/>
      <c r="F5" s="64"/>
      <c r="G5" s="56"/>
      <c r="H5" s="66"/>
    </row>
    <row r="6" spans="1:9" ht="78">
      <c r="A6" s="33"/>
      <c r="B6" s="57" t="s">
        <v>187</v>
      </c>
      <c r="C6" s="54"/>
      <c r="D6" s="58" t="s">
        <v>2</v>
      </c>
      <c r="E6" s="61">
        <v>3</v>
      </c>
      <c r="F6" s="64">
        <v>5500</v>
      </c>
      <c r="G6" s="60">
        <f>E6*F6</f>
        <v>16500</v>
      </c>
      <c r="H6" s="65" t="s">
        <v>188</v>
      </c>
    </row>
    <row r="7" spans="1:9" ht="26">
      <c r="A7" s="33">
        <f>A5+1</f>
        <v>3</v>
      </c>
      <c r="B7" s="53" t="s">
        <v>189</v>
      </c>
      <c r="C7" s="54"/>
      <c r="D7" s="58" t="s">
        <v>2</v>
      </c>
      <c r="E7" s="59" t="s">
        <v>190</v>
      </c>
      <c r="F7" s="64"/>
      <c r="G7" s="60"/>
      <c r="H7" s="65" t="s">
        <v>191</v>
      </c>
    </row>
    <row r="8" spans="1:9">
      <c r="A8" s="33">
        <f>A7+1</f>
        <v>4</v>
      </c>
      <c r="B8" s="53" t="s">
        <v>192</v>
      </c>
      <c r="C8" s="54"/>
      <c r="D8" s="58"/>
      <c r="E8" s="59"/>
      <c r="F8" s="64"/>
      <c r="G8" s="56"/>
      <c r="H8" s="66"/>
    </row>
    <row r="9" spans="1:9" ht="65">
      <c r="A9" s="33"/>
      <c r="B9" s="57" t="s">
        <v>193</v>
      </c>
      <c r="C9" s="54"/>
      <c r="D9" s="58" t="s">
        <v>2</v>
      </c>
      <c r="E9" s="59">
        <v>1</v>
      </c>
      <c r="F9" s="64">
        <v>4530</v>
      </c>
      <c r="G9" s="60">
        <f>E9*F9</f>
        <v>4530</v>
      </c>
      <c r="H9" s="65" t="s">
        <v>194</v>
      </c>
    </row>
    <row r="10" spans="1:9">
      <c r="A10" s="33">
        <f>A8+1</f>
        <v>5</v>
      </c>
      <c r="B10" s="53" t="s">
        <v>195</v>
      </c>
      <c r="C10" s="54"/>
      <c r="D10" s="58"/>
      <c r="E10" s="59"/>
      <c r="F10" s="64"/>
      <c r="G10" s="56"/>
      <c r="H10" s="66"/>
    </row>
    <row r="11" spans="1:9" ht="78">
      <c r="A11" s="33"/>
      <c r="B11" s="57" t="s">
        <v>196</v>
      </c>
      <c r="C11" s="54"/>
      <c r="D11" s="58" t="s">
        <v>2</v>
      </c>
      <c r="E11" s="59">
        <v>1</v>
      </c>
      <c r="F11" s="64">
        <v>4310</v>
      </c>
      <c r="G11" s="60">
        <f>E11*F11</f>
        <v>4310</v>
      </c>
      <c r="H11" s="65"/>
    </row>
    <row r="12" spans="1:9">
      <c r="A12" s="33">
        <f>A10+1</f>
        <v>6</v>
      </c>
      <c r="B12" s="53" t="s">
        <v>197</v>
      </c>
      <c r="C12" s="54"/>
      <c r="D12" s="58"/>
      <c r="E12" s="59"/>
      <c r="F12" s="64"/>
      <c r="G12" s="56"/>
      <c r="H12" s="66"/>
    </row>
    <row r="13" spans="1:9" ht="65">
      <c r="A13" s="33"/>
      <c r="B13" s="57" t="s">
        <v>198</v>
      </c>
      <c r="C13" s="54"/>
      <c r="D13" s="58" t="s">
        <v>199</v>
      </c>
      <c r="E13" s="59">
        <v>4</v>
      </c>
      <c r="F13" s="64">
        <v>4100</v>
      </c>
      <c r="G13" s="60">
        <f>E13*F13</f>
        <v>16400</v>
      </c>
      <c r="H13" s="65"/>
    </row>
    <row r="14" spans="1:9">
      <c r="A14" s="33">
        <v>7</v>
      </c>
      <c r="B14" s="53" t="s">
        <v>200</v>
      </c>
      <c r="C14" s="54"/>
      <c r="D14" s="58"/>
      <c r="E14" s="59"/>
      <c r="F14" s="64"/>
      <c r="G14" s="56"/>
      <c r="H14" s="66"/>
    </row>
    <row r="15" spans="1:9" ht="65">
      <c r="A15" s="33"/>
      <c r="B15" s="57" t="s">
        <v>201</v>
      </c>
      <c r="C15" s="54"/>
      <c r="D15" s="58" t="s">
        <v>199</v>
      </c>
      <c r="E15" s="59">
        <v>5</v>
      </c>
      <c r="F15" s="64">
        <v>4100</v>
      </c>
      <c r="G15" s="60">
        <f t="shared" ref="G15:G18" si="0">E15*F15</f>
        <v>20500</v>
      </c>
      <c r="H15" s="65"/>
    </row>
    <row r="16" spans="1:9">
      <c r="A16" s="33">
        <v>8</v>
      </c>
      <c r="B16" s="53" t="s">
        <v>202</v>
      </c>
      <c r="C16" s="54"/>
      <c r="D16" s="58"/>
      <c r="E16" s="59"/>
      <c r="F16" s="64"/>
      <c r="G16" s="56"/>
      <c r="H16" s="66"/>
    </row>
    <row r="17" spans="1:8" ht="65">
      <c r="A17" s="33"/>
      <c r="B17" s="57" t="s">
        <v>201</v>
      </c>
      <c r="C17" s="54"/>
      <c r="D17" s="58" t="s">
        <v>199</v>
      </c>
      <c r="E17" s="59">
        <v>2</v>
      </c>
      <c r="F17" s="64">
        <v>4530</v>
      </c>
      <c r="G17" s="60">
        <f t="shared" si="0"/>
        <v>9060</v>
      </c>
      <c r="H17" s="65"/>
    </row>
    <row r="18" spans="1:8">
      <c r="A18" s="33">
        <v>9</v>
      </c>
      <c r="B18" s="53" t="s">
        <v>203</v>
      </c>
      <c r="C18" s="54"/>
      <c r="D18" s="58" t="s">
        <v>204</v>
      </c>
      <c r="E18" s="61">
        <v>45</v>
      </c>
      <c r="F18" s="64">
        <v>250</v>
      </c>
      <c r="G18" s="60">
        <f t="shared" si="0"/>
        <v>11250</v>
      </c>
      <c r="H18" s="66"/>
    </row>
    <row r="19" spans="1:8">
      <c r="A19" s="33">
        <v>10</v>
      </c>
      <c r="B19" s="53" t="s">
        <v>205</v>
      </c>
      <c r="C19" s="54"/>
      <c r="D19" s="58"/>
      <c r="E19" s="59"/>
      <c r="F19" s="64"/>
      <c r="G19" s="56"/>
      <c r="H19" s="66"/>
    </row>
    <row r="20" spans="1:8" ht="26">
      <c r="A20" s="33"/>
      <c r="B20" s="57" t="s">
        <v>206</v>
      </c>
      <c r="C20" s="54"/>
      <c r="D20" s="58" t="s">
        <v>199</v>
      </c>
      <c r="E20" s="61">
        <v>1</v>
      </c>
      <c r="F20" s="64">
        <v>3850</v>
      </c>
      <c r="G20" s="60">
        <f>E20*F20</f>
        <v>3850</v>
      </c>
      <c r="H20" s="65"/>
    </row>
    <row r="21" spans="1:8">
      <c r="A21" s="35"/>
      <c r="B21" s="72" t="s">
        <v>207</v>
      </c>
      <c r="C21" s="72"/>
      <c r="D21" s="72"/>
      <c r="E21" s="72"/>
      <c r="F21" s="72"/>
      <c r="G21" s="72"/>
      <c r="H21" s="73"/>
    </row>
    <row r="22" spans="1:8" s="43" customFormat="1" ht="16" thickBot="1">
      <c r="A22" s="36"/>
      <c r="B22" s="37" t="s">
        <v>71</v>
      </c>
      <c r="C22" s="38"/>
      <c r="D22" s="39"/>
      <c r="E22" s="40"/>
      <c r="F22" s="38"/>
      <c r="G22" s="41">
        <f>SUM(G4:G20)</f>
        <v>87500</v>
      </c>
      <c r="H22" s="42"/>
    </row>
  </sheetData>
  <mergeCells count="2">
    <mergeCell ref="A1:H1"/>
    <mergeCell ref="B21:H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136</v>
      </c>
      <c r="C2">
        <v>1</v>
      </c>
      <c r="D2">
        <v>78.805999999999997</v>
      </c>
      <c r="F2">
        <v>10.76</v>
      </c>
      <c r="G2">
        <f>F2*D2*C2</f>
        <v>847.95255999999995</v>
      </c>
    </row>
    <row r="3" spans="2:7">
      <c r="G3">
        <v>850</v>
      </c>
    </row>
    <row r="5" spans="2:7">
      <c r="B5" t="s">
        <v>14</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143</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144</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145</v>
      </c>
      <c r="C54">
        <v>1</v>
      </c>
      <c r="D54">
        <v>11.76</v>
      </c>
      <c r="F54">
        <v>5.3049999999999997</v>
      </c>
      <c r="G54">
        <f>F54*D54*C54*10.76</f>
        <v>671.28196799999989</v>
      </c>
    </row>
    <row r="55" spans="2:7">
      <c r="B55" t="s">
        <v>146</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147</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148</v>
      </c>
    </row>
    <row r="102" spans="2:7">
      <c r="B102" t="s">
        <v>149</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15</v>
      </c>
      <c r="G110">
        <v>75</v>
      </c>
    </row>
    <row r="112" spans="2:7">
      <c r="C112">
        <v>1</v>
      </c>
      <c r="D112">
        <v>15.125</v>
      </c>
      <c r="F112">
        <v>5.35</v>
      </c>
      <c r="G112">
        <f>F112*D112*C112*10.76</f>
        <v>870.68574999999987</v>
      </c>
    </row>
    <row r="113" spans="2:7">
      <c r="B113" t="s">
        <v>150</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151</v>
      </c>
    </row>
    <row r="122" spans="2:7">
      <c r="B122" t="s">
        <v>150</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28</v>
      </c>
    </row>
    <row r="144" spans="2:7">
      <c r="B144" t="s">
        <v>30</v>
      </c>
      <c r="C144">
        <v>2</v>
      </c>
      <c r="D144">
        <v>7</v>
      </c>
      <c r="G144">
        <f>D144*C144</f>
        <v>14</v>
      </c>
    </row>
    <row r="145" spans="2:7">
      <c r="C145">
        <v>1</v>
      </c>
      <c r="D145">
        <v>2.5</v>
      </c>
      <c r="G145">
        <f t="shared" ref="G145:G147" si="4">D145*C145</f>
        <v>2.5</v>
      </c>
    </row>
    <row r="146" spans="2:7">
      <c r="B146" t="s">
        <v>29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31</v>
      </c>
    </row>
    <row r="154" spans="2:7">
      <c r="B154" t="s">
        <v>32</v>
      </c>
    </row>
    <row r="155" spans="2:7">
      <c r="B155" t="s">
        <v>33</v>
      </c>
      <c r="C155">
        <v>1</v>
      </c>
    </row>
    <row r="158" spans="2:7">
      <c r="B158" t="s">
        <v>35</v>
      </c>
      <c r="C158">
        <v>1</v>
      </c>
    </row>
    <row r="162" spans="2:7">
      <c r="B162" t="s">
        <v>36</v>
      </c>
    </row>
    <row r="163" spans="2:7">
      <c r="B163" t="s">
        <v>37</v>
      </c>
      <c r="C163">
        <v>2</v>
      </c>
    </row>
    <row r="165" spans="2:7">
      <c r="B165" t="s">
        <v>38</v>
      </c>
    </row>
    <row r="166" spans="2:7">
      <c r="B166" t="s">
        <v>42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39</v>
      </c>
    </row>
    <row r="176" spans="2:7">
      <c r="B176" t="s">
        <v>40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41</v>
      </c>
    </row>
    <row r="185" spans="2:7">
      <c r="B185" t="s">
        <v>42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34</v>
      </c>
      <c r="G191">
        <f>SUM(G189:G190)</f>
        <v>5.6339360000000003</v>
      </c>
    </row>
    <row r="192" spans="2:7">
      <c r="G192">
        <v>6</v>
      </c>
    </row>
    <row r="194" spans="2:7">
      <c r="B194" s="2" t="s">
        <v>43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45</v>
      </c>
    </row>
    <row r="212" spans="2:8">
      <c r="B212" t="s">
        <v>46</v>
      </c>
      <c r="C212">
        <v>2</v>
      </c>
      <c r="D212">
        <v>1.1499999999999999</v>
      </c>
      <c r="G212">
        <f>D212*C212*3.28</f>
        <v>7.5439999999999987</v>
      </c>
    </row>
    <row r="213" spans="2:8">
      <c r="G213">
        <f>G212*1%</f>
        <v>7.5439999999999993E-2</v>
      </c>
    </row>
    <row r="214" spans="2:8">
      <c r="G214">
        <f>SUM(G212:G213)</f>
        <v>7.6194399999999991</v>
      </c>
    </row>
    <row r="215" spans="2:8">
      <c r="G215">
        <v>8</v>
      </c>
      <c r="H215" t="s">
        <v>104</v>
      </c>
    </row>
    <row r="222" spans="2:8">
      <c r="B222" s="2" t="s">
        <v>47</v>
      </c>
    </row>
    <row r="223" spans="2:8">
      <c r="B223" t="s">
        <v>48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53</v>
      </c>
    </row>
    <row r="229" spans="2:7">
      <c r="B229" s="3"/>
      <c r="C229">
        <v>1</v>
      </c>
      <c r="D229">
        <v>4.92</v>
      </c>
      <c r="F229">
        <v>9</v>
      </c>
      <c r="G229">
        <f>F229*D229*C229</f>
        <v>44.28</v>
      </c>
    </row>
    <row r="230" spans="2:7">
      <c r="B230" s="3"/>
      <c r="C230">
        <v>1</v>
      </c>
      <c r="D230">
        <v>11.83</v>
      </c>
      <c r="F230">
        <v>9</v>
      </c>
      <c r="G230">
        <f t="shared" ref="G230" si="6">F230*D230*C230</f>
        <v>106.47</v>
      </c>
    </row>
    <row r="231" spans="2:7">
      <c r="B231" s="3" t="s">
        <v>52</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95</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53</v>
      </c>
    </row>
    <row r="249" spans="2:8">
      <c r="C249">
        <v>1</v>
      </c>
      <c r="D249">
        <v>18.75</v>
      </c>
      <c r="G249">
        <f>D249*C249</f>
        <v>18.75</v>
      </c>
      <c r="H249" t="s">
        <v>104</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51</v>
      </c>
      <c r="C258">
        <v>1</v>
      </c>
      <c r="D258" t="s">
        <v>49</v>
      </c>
    </row>
    <row r="259" spans="2:7">
      <c r="B259" t="s">
        <v>50</v>
      </c>
    </row>
    <row r="263" spans="2:7">
      <c r="B263" s="2" t="s">
        <v>15</v>
      </c>
    </row>
    <row r="264" spans="2:7">
      <c r="B264" t="s">
        <v>3</v>
      </c>
    </row>
    <row r="265" spans="2:7">
      <c r="B265" t="s">
        <v>16</v>
      </c>
      <c r="C265">
        <v>1</v>
      </c>
      <c r="D265">
        <v>32.207999999999998</v>
      </c>
      <c r="F265">
        <v>10.76</v>
      </c>
      <c r="G265">
        <f>F265*D265*C265</f>
        <v>346.55807999999996</v>
      </c>
    </row>
    <row r="266" spans="2:7">
      <c r="B266" t="s">
        <v>20</v>
      </c>
      <c r="C266">
        <v>1</v>
      </c>
      <c r="D266">
        <v>1.92</v>
      </c>
      <c r="E266">
        <v>1.85</v>
      </c>
      <c r="F266">
        <v>10.76</v>
      </c>
      <c r="G266">
        <f>F266*D266*C266*E266</f>
        <v>38.219519999999996</v>
      </c>
    </row>
    <row r="267" spans="2:7">
      <c r="B267" t="s">
        <v>21</v>
      </c>
      <c r="C267">
        <v>1</v>
      </c>
      <c r="D267">
        <v>1.5249999999999999</v>
      </c>
      <c r="E267">
        <v>1.85</v>
      </c>
      <c r="F267">
        <v>10.76</v>
      </c>
      <c r="G267">
        <f t="shared" ref="G267:G274" si="7">F267*D267*C267*E267</f>
        <v>30.356649999999998</v>
      </c>
    </row>
    <row r="268" spans="2:7">
      <c r="B268" t="s">
        <v>21</v>
      </c>
      <c r="C268">
        <v>1</v>
      </c>
      <c r="D268">
        <v>1.385</v>
      </c>
      <c r="E268">
        <v>1.85</v>
      </c>
      <c r="F268">
        <v>10.76</v>
      </c>
      <c r="G268">
        <f t="shared" si="7"/>
        <v>27.56981</v>
      </c>
    </row>
    <row r="269" spans="2:7">
      <c r="B269" t="s">
        <v>22</v>
      </c>
      <c r="C269">
        <v>1</v>
      </c>
      <c r="D269">
        <v>2.9449999999999998</v>
      </c>
      <c r="E269">
        <v>1.85</v>
      </c>
      <c r="F269">
        <v>10.76</v>
      </c>
      <c r="G269">
        <f t="shared" si="7"/>
        <v>58.623170000000002</v>
      </c>
    </row>
    <row r="270" spans="2:7">
      <c r="B270" t="s">
        <v>22</v>
      </c>
      <c r="C270">
        <v>1</v>
      </c>
      <c r="D270">
        <v>1.2949999999999999</v>
      </c>
      <c r="E270">
        <v>1.85</v>
      </c>
      <c r="F270">
        <v>10.76</v>
      </c>
      <c r="G270">
        <f t="shared" si="7"/>
        <v>25.778269999999999</v>
      </c>
    </row>
    <row r="271" spans="2:7">
      <c r="B271" t="s">
        <v>23</v>
      </c>
      <c r="C271">
        <v>1</v>
      </c>
      <c r="D271">
        <v>0.57999999999999996</v>
      </c>
      <c r="E271">
        <v>1.85</v>
      </c>
      <c r="F271">
        <v>10.76</v>
      </c>
      <c r="G271">
        <f t="shared" si="7"/>
        <v>11.54548</v>
      </c>
    </row>
    <row r="272" spans="2:7">
      <c r="B272" t="s">
        <v>23</v>
      </c>
      <c r="C272">
        <v>2</v>
      </c>
      <c r="D272">
        <v>1.2949999999999999</v>
      </c>
      <c r="E272">
        <v>1.85</v>
      </c>
      <c r="F272">
        <v>10.76</v>
      </c>
      <c r="G272">
        <f t="shared" si="7"/>
        <v>51.556539999999998</v>
      </c>
    </row>
    <row r="273" spans="2:7">
      <c r="B273" t="s">
        <v>24</v>
      </c>
      <c r="C273">
        <v>1</v>
      </c>
      <c r="D273">
        <v>3.1749999999999998</v>
      </c>
      <c r="E273">
        <v>1.85</v>
      </c>
      <c r="F273">
        <v>10.76</v>
      </c>
      <c r="G273">
        <f t="shared" si="7"/>
        <v>63.201549999999997</v>
      </c>
    </row>
    <row r="274" spans="2:7">
      <c r="B274" t="s">
        <v>24</v>
      </c>
      <c r="C274">
        <v>1</v>
      </c>
      <c r="D274">
        <v>1.0049999999999999</v>
      </c>
      <c r="E274">
        <v>1.85</v>
      </c>
      <c r="F274">
        <v>10.76</v>
      </c>
      <c r="G274">
        <f t="shared" si="7"/>
        <v>20.00553</v>
      </c>
    </row>
    <row r="275" spans="2:7">
      <c r="B275" t="s">
        <v>17</v>
      </c>
      <c r="C275">
        <v>1</v>
      </c>
      <c r="D275">
        <v>1.4930000000000001</v>
      </c>
      <c r="F275">
        <v>10.76</v>
      </c>
      <c r="G275">
        <f>F275*D275*C275</f>
        <v>16.064679999999999</v>
      </c>
    </row>
    <row r="276" spans="2:7">
      <c r="B276" t="s">
        <v>18</v>
      </c>
      <c r="C276">
        <v>1</v>
      </c>
      <c r="D276">
        <v>1.117</v>
      </c>
      <c r="F276">
        <v>10.76</v>
      </c>
      <c r="G276">
        <f>F276*D276*C276</f>
        <v>12.01892</v>
      </c>
    </row>
    <row r="277" spans="2:7">
      <c r="B277" t="s">
        <v>19</v>
      </c>
      <c r="C277">
        <v>1</v>
      </c>
      <c r="D277">
        <v>2.8</v>
      </c>
      <c r="F277">
        <v>10.76</v>
      </c>
      <c r="G277">
        <f>F277*D277*C277</f>
        <v>30.127999999999997</v>
      </c>
    </row>
    <row r="278" spans="2:7">
      <c r="B278" s="2" t="s">
        <v>25</v>
      </c>
    </row>
    <row r="279" spans="2:7">
      <c r="C279">
        <v>1</v>
      </c>
      <c r="D279">
        <v>7.8019999999999996</v>
      </c>
      <c r="F279">
        <v>10.76</v>
      </c>
      <c r="G279">
        <f>F279*D279*C279</f>
        <v>83.949519999999993</v>
      </c>
    </row>
    <row r="280" spans="2:7">
      <c r="B280" t="s">
        <v>27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72</v>
      </c>
    </row>
    <row r="299" spans="2:7">
      <c r="B299" t="s">
        <v>73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117</v>
      </c>
    </row>
    <row r="321" spans="2:7">
      <c r="B321" t="s">
        <v>91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92</v>
      </c>
    </row>
    <row r="342" spans="2:7">
      <c r="B342" t="s">
        <v>93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94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154</v>
      </c>
      <c r="C2">
        <v>1</v>
      </c>
      <c r="D2">
        <v>24</v>
      </c>
      <c r="F2">
        <v>25.25</v>
      </c>
      <c r="G2">
        <f>F2*D2*C2</f>
        <v>606</v>
      </c>
    </row>
    <row r="4" spans="2:7">
      <c r="B4" t="s">
        <v>14</v>
      </c>
      <c r="C4">
        <v>1</v>
      </c>
      <c r="D4">
        <v>24</v>
      </c>
      <c r="F4">
        <v>25.25</v>
      </c>
      <c r="G4">
        <f>F4*D4*C4</f>
        <v>606</v>
      </c>
    </row>
    <row r="7" spans="2:7">
      <c r="B7" t="s">
        <v>155</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156</v>
      </c>
    </row>
    <row r="14" spans="2:7">
      <c r="C14">
        <v>1</v>
      </c>
      <c r="D14">
        <v>50.32</v>
      </c>
      <c r="E14">
        <v>10.76</v>
      </c>
      <c r="G14">
        <f>E14*D14*C14</f>
        <v>541.44320000000005</v>
      </c>
    </row>
    <row r="16" spans="2:7">
      <c r="G16">
        <f>SUM(G14:G15)</f>
        <v>541.44320000000005</v>
      </c>
    </row>
    <row r="17" spans="2:7">
      <c r="B17" t="s">
        <v>80</v>
      </c>
      <c r="G17">
        <v>545</v>
      </c>
    </row>
    <row r="18" spans="2:7">
      <c r="C18">
        <v>1</v>
      </c>
      <c r="D18">
        <v>50.32</v>
      </c>
      <c r="E18">
        <v>10.76</v>
      </c>
      <c r="G18">
        <f>E18*D18*C18</f>
        <v>541.44320000000005</v>
      </c>
    </row>
    <row r="20" spans="2:7">
      <c r="G20">
        <f>SUM(G18:G19)</f>
        <v>541.44320000000005</v>
      </c>
    </row>
    <row r="21" spans="2:7">
      <c r="G21">
        <v>545</v>
      </c>
    </row>
    <row r="22" spans="2:7">
      <c r="B22" s="2" t="s">
        <v>157</v>
      </c>
    </row>
    <row r="23" spans="2:7">
      <c r="B23" t="s">
        <v>158</v>
      </c>
      <c r="C23">
        <v>2</v>
      </c>
      <c r="D23">
        <v>24</v>
      </c>
      <c r="F23">
        <v>12</v>
      </c>
      <c r="G23">
        <f>F23*D23*C23</f>
        <v>576</v>
      </c>
    </row>
    <row r="24" spans="2:7">
      <c r="B24" t="s">
        <v>102</v>
      </c>
      <c r="C24">
        <v>-1</v>
      </c>
      <c r="D24">
        <v>4</v>
      </c>
      <c r="F24">
        <v>7</v>
      </c>
      <c r="G24">
        <f t="shared" ref="G24:G36" si="0">F24*D24*C24</f>
        <v>-28</v>
      </c>
    </row>
    <row r="25" spans="2:7">
      <c r="B25" t="s">
        <v>159</v>
      </c>
      <c r="C25">
        <v>1</v>
      </c>
      <c r="D25">
        <v>10.75</v>
      </c>
      <c r="F25">
        <v>12</v>
      </c>
      <c r="G25">
        <f t="shared" si="0"/>
        <v>129</v>
      </c>
    </row>
    <row r="26" spans="2:7">
      <c r="B26" t="s">
        <v>160</v>
      </c>
      <c r="C26">
        <v>1</v>
      </c>
      <c r="D26">
        <v>10.92</v>
      </c>
      <c r="F26">
        <v>12</v>
      </c>
      <c r="G26">
        <f t="shared" si="0"/>
        <v>131.04</v>
      </c>
    </row>
    <row r="27" spans="2:7">
      <c r="B27" t="s">
        <v>161</v>
      </c>
      <c r="C27">
        <v>1</v>
      </c>
      <c r="D27">
        <v>24.42</v>
      </c>
      <c r="F27">
        <v>12</v>
      </c>
      <c r="G27">
        <f t="shared" si="0"/>
        <v>293.04000000000002</v>
      </c>
    </row>
    <row r="28" spans="2:7">
      <c r="B28" t="s">
        <v>162</v>
      </c>
      <c r="C28">
        <v>1</v>
      </c>
      <c r="D28">
        <v>14.33</v>
      </c>
      <c r="F28">
        <v>12</v>
      </c>
      <c r="G28">
        <f t="shared" si="0"/>
        <v>171.96</v>
      </c>
    </row>
    <row r="29" spans="2:7">
      <c r="B29" t="s">
        <v>163</v>
      </c>
      <c r="C29">
        <v>1</v>
      </c>
      <c r="D29">
        <v>21.25</v>
      </c>
      <c r="F29">
        <v>12</v>
      </c>
      <c r="G29">
        <f t="shared" si="0"/>
        <v>255</v>
      </c>
    </row>
    <row r="30" spans="2:7">
      <c r="B30" t="s">
        <v>164</v>
      </c>
      <c r="C30">
        <v>-1</v>
      </c>
      <c r="D30">
        <v>4</v>
      </c>
      <c r="F30">
        <v>7</v>
      </c>
      <c r="G30">
        <f t="shared" si="0"/>
        <v>-28</v>
      </c>
    </row>
    <row r="31" spans="2:7">
      <c r="B31" t="s">
        <v>165</v>
      </c>
      <c r="C31">
        <v>1</v>
      </c>
      <c r="D31">
        <v>19.25</v>
      </c>
      <c r="F31">
        <v>12</v>
      </c>
      <c r="G31">
        <f t="shared" si="0"/>
        <v>231</v>
      </c>
    </row>
    <row r="32" spans="2:7">
      <c r="B32" t="s">
        <v>166</v>
      </c>
      <c r="C32">
        <v>1</v>
      </c>
      <c r="D32">
        <v>5.33</v>
      </c>
      <c r="F32">
        <v>12</v>
      </c>
      <c r="G32">
        <f t="shared" si="0"/>
        <v>63.96</v>
      </c>
    </row>
    <row r="33" spans="2:7">
      <c r="B33" t="s">
        <v>102</v>
      </c>
      <c r="C33">
        <v>-1</v>
      </c>
      <c r="D33">
        <v>3.42</v>
      </c>
      <c r="F33">
        <v>7</v>
      </c>
      <c r="G33">
        <f t="shared" si="0"/>
        <v>-23.939999999999998</v>
      </c>
    </row>
    <row r="34" spans="2:7">
      <c r="B34" t="s">
        <v>167</v>
      </c>
      <c r="C34">
        <v>1</v>
      </c>
      <c r="D34">
        <v>5.67</v>
      </c>
      <c r="F34">
        <v>12</v>
      </c>
      <c r="G34">
        <f t="shared" si="0"/>
        <v>68.039999999999992</v>
      </c>
    </row>
    <row r="35" spans="2:7">
      <c r="B35" t="s">
        <v>168</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169</v>
      </c>
    </row>
    <row r="43" spans="2:7">
      <c r="B43" t="s">
        <v>158</v>
      </c>
      <c r="C43">
        <v>4</v>
      </c>
      <c r="D43">
        <v>24</v>
      </c>
      <c r="F43">
        <v>12</v>
      </c>
      <c r="G43">
        <f>F43*D43*C43</f>
        <v>1152</v>
      </c>
    </row>
    <row r="44" spans="2:7">
      <c r="B44" t="s">
        <v>102</v>
      </c>
      <c r="C44">
        <v>-2</v>
      </c>
      <c r="D44">
        <v>4</v>
      </c>
      <c r="F44">
        <v>7</v>
      </c>
      <c r="G44">
        <f t="shared" ref="G44:G56" si="1">F44*D44*C44</f>
        <v>-56</v>
      </c>
    </row>
    <row r="45" spans="2:7">
      <c r="B45" t="s">
        <v>159</v>
      </c>
      <c r="C45">
        <v>2</v>
      </c>
      <c r="D45">
        <v>10.75</v>
      </c>
      <c r="F45">
        <v>12</v>
      </c>
      <c r="G45">
        <f t="shared" si="1"/>
        <v>258</v>
      </c>
    </row>
    <row r="46" spans="2:7">
      <c r="B46" t="s">
        <v>160</v>
      </c>
      <c r="C46">
        <v>2</v>
      </c>
      <c r="D46">
        <v>10.92</v>
      </c>
      <c r="F46">
        <v>12</v>
      </c>
      <c r="G46">
        <f t="shared" si="1"/>
        <v>262.08</v>
      </c>
    </row>
    <row r="47" spans="2:7">
      <c r="B47" t="s">
        <v>161</v>
      </c>
      <c r="C47">
        <v>2</v>
      </c>
      <c r="D47">
        <v>24.42</v>
      </c>
      <c r="F47">
        <v>12</v>
      </c>
      <c r="G47">
        <f t="shared" si="1"/>
        <v>586.08000000000004</v>
      </c>
    </row>
    <row r="48" spans="2:7">
      <c r="B48" t="s">
        <v>162</v>
      </c>
      <c r="C48">
        <v>2</v>
      </c>
      <c r="D48">
        <v>14.33</v>
      </c>
      <c r="F48">
        <v>12</v>
      </c>
      <c r="G48">
        <f t="shared" si="1"/>
        <v>343.92</v>
      </c>
    </row>
    <row r="49" spans="2:7">
      <c r="B49" t="s">
        <v>163</v>
      </c>
      <c r="C49">
        <v>2</v>
      </c>
      <c r="D49">
        <v>21.25</v>
      </c>
      <c r="F49">
        <v>12</v>
      </c>
      <c r="G49">
        <f t="shared" si="1"/>
        <v>510</v>
      </c>
    </row>
    <row r="50" spans="2:7">
      <c r="B50" t="s">
        <v>164</v>
      </c>
      <c r="C50">
        <v>-2</v>
      </c>
      <c r="D50">
        <v>4</v>
      </c>
      <c r="F50">
        <v>7</v>
      </c>
      <c r="G50">
        <f t="shared" si="1"/>
        <v>-56</v>
      </c>
    </row>
    <row r="51" spans="2:7">
      <c r="B51" t="s">
        <v>165</v>
      </c>
      <c r="C51">
        <v>2</v>
      </c>
      <c r="D51">
        <v>19.25</v>
      </c>
      <c r="F51">
        <v>12</v>
      </c>
      <c r="G51">
        <f t="shared" si="1"/>
        <v>462</v>
      </c>
    </row>
    <row r="52" spans="2:7">
      <c r="B52" t="s">
        <v>166</v>
      </c>
      <c r="C52">
        <v>2</v>
      </c>
      <c r="D52">
        <v>5.33</v>
      </c>
      <c r="F52">
        <v>12</v>
      </c>
      <c r="G52">
        <f t="shared" si="1"/>
        <v>127.92</v>
      </c>
    </row>
    <row r="53" spans="2:7">
      <c r="B53" t="s">
        <v>102</v>
      </c>
      <c r="C53">
        <v>-2</v>
      </c>
      <c r="D53">
        <v>3.42</v>
      </c>
      <c r="F53">
        <v>7</v>
      </c>
      <c r="G53">
        <f t="shared" si="1"/>
        <v>-47.879999999999995</v>
      </c>
    </row>
    <row r="54" spans="2:7">
      <c r="B54" t="s">
        <v>167</v>
      </c>
      <c r="C54">
        <v>2</v>
      </c>
      <c r="D54">
        <v>5.67</v>
      </c>
      <c r="F54">
        <v>12</v>
      </c>
      <c r="G54">
        <f t="shared" si="1"/>
        <v>136.07999999999998</v>
      </c>
    </row>
    <row r="55" spans="2:7">
      <c r="B55" t="s">
        <v>168</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170</v>
      </c>
    </row>
    <row r="63" spans="2:7">
      <c r="B63" t="s">
        <v>171</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82</v>
      </c>
      <c r="C81">
        <v>1</v>
      </c>
      <c r="D81">
        <v>63.71</v>
      </c>
      <c r="E81">
        <v>3.28</v>
      </c>
      <c r="G81">
        <f>E81*D81*C81</f>
        <v>208.96879999999999</v>
      </c>
    </row>
    <row r="82" spans="2:7">
      <c r="G82">
        <f>G81*10%</f>
        <v>20.896879999999999</v>
      </c>
    </row>
    <row r="83" spans="2:7">
      <c r="G83">
        <f>SUM(G81:G82)</f>
        <v>229.86568</v>
      </c>
    </row>
    <row r="84" spans="2:7">
      <c r="G84">
        <v>230</v>
      </c>
    </row>
    <row r="86" spans="2:7">
      <c r="B86" t="s">
        <v>172</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173</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174</v>
      </c>
    </row>
    <row r="117" spans="2:7">
      <c r="C117">
        <v>1</v>
      </c>
      <c r="D117">
        <v>50.32</v>
      </c>
      <c r="F117">
        <v>10.76</v>
      </c>
      <c r="G117">
        <f>F117*D117*C117</f>
        <v>541.44320000000005</v>
      </c>
    </row>
    <row r="119" spans="2:7">
      <c r="G119">
        <f>SUM(G117:G118)</f>
        <v>541.44320000000005</v>
      </c>
    </row>
    <row r="120" spans="2:7">
      <c r="G120">
        <v>545</v>
      </c>
    </row>
    <row r="123" spans="2:7">
      <c r="B123" t="s">
        <v>175</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176</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vt:lpstr>
      <vt:lpstr>Masala Kitchen MB</vt:lpstr>
      <vt:lpstr> MK &amp; UB - Fire panel</vt:lpstr>
      <vt:lpstr>FOH AREA  MB </vt:lpstr>
      <vt:lpstr>Basement MB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2024-09-21T11:59:00Z</dcterms:modified>
</cp:coreProperties>
</file>