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amendra_singh_semolinakitchens_com/Documents/Desktop/cold room/"/>
    </mc:Choice>
  </mc:AlternateContent>
  <bookViews>
    <workbookView xWindow="0" yWindow="0" windowWidth="19200" windowHeight="6930" activeTab="3"/>
  </bookViews>
  <sheets>
    <sheet name=" Freezer + Chiller@1" sheetId="1" r:id="rId1"/>
    <sheet name="Frrezer + Chiller@2" sheetId="6" r:id="rId2"/>
    <sheet name="Chiller@3" sheetId="5" r:id="rId3"/>
    <sheet name="Summarry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C11" i="4" l="1"/>
  <c r="D54" i="6" l="1"/>
  <c r="D53" i="6"/>
  <c r="D52" i="6"/>
  <c r="D51" i="6"/>
  <c r="D38" i="6"/>
  <c r="D37" i="6"/>
  <c r="D24" i="6"/>
  <c r="D23" i="6"/>
  <c r="D22" i="6"/>
  <c r="D21" i="6"/>
  <c r="D9" i="6"/>
  <c r="D8" i="6"/>
  <c r="D24" i="1"/>
  <c r="D23" i="1"/>
  <c r="D22" i="1"/>
  <c r="D21" i="1"/>
  <c r="C44" i="5"/>
  <c r="D44" i="5" s="1"/>
  <c r="C44" i="6"/>
  <c r="D44" i="6" s="1"/>
  <c r="C15" i="6"/>
  <c r="D22" i="5"/>
  <c r="D21" i="5"/>
  <c r="D38" i="1"/>
  <c r="D37" i="1"/>
  <c r="D9" i="1"/>
  <c r="D8" i="1"/>
  <c r="D43" i="5"/>
  <c r="B39" i="5"/>
  <c r="D39" i="5" s="1"/>
  <c r="B38" i="5"/>
  <c r="D38" i="5" s="1"/>
  <c r="B37" i="5"/>
  <c r="D37" i="5" s="1"/>
  <c r="B36" i="5"/>
  <c r="D36" i="5" s="1"/>
  <c r="D43" i="6"/>
  <c r="B39" i="6"/>
  <c r="D39" i="6" s="1"/>
  <c r="B37" i="6"/>
  <c r="B38" i="6"/>
  <c r="B36" i="6"/>
  <c r="D36" i="6" s="1"/>
  <c r="D14" i="6"/>
  <c r="B10" i="6"/>
  <c r="D10" i="6" s="1"/>
  <c r="B8" i="6"/>
  <c r="B9" i="6"/>
  <c r="B7" i="6"/>
  <c r="B38" i="1"/>
  <c r="B37" i="1"/>
  <c r="B36" i="1"/>
  <c r="B9" i="1"/>
  <c r="B8" i="1"/>
  <c r="B7" i="1"/>
  <c r="C59" i="5"/>
  <c r="D54" i="5"/>
  <c r="D53" i="5"/>
  <c r="D52" i="5"/>
  <c r="D55" i="5" s="1"/>
  <c r="D56" i="5" s="1"/>
  <c r="D57" i="5" s="1"/>
  <c r="D51" i="5"/>
  <c r="D47" i="5"/>
  <c r="D46" i="5"/>
  <c r="D45" i="5"/>
  <c r="D42" i="5"/>
  <c r="D41" i="5"/>
  <c r="D40" i="5"/>
  <c r="D24" i="5"/>
  <c r="D23" i="5"/>
  <c r="D17" i="5"/>
  <c r="D16" i="5"/>
  <c r="D15" i="5"/>
  <c r="C15" i="5"/>
  <c r="D14" i="5"/>
  <c r="D13" i="5"/>
  <c r="D12" i="5"/>
  <c r="D11" i="5"/>
  <c r="B10" i="5"/>
  <c r="D10" i="5" s="1"/>
  <c r="D7" i="5"/>
  <c r="C59" i="6"/>
  <c r="D47" i="6"/>
  <c r="D46" i="6"/>
  <c r="D45" i="6"/>
  <c r="D42" i="6"/>
  <c r="D41" i="6"/>
  <c r="D40" i="6"/>
  <c r="D17" i="6"/>
  <c r="D16" i="6"/>
  <c r="D15" i="6"/>
  <c r="D13" i="6"/>
  <c r="D12" i="6"/>
  <c r="D11" i="6"/>
  <c r="D7" i="6"/>
  <c r="D55" i="6" l="1"/>
  <c r="D56" i="6" s="1"/>
  <c r="D57" i="6" s="1"/>
  <c r="D25" i="6"/>
  <c r="D26" i="6" s="1"/>
  <c r="D27" i="6" s="1"/>
  <c r="D25" i="5"/>
  <c r="D26" i="5" s="1"/>
  <c r="D27" i="5" s="1"/>
  <c r="D48" i="5"/>
  <c r="D18" i="5"/>
  <c r="D48" i="6"/>
  <c r="C5" i="4" s="1"/>
  <c r="D18" i="6"/>
  <c r="C4" i="4" s="1"/>
  <c r="D7" i="4"/>
  <c r="D59" i="5" l="1"/>
  <c r="C6" i="4"/>
  <c r="D9" i="4"/>
  <c r="D10" i="4" s="1"/>
  <c r="D49" i="5"/>
  <c r="D50" i="5" s="1"/>
  <c r="D60" i="5" s="1"/>
  <c r="D28" i="5"/>
  <c r="D19" i="5"/>
  <c r="D20" i="5" s="1"/>
  <c r="D29" i="5" s="1"/>
  <c r="D59" i="6"/>
  <c r="D49" i="6"/>
  <c r="D50" i="6" s="1"/>
  <c r="D60" i="6" s="1"/>
  <c r="D28" i="6"/>
  <c r="D19" i="6"/>
  <c r="D20" i="6" s="1"/>
  <c r="D29" i="6" s="1"/>
  <c r="D54" i="1"/>
  <c r="D53" i="1"/>
  <c r="D52" i="1" l="1"/>
  <c r="D51" i="1"/>
  <c r="D40" i="1"/>
  <c r="D41" i="1"/>
  <c r="D42" i="1"/>
  <c r="D45" i="1"/>
  <c r="D46" i="1"/>
  <c r="D47" i="1"/>
  <c r="D11" i="1"/>
  <c r="D12" i="1"/>
  <c r="D13" i="1"/>
  <c r="D16" i="1"/>
  <c r="D17" i="1"/>
  <c r="D43" i="1" l="1"/>
  <c r="B39" i="1"/>
  <c r="D39" i="1" s="1"/>
  <c r="D36" i="1"/>
  <c r="D14" i="1"/>
  <c r="B10" i="1"/>
  <c r="D10" i="1" s="1"/>
  <c r="D7" i="1"/>
  <c r="C59" i="1" l="1"/>
  <c r="D55" i="1"/>
  <c r="C44" i="1"/>
  <c r="D44" i="1" s="1"/>
  <c r="D48" i="1" s="1"/>
  <c r="D25" i="1"/>
  <c r="C15" i="1"/>
  <c r="D15" i="1" s="1"/>
  <c r="D18" i="1" s="1"/>
  <c r="C2" i="4" s="1"/>
  <c r="D49" i="1" l="1"/>
  <c r="D50" i="1" s="1"/>
  <c r="C3" i="4"/>
  <c r="C7" i="4" s="1"/>
  <c r="C9" i="4" s="1"/>
  <c r="C10" i="4" s="1"/>
  <c r="D56" i="1"/>
  <c r="D57" i="1" s="1"/>
  <c r="D59" i="1"/>
  <c r="D28" i="1"/>
  <c r="D19" i="1"/>
  <c r="D20" i="1" s="1"/>
  <c r="D26" i="1"/>
  <c r="D27" i="1" s="1"/>
  <c r="D60" i="1" l="1"/>
  <c r="D29" i="1"/>
</calcChain>
</file>

<file path=xl/sharedStrings.xml><?xml version="1.0" encoding="utf-8"?>
<sst xmlns="http://schemas.openxmlformats.org/spreadsheetml/2006/main" count="234" uniqueCount="56">
  <si>
    <t>Qty</t>
  </si>
  <si>
    <t>Rate</t>
  </si>
  <si>
    <t>Amount</t>
  </si>
  <si>
    <t>SIZE IN METER</t>
  </si>
  <si>
    <t xml:space="preserve">
</t>
  </si>
  <si>
    <t>Kick Plates</t>
  </si>
  <si>
    <t>Strip Curtains</t>
  </si>
  <si>
    <t>PUF Slabs</t>
  </si>
  <si>
    <t>View Port  for Freezer Room</t>
  </si>
  <si>
    <t>LED Lights</t>
  </si>
  <si>
    <t xml:space="preserve">Supply Price- Freezer </t>
  </si>
  <si>
    <t>GST @ 18%</t>
  </si>
  <si>
    <t xml:space="preserve">Total Supply Price-Freezer </t>
  </si>
  <si>
    <t>Installation Price of Freezer</t>
  </si>
  <si>
    <t>ODU stand for Freezer</t>
  </si>
  <si>
    <t xml:space="preserve">Installation Price Freezer  </t>
  </si>
  <si>
    <t xml:space="preserve">Total Installation Price Freezer </t>
  </si>
  <si>
    <t>Strip Curtain</t>
  </si>
  <si>
    <t>Puf Slabs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</si>
  <si>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</si>
  <si>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</si>
  <si>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</si>
  <si>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</si>
  <si>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ODU stand for Chiller</t>
  </si>
  <si>
    <t>Total Installation Price Chiller</t>
  </si>
  <si>
    <t xml:space="preserve">Total Chiller (Supply+ Installation) with GST </t>
  </si>
  <si>
    <t>Offer for the Freezer</t>
  </si>
  <si>
    <t>Climatrol Corporation</t>
  </si>
  <si>
    <t xml:space="preserve">Total Freezer  (Supply+ Installation) without  GST </t>
  </si>
  <si>
    <t xml:space="preserve">Total Freezer  (Supply+ Installation) with GST </t>
  </si>
  <si>
    <t>Width (Meters)</t>
  </si>
  <si>
    <t>Depth (Meters)</t>
  </si>
  <si>
    <t>Hight (Meters)</t>
  </si>
  <si>
    <t>10,000 BTU/HR IDU &amp; ODU</t>
  </si>
  <si>
    <t xml:space="preserve">Total Chiller (Supply+ Installation) without GST </t>
  </si>
  <si>
    <t xml:space="preserve">Warranty against manufacturing defects for 15 months from the date of supply or 12 months from the date of installation, whichever is earlier. </t>
  </si>
  <si>
    <t>10,000 BTU/Hr Climatrol Make R404a IDU</t>
  </si>
  <si>
    <t>15,000 BTU/Hr Climatrol Make R404a IDU</t>
  </si>
  <si>
    <t>Dismantle of Old Room</t>
  </si>
  <si>
    <t>Kota Finishing</t>
  </si>
  <si>
    <t>Refrigeration piping beyond 15 Rft. Will be charged extra @ Rs 850 per RFT.</t>
  </si>
  <si>
    <t>Freight Extra @900000/-</t>
  </si>
  <si>
    <t>S No</t>
  </si>
  <si>
    <t>Walk in Freezer Room</t>
  </si>
  <si>
    <t>Walk in Chiller Room</t>
  </si>
  <si>
    <t>Supply</t>
  </si>
  <si>
    <t>Installation &amp; Dismantle</t>
  </si>
  <si>
    <t>Freight</t>
  </si>
  <si>
    <t>GST@18%</t>
  </si>
  <si>
    <t>Total Amount (INR)</t>
  </si>
  <si>
    <t>FREEZER Room  (100 mm PP/SS)</t>
  </si>
  <si>
    <t>Wall (PP/SS)</t>
  </si>
  <si>
    <t>Wall (SS/SS)</t>
  </si>
  <si>
    <t>Ceiling (PP/SS)</t>
  </si>
  <si>
    <t>Flush Type Door (SS/SS)</t>
  </si>
  <si>
    <t>Chiller Room (60 mm PP/SS)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</si>
</sst>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0_);[Red]\(0.00\)"/>
    <numFmt numFmtId="167" formatCode="0_);[Red]\(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vertical="top" wrapText="1"/>
    </xf>
    <xf numFmtId="164" fontId="6" fillId="0" borderId="1" xfId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7" fillId="0" borderId="1" xfId="1" applyFont="1" applyBorder="1" applyAlignment="1">
      <alignment horizontal="center" vertical="top" wrapText="1"/>
    </xf>
    <xf numFmtId="164" fontId="8" fillId="0" borderId="1" xfId="1" applyFont="1" applyBorder="1" applyAlignment="1">
      <alignment horizontal="center" vertical="top" wrapText="1"/>
    </xf>
    <xf numFmtId="164" fontId="2" fillId="0" borderId="1" xfId="1" applyFont="1" applyBorder="1" applyAlignment="1">
      <alignment horizontal="center" vertical="top" wrapText="1"/>
    </xf>
    <xf numFmtId="164" fontId="3" fillId="0" borderId="1" xfId="1" applyFont="1" applyBorder="1" applyAlignment="1">
      <alignment horizontal="center" vertical="top"/>
    </xf>
    <xf numFmtId="164" fontId="2" fillId="0" borderId="0" xfId="1" applyFont="1" applyAlignment="1">
      <alignment vertical="top" wrapText="1"/>
    </xf>
    <xf numFmtId="166" fontId="6" fillId="0" borderId="1" xfId="3" applyNumberFormat="1" applyFont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166" fontId="3" fillId="4" borderId="1" xfId="3" applyNumberFormat="1" applyFont="1" applyFill="1" applyBorder="1" applyAlignment="1">
      <alignment horizontal="left" vertical="top"/>
    </xf>
    <xf numFmtId="0" fontId="2" fillId="0" borderId="0" xfId="4" applyFont="1" applyAlignment="1">
      <alignment vertical="top"/>
    </xf>
    <xf numFmtId="164" fontId="2" fillId="0" borderId="0" xfId="1" applyFont="1" applyAlignment="1">
      <alignment vertical="top"/>
    </xf>
    <xf numFmtId="164" fontId="6" fillId="4" borderId="1" xfId="1" applyFont="1" applyFill="1" applyBorder="1" applyAlignment="1">
      <alignment horizontal="center" vertical="top" wrapText="1"/>
    </xf>
    <xf numFmtId="164" fontId="9" fillId="5" borderId="1" xfId="1" applyFont="1" applyFill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top" wrapText="1"/>
    </xf>
    <xf numFmtId="164" fontId="9" fillId="5" borderId="1" xfId="1" applyFont="1" applyFill="1" applyBorder="1" applyAlignment="1">
      <alignment horizontal="center" vertical="top" wrapText="1"/>
    </xf>
    <xf numFmtId="164" fontId="4" fillId="0" borderId="1" xfId="1" applyFont="1" applyBorder="1" applyAlignment="1">
      <alignment horizontal="center" vertical="top" wrapText="1"/>
    </xf>
    <xf numFmtId="164" fontId="6" fillId="0" borderId="1" xfId="1" applyFont="1" applyFill="1" applyBorder="1" applyAlignment="1">
      <alignment horizontal="center" vertical="top" wrapText="1"/>
    </xf>
    <xf numFmtId="164" fontId="3" fillId="4" borderId="1" xfId="1" applyFont="1" applyFill="1" applyBorder="1" applyAlignment="1">
      <alignment horizontal="center" vertical="top"/>
    </xf>
    <xf numFmtId="164" fontId="2" fillId="0" borderId="0" xfId="1" applyFont="1" applyAlignment="1">
      <alignment horizontal="center" vertical="top"/>
    </xf>
    <xf numFmtId="164" fontId="2" fillId="0" borderId="0" xfId="1" applyFont="1" applyAlignment="1">
      <alignment horizontal="center" vertical="top" wrapText="1"/>
    </xf>
    <xf numFmtId="43" fontId="2" fillId="0" borderId="0" xfId="0" applyNumberFormat="1" applyFont="1" applyAlignment="1">
      <alignment vertical="top" wrapText="1"/>
    </xf>
    <xf numFmtId="165" fontId="2" fillId="0" borderId="0" xfId="1" applyNumberFormat="1" applyFont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Font="1" applyBorder="1" applyAlignment="1">
      <alignment horizontal="center" vertical="top"/>
    </xf>
    <xf numFmtId="166" fontId="6" fillId="6" borderId="1" xfId="2" applyNumberFormat="1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horizontal="center" vertical="top" wrapText="1"/>
    </xf>
    <xf numFmtId="166" fontId="6" fillId="0" borderId="1" xfId="2" applyNumberFormat="1" applyFont="1" applyBorder="1" applyAlignment="1">
      <alignment horizontal="left" vertical="top" wrapText="1"/>
    </xf>
    <xf numFmtId="166" fontId="7" fillId="0" borderId="1" xfId="2" applyNumberFormat="1" applyFont="1" applyBorder="1" applyAlignment="1">
      <alignment horizontal="left" vertical="top" wrapText="1"/>
    </xf>
    <xf numFmtId="166" fontId="8" fillId="0" borderId="1" xfId="2" applyNumberFormat="1" applyFont="1" applyBorder="1" applyAlignment="1">
      <alignment horizontal="left" vertical="top" wrapText="1"/>
    </xf>
    <xf numFmtId="166" fontId="7" fillId="0" borderId="1" xfId="3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left" vertical="top" wrapText="1"/>
    </xf>
    <xf numFmtId="166" fontId="9" fillId="5" borderId="1" xfId="2" applyNumberFormat="1" applyFont="1" applyFill="1" applyBorder="1" applyAlignment="1">
      <alignment horizontal="left" vertical="top"/>
    </xf>
    <xf numFmtId="166" fontId="6" fillId="4" borderId="1" xfId="2" applyNumberFormat="1" applyFont="1" applyFill="1" applyBorder="1" applyAlignment="1">
      <alignment horizontal="left" vertical="top" wrapText="1"/>
    </xf>
    <xf numFmtId="166" fontId="11" fillId="0" borderId="1" xfId="3" applyNumberFormat="1" applyFont="1" applyFill="1" applyBorder="1" applyAlignment="1">
      <alignment horizontal="left" vertical="top" wrapText="1"/>
    </xf>
    <xf numFmtId="166" fontId="12" fillId="5" borderId="1" xfId="3" applyNumberFormat="1" applyFont="1" applyFill="1" applyBorder="1" applyAlignment="1">
      <alignment horizontal="left" vertical="top" wrapText="1"/>
    </xf>
    <xf numFmtId="166" fontId="7" fillId="0" borderId="1" xfId="3" applyNumberFormat="1" applyFont="1" applyBorder="1" applyAlignment="1">
      <alignment horizontal="left" vertical="top"/>
    </xf>
    <xf numFmtId="166" fontId="8" fillId="0" borderId="1" xfId="3" applyNumberFormat="1" applyFont="1" applyBorder="1" applyAlignment="1">
      <alignment horizontal="left" vertical="top" wrapText="1"/>
    </xf>
    <xf numFmtId="167" fontId="9" fillId="5" borderId="1" xfId="2" applyNumberFormat="1" applyFont="1" applyFill="1" applyBorder="1" applyAlignment="1">
      <alignment horizontal="left" vertical="top" wrapText="1"/>
    </xf>
    <xf numFmtId="166" fontId="9" fillId="5" borderId="1" xfId="3" applyNumberFormat="1" applyFont="1" applyFill="1" applyBorder="1" applyAlignment="1">
      <alignment horizontal="left" vertical="top"/>
    </xf>
    <xf numFmtId="164" fontId="3" fillId="4" borderId="1" xfId="1" applyFont="1" applyFill="1" applyBorder="1" applyAlignment="1">
      <alignment horizontal="center" vertical="top" wrapText="1"/>
    </xf>
    <xf numFmtId="166" fontId="3" fillId="4" borderId="1" xfId="3" applyNumberFormat="1" applyFont="1" applyFill="1" applyBorder="1" applyAlignment="1">
      <alignment horizontal="center" vertical="top" wrapText="1"/>
    </xf>
    <xf numFmtId="165" fontId="2" fillId="4" borderId="1" xfId="1" applyNumberFormat="1" applyFont="1" applyFill="1" applyBorder="1" applyAlignment="1">
      <alignment horizontal="center" vertical="top" wrapText="1"/>
    </xf>
    <xf numFmtId="166" fontId="6" fillId="0" borderId="1" xfId="2" applyNumberFormat="1" applyFont="1" applyFill="1" applyBorder="1" applyAlignment="1">
      <alignment horizontal="left" vertical="top" wrapText="1"/>
    </xf>
    <xf numFmtId="164" fontId="7" fillId="0" borderId="1" xfId="1" applyFont="1" applyBorder="1" applyAlignment="1">
      <alignment horizontal="left" vertical="top"/>
    </xf>
    <xf numFmtId="167" fontId="9" fillId="5" borderId="1" xfId="2" applyNumberFormat="1" applyFont="1" applyFill="1" applyBorder="1" applyAlignment="1">
      <alignment horizontal="left" vertical="top"/>
    </xf>
    <xf numFmtId="165" fontId="3" fillId="3" borderId="1" xfId="1" applyNumberFormat="1" applyFont="1" applyFill="1" applyBorder="1" applyAlignment="1">
      <alignment horizontal="center" vertical="top" wrapText="1"/>
    </xf>
    <xf numFmtId="165" fontId="2" fillId="3" borderId="1" xfId="1" applyNumberFormat="1" applyFont="1" applyFill="1" applyBorder="1" applyAlignment="1">
      <alignment horizontal="center" vertical="top" wrapText="1"/>
    </xf>
    <xf numFmtId="164" fontId="2" fillId="3" borderId="1" xfId="1" applyFont="1" applyFill="1" applyBorder="1" applyAlignment="1">
      <alignment horizontal="center" vertical="top" wrapText="1"/>
    </xf>
    <xf numFmtId="164" fontId="4" fillId="3" borderId="1" xfId="1" applyFont="1" applyFill="1" applyBorder="1" applyAlignment="1">
      <alignment horizontal="center" vertical="top" wrapText="1"/>
    </xf>
    <xf numFmtId="165" fontId="10" fillId="5" borderId="1" xfId="1" applyNumberFormat="1" applyFont="1" applyFill="1" applyBorder="1" applyAlignment="1">
      <alignment horizontal="center" vertical="top"/>
    </xf>
    <xf numFmtId="165" fontId="10" fillId="5" borderId="1" xfId="1" applyNumberFormat="1" applyFont="1" applyFill="1" applyBorder="1" applyAlignment="1">
      <alignment horizontal="center" vertical="top" wrapText="1"/>
    </xf>
    <xf numFmtId="164" fontId="2" fillId="3" borderId="1" xfId="1" applyFont="1" applyFill="1" applyBorder="1" applyAlignment="1">
      <alignment horizontal="center" vertical="top"/>
    </xf>
    <xf numFmtId="164" fontId="10" fillId="5" borderId="1" xfId="1" applyFont="1" applyFill="1" applyBorder="1" applyAlignment="1">
      <alignment horizontal="center" vertical="top" wrapText="1"/>
    </xf>
    <xf numFmtId="165" fontId="2" fillId="3" borderId="1" xfId="1" applyNumberFormat="1" applyFont="1" applyFill="1" applyBorder="1" applyAlignment="1">
      <alignment horizontal="center" vertical="top"/>
    </xf>
    <xf numFmtId="165" fontId="3" fillId="4" borderId="1" xfId="1" applyNumberFormat="1" applyFont="1" applyFill="1" applyBorder="1" applyAlignment="1">
      <alignment horizontal="center" vertical="top"/>
    </xf>
    <xf numFmtId="165" fontId="2" fillId="4" borderId="1" xfId="1" applyNumberFormat="1" applyFont="1" applyFill="1" applyBorder="1" applyAlignment="1">
      <alignment horizontal="center" vertical="top"/>
    </xf>
    <xf numFmtId="165" fontId="2" fillId="0" borderId="0" xfId="1" applyNumberFormat="1" applyFont="1" applyAlignment="1">
      <alignment horizontal="center" vertical="top"/>
    </xf>
    <xf numFmtId="164" fontId="3" fillId="3" borderId="1" xfId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vertical="top"/>
    </xf>
    <xf numFmtId="0" fontId="0" fillId="0" borderId="1" xfId="0" applyBorder="1"/>
    <xf numFmtId="164" fontId="0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164" fontId="14" fillId="6" borderId="1" xfId="0" applyNumberFormat="1" applyFont="1" applyFill="1" applyBorder="1"/>
    <xf numFmtId="164" fontId="2" fillId="0" borderId="0" xfId="0" applyNumberFormat="1" applyFont="1" applyFill="1" applyAlignment="1">
      <alignment vertical="top" wrapText="1"/>
    </xf>
    <xf numFmtId="0" fontId="0" fillId="0" borderId="1" xfId="0" applyFill="1" applyBorder="1" applyAlignment="1">
      <alignment horizontal="right"/>
    </xf>
    <xf numFmtId="43" fontId="0" fillId="0" borderId="0" xfId="0" applyNumberFormat="1"/>
    <xf numFmtId="165" fontId="3" fillId="3" borderId="1" xfId="1" applyNumberFormat="1" applyFont="1" applyFill="1" applyBorder="1" applyAlignment="1">
      <alignment horizontal="center" wrapText="1"/>
    </xf>
    <xf numFmtId="165" fontId="2" fillId="0" borderId="2" xfId="1" applyNumberFormat="1" applyFont="1" applyBorder="1" applyAlignment="1">
      <alignment horizontal="left" vertical="top" wrapText="1"/>
    </xf>
    <xf numFmtId="165" fontId="2" fillId="0" borderId="3" xfId="1" applyNumberFormat="1" applyFont="1" applyBorder="1" applyAlignment="1">
      <alignment horizontal="left" vertical="top" wrapText="1"/>
    </xf>
    <xf numFmtId="165" fontId="2" fillId="0" borderId="4" xfId="1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1" xfId="5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</cellXfs>
  <cellStyles count="6">
    <cellStyle name="Comma" xfId="1" builtinId="3"/>
    <cellStyle name="Hyperlink" xfId="5" builtinId="8"/>
    <cellStyle name="Normal" xfId="0" builtinId="0"/>
    <cellStyle name="Normal_Sheet3" xfId="2"/>
    <cellStyle name="Normal_Sheet3_1" xfId="3"/>
    <cellStyle name="Normal_Sheet3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B55" sqref="B55"/>
    </sheetView>
  </sheetViews>
  <sheetFormatPr defaultColWidth="10.453125" defaultRowHeight="15.5" x14ac:dyDescent="0.25"/>
  <cols>
    <col min="1" max="1" width="55.08984375" style="1" bestFit="1" customWidth="1"/>
    <col min="2" max="2" width="7.08984375" style="29" bestFit="1" customWidth="1"/>
    <col min="3" max="3" width="12.6328125" style="31" bestFit="1" customWidth="1"/>
    <col min="4" max="4" width="12.90625" style="29" bestFit="1" customWidth="1"/>
    <col min="5" max="5" width="11" style="1" bestFit="1" customWidth="1"/>
    <col min="6" max="6" width="12.6328125" style="1" bestFit="1" customWidth="1"/>
    <col min="7" max="7" width="9.90625" style="1" bestFit="1" customWidth="1"/>
    <col min="8" max="8" width="8.1796875" style="1" bestFit="1" customWidth="1"/>
    <col min="9" max="9" width="15.08984375" style="1" customWidth="1"/>
    <col min="10" max="10" width="10" style="1" customWidth="1"/>
    <col min="11" max="11" width="9.08984375" style="1" customWidth="1"/>
    <col min="12" max="12" width="8.90625" style="1" bestFit="1" customWidth="1"/>
    <col min="13" max="13" width="5.453125" style="1" bestFit="1" customWidth="1"/>
    <col min="14" max="22" width="4.6328125" style="1" customWidth="1"/>
    <col min="23" max="16384" width="10.453125" style="1"/>
  </cols>
  <sheetData>
    <row r="1" spans="1:10" x14ac:dyDescent="0.35">
      <c r="A1" s="84" t="s">
        <v>26</v>
      </c>
      <c r="B1" s="84"/>
      <c r="C1" s="80" t="s">
        <v>27</v>
      </c>
      <c r="D1" s="80"/>
      <c r="F1" s="2"/>
      <c r="G1" s="4"/>
      <c r="H1" s="4"/>
      <c r="I1" s="4"/>
      <c r="J1" s="4"/>
    </row>
    <row r="2" spans="1:10" s="3" customFormat="1" ht="15.65" x14ac:dyDescent="0.25">
      <c r="A2" s="42" t="s">
        <v>50</v>
      </c>
      <c r="B2" s="21" t="s">
        <v>0</v>
      </c>
      <c r="C2" s="55" t="s">
        <v>1</v>
      </c>
      <c r="D2" s="67" t="s">
        <v>2</v>
      </c>
      <c r="G2" s="4"/>
      <c r="H2" s="4"/>
      <c r="I2" s="4"/>
      <c r="J2" s="4"/>
    </row>
    <row r="3" spans="1:10" ht="15.65" x14ac:dyDescent="0.25">
      <c r="A3" s="36" t="s">
        <v>3</v>
      </c>
      <c r="B3" s="7"/>
      <c r="C3" s="56"/>
      <c r="D3" s="57"/>
      <c r="G3" s="4"/>
      <c r="H3" s="4"/>
      <c r="I3" s="4"/>
      <c r="J3" s="4"/>
    </row>
    <row r="4" spans="1:10" ht="15.65" x14ac:dyDescent="0.25">
      <c r="A4" s="37" t="s">
        <v>30</v>
      </c>
      <c r="B4" s="10">
        <v>2.0499999999999998</v>
      </c>
      <c r="C4" s="56"/>
      <c r="D4" s="57"/>
    </row>
    <row r="5" spans="1:10" ht="15.65" x14ac:dyDescent="0.25">
      <c r="A5" s="37" t="s">
        <v>31</v>
      </c>
      <c r="B5" s="10">
        <v>1.45</v>
      </c>
      <c r="C5" s="56"/>
      <c r="D5" s="57"/>
    </row>
    <row r="6" spans="1:10" ht="15.65" x14ac:dyDescent="0.25">
      <c r="A6" s="37" t="s">
        <v>32</v>
      </c>
      <c r="B6" s="10">
        <v>2.7429999999999999</v>
      </c>
      <c r="C6" s="56"/>
      <c r="D6" s="57"/>
    </row>
    <row r="7" spans="1:10" ht="15.65" x14ac:dyDescent="0.25">
      <c r="A7" s="37" t="s">
        <v>51</v>
      </c>
      <c r="B7" s="10">
        <f>2*B5*B6</f>
        <v>7.954699999999999</v>
      </c>
      <c r="C7" s="57">
        <v>3750</v>
      </c>
      <c r="D7" s="57">
        <f>B7*C7</f>
        <v>29830.124999999996</v>
      </c>
    </row>
    <row r="8" spans="1:10" ht="15.65" x14ac:dyDescent="0.25">
      <c r="A8" s="37" t="s">
        <v>51</v>
      </c>
      <c r="B8" s="10">
        <f>B4*B6</f>
        <v>5.623149999999999</v>
      </c>
      <c r="C8" s="57">
        <v>3750</v>
      </c>
      <c r="D8" s="57">
        <f>B8*C8</f>
        <v>21086.812499999996</v>
      </c>
    </row>
    <row r="9" spans="1:10" ht="15.65" x14ac:dyDescent="0.25">
      <c r="A9" s="37" t="s">
        <v>52</v>
      </c>
      <c r="B9" s="10">
        <f>B4*B6</f>
        <v>5.623149999999999</v>
      </c>
      <c r="C9" s="57">
        <v>3750</v>
      </c>
      <c r="D9" s="57">
        <f>B9*C9</f>
        <v>21086.812499999996</v>
      </c>
      <c r="E9" s="14"/>
      <c r="F9" s="14"/>
    </row>
    <row r="10" spans="1:10" ht="15.65" x14ac:dyDescent="0.25">
      <c r="A10" s="37" t="s">
        <v>53</v>
      </c>
      <c r="B10" s="10">
        <f>B4*B5</f>
        <v>2.9724999999999997</v>
      </c>
      <c r="C10" s="57">
        <v>3750</v>
      </c>
      <c r="D10" s="57">
        <f>B10*C10</f>
        <v>11146.874999999998</v>
      </c>
    </row>
    <row r="11" spans="1:10" ht="15.65" x14ac:dyDescent="0.25">
      <c r="A11" s="37" t="s">
        <v>54</v>
      </c>
      <c r="B11" s="10">
        <v>1</v>
      </c>
      <c r="C11" s="57">
        <v>49000</v>
      </c>
      <c r="D11" s="57">
        <f t="shared" ref="D11:D17" si="0">B11*C11</f>
        <v>49000</v>
      </c>
    </row>
    <row r="12" spans="1:10" ht="15.65" x14ac:dyDescent="0.25">
      <c r="A12" s="37" t="s">
        <v>5</v>
      </c>
      <c r="B12" s="10">
        <v>2</v>
      </c>
      <c r="C12" s="57">
        <v>2000</v>
      </c>
      <c r="D12" s="57">
        <f t="shared" si="0"/>
        <v>4000</v>
      </c>
    </row>
    <row r="13" spans="1:10" ht="15.65" x14ac:dyDescent="0.25">
      <c r="A13" s="37" t="s">
        <v>6</v>
      </c>
      <c r="B13" s="10">
        <v>1</v>
      </c>
      <c r="C13" s="57">
        <v>5800</v>
      </c>
      <c r="D13" s="57">
        <f t="shared" si="0"/>
        <v>5800</v>
      </c>
    </row>
    <row r="14" spans="1:10" ht="15.65" x14ac:dyDescent="0.25">
      <c r="A14" s="37" t="s">
        <v>7</v>
      </c>
      <c r="B14" s="10">
        <v>0</v>
      </c>
      <c r="C14" s="57">
        <v>2150</v>
      </c>
      <c r="D14" s="57">
        <f t="shared" si="0"/>
        <v>0</v>
      </c>
      <c r="E14" s="30"/>
    </row>
    <row r="15" spans="1:10" s="2" customFormat="1" ht="15.65" x14ac:dyDescent="0.25">
      <c r="A15" s="38" t="s">
        <v>8</v>
      </c>
      <c r="B15" s="11">
        <v>0</v>
      </c>
      <c r="C15" s="58">
        <f>5500+453</f>
        <v>5953</v>
      </c>
      <c r="D15" s="57">
        <f t="shared" si="0"/>
        <v>0</v>
      </c>
    </row>
    <row r="16" spans="1:10" ht="15.65" x14ac:dyDescent="0.25">
      <c r="A16" s="39" t="s">
        <v>9</v>
      </c>
      <c r="B16" s="12">
        <v>2</v>
      </c>
      <c r="C16" s="57">
        <v>1500</v>
      </c>
      <c r="D16" s="57">
        <f t="shared" si="0"/>
        <v>3000</v>
      </c>
    </row>
    <row r="17" spans="1:13" ht="15.65" x14ac:dyDescent="0.25">
      <c r="A17" s="40" t="s">
        <v>33</v>
      </c>
      <c r="B17" s="10">
        <v>0</v>
      </c>
      <c r="C17" s="57">
        <v>148000</v>
      </c>
      <c r="D17" s="57">
        <f t="shared" si="0"/>
        <v>0</v>
      </c>
    </row>
    <row r="18" spans="1:13" s="8" customFormat="1" ht="15.65" x14ac:dyDescent="0.25">
      <c r="A18" s="41" t="s">
        <v>10</v>
      </c>
      <c r="B18" s="22" t="s">
        <v>4</v>
      </c>
      <c r="C18" s="59"/>
      <c r="D18" s="22">
        <f>SUM(D4:D17)</f>
        <v>144950.625</v>
      </c>
    </row>
    <row r="19" spans="1:13" s="4" customFormat="1" ht="15.65" x14ac:dyDescent="0.25">
      <c r="A19" s="43" t="s">
        <v>11</v>
      </c>
      <c r="B19" s="23"/>
      <c r="C19" s="32"/>
      <c r="D19" s="23">
        <f>D18*18%</f>
        <v>26091.112499999999</v>
      </c>
    </row>
    <row r="20" spans="1:13" ht="15.65" x14ac:dyDescent="0.25">
      <c r="A20" s="44" t="s">
        <v>12</v>
      </c>
      <c r="B20" s="24"/>
      <c r="C20" s="60"/>
      <c r="D20" s="24">
        <f>D18+D19</f>
        <v>171041.73749999999</v>
      </c>
      <c r="E20" s="30"/>
    </row>
    <row r="21" spans="1:13" s="8" customFormat="1" ht="15.65" x14ac:dyDescent="0.25">
      <c r="A21" s="45" t="s">
        <v>13</v>
      </c>
      <c r="B21" s="33">
        <v>1</v>
      </c>
      <c r="C21" s="61">
        <v>50000</v>
      </c>
      <c r="D21" s="61">
        <f>B21*C21</f>
        <v>50000</v>
      </c>
    </row>
    <row r="22" spans="1:13" s="2" customFormat="1" ht="15.65" x14ac:dyDescent="0.25">
      <c r="A22" s="39" t="s">
        <v>14</v>
      </c>
      <c r="B22" s="12">
        <v>0</v>
      </c>
      <c r="C22" s="57">
        <v>5000</v>
      </c>
      <c r="D22" s="61">
        <f>B22*C22</f>
        <v>0</v>
      </c>
    </row>
    <row r="23" spans="1:13" s="2" customFormat="1" ht="15.65" x14ac:dyDescent="0.25">
      <c r="A23" s="46" t="s">
        <v>38</v>
      </c>
      <c r="B23" s="25">
        <v>1</v>
      </c>
      <c r="C23" s="58">
        <v>25000</v>
      </c>
      <c r="D23" s="61">
        <f>B23*C23</f>
        <v>25000</v>
      </c>
    </row>
    <row r="24" spans="1:13" s="2" customFormat="1" ht="15.65" x14ac:dyDescent="0.25">
      <c r="A24" s="46" t="s">
        <v>39</v>
      </c>
      <c r="B24" s="25">
        <v>1</v>
      </c>
      <c r="C24" s="58">
        <v>15000</v>
      </c>
      <c r="D24" s="61">
        <f>B24*C24</f>
        <v>15000</v>
      </c>
    </row>
    <row r="25" spans="1:13" s="5" customFormat="1" ht="15.65" x14ac:dyDescent="0.25">
      <c r="A25" s="47" t="s">
        <v>15</v>
      </c>
      <c r="B25" s="24"/>
      <c r="C25" s="62"/>
      <c r="D25" s="24">
        <f>SUM(D21:D24)</f>
        <v>90000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s="8" customFormat="1" ht="15.65" x14ac:dyDescent="0.25">
      <c r="A26" s="15" t="s">
        <v>11</v>
      </c>
      <c r="B26" s="13" t="s">
        <v>4</v>
      </c>
      <c r="C26" s="63"/>
      <c r="D26" s="61">
        <f>D25*18%</f>
        <v>16200</v>
      </c>
    </row>
    <row r="27" spans="1:13" s="9" customFormat="1" ht="15.65" x14ac:dyDescent="0.25">
      <c r="A27" s="48" t="s">
        <v>16</v>
      </c>
      <c r="B27" s="22" t="s">
        <v>4</v>
      </c>
      <c r="C27" s="59"/>
      <c r="D27" s="22">
        <f>D25+D26</f>
        <v>106200</v>
      </c>
      <c r="E27" s="8"/>
      <c r="F27" s="8"/>
      <c r="G27" s="8"/>
      <c r="H27" s="8"/>
      <c r="I27" s="8"/>
      <c r="J27" s="8"/>
      <c r="K27" s="8"/>
      <c r="L27" s="8"/>
      <c r="M27" s="8"/>
    </row>
    <row r="28" spans="1:13" s="6" customFormat="1" ht="15.65" x14ac:dyDescent="0.25">
      <c r="A28" s="18" t="s">
        <v>28</v>
      </c>
      <c r="B28" s="49"/>
      <c r="C28" s="50"/>
      <c r="D28" s="49">
        <f>D18+D25</f>
        <v>234950.625</v>
      </c>
      <c r="E28" s="4"/>
      <c r="F28" s="77"/>
      <c r="K28" s="4"/>
      <c r="L28" s="4"/>
      <c r="M28" s="4"/>
    </row>
    <row r="29" spans="1:13" s="4" customFormat="1" ht="15.65" x14ac:dyDescent="0.25">
      <c r="A29" s="18" t="s">
        <v>29</v>
      </c>
      <c r="B29" s="49"/>
      <c r="C29" s="51"/>
      <c r="D29" s="49">
        <f>D20+D27</f>
        <v>277241.73749999999</v>
      </c>
    </row>
    <row r="30" spans="1:13" s="4" customFormat="1" ht="15.65" x14ac:dyDescent="0.25">
      <c r="A30" s="52"/>
      <c r="B30" s="23"/>
      <c r="C30" s="32"/>
      <c r="D30" s="68"/>
    </row>
    <row r="31" spans="1:13" ht="15.65" x14ac:dyDescent="0.25">
      <c r="A31" s="34" t="s">
        <v>55</v>
      </c>
      <c r="B31" s="26" t="s">
        <v>0</v>
      </c>
      <c r="C31" s="35" t="s">
        <v>1</v>
      </c>
      <c r="D31" s="26" t="s">
        <v>2</v>
      </c>
    </row>
    <row r="32" spans="1:13" ht="15.65" x14ac:dyDescent="0.25">
      <c r="A32" s="36" t="s">
        <v>3</v>
      </c>
      <c r="B32" s="7"/>
      <c r="C32" s="56"/>
      <c r="D32" s="57"/>
    </row>
    <row r="33" spans="1:10" ht="15.65" x14ac:dyDescent="0.25">
      <c r="A33" s="37" t="s">
        <v>30</v>
      </c>
      <c r="B33" s="10">
        <v>2.0499999999999998</v>
      </c>
      <c r="C33" s="57"/>
      <c r="D33" s="57"/>
    </row>
    <row r="34" spans="1:10" ht="15.65" x14ac:dyDescent="0.25">
      <c r="A34" s="37" t="s">
        <v>31</v>
      </c>
      <c r="B34" s="10">
        <v>1.71</v>
      </c>
      <c r="C34" s="57"/>
      <c r="D34" s="57"/>
    </row>
    <row r="35" spans="1:10" ht="15.65" x14ac:dyDescent="0.25">
      <c r="A35" s="37" t="s">
        <v>32</v>
      </c>
      <c r="B35" s="10">
        <v>2.7429999999999999</v>
      </c>
      <c r="C35" s="57"/>
      <c r="D35" s="57"/>
    </row>
    <row r="36" spans="1:10" ht="15.65" x14ac:dyDescent="0.25">
      <c r="A36" s="37" t="s">
        <v>51</v>
      </c>
      <c r="B36" s="10">
        <f>B33*B35</f>
        <v>5.623149999999999</v>
      </c>
      <c r="C36" s="57">
        <v>3300</v>
      </c>
      <c r="D36" s="57">
        <f>B36*C36</f>
        <v>18556.394999999997</v>
      </c>
      <c r="F36" s="14"/>
      <c r="G36" s="14"/>
      <c r="H36" s="30"/>
    </row>
    <row r="37" spans="1:10" ht="15.65" x14ac:dyDescent="0.25">
      <c r="A37" s="37" t="s">
        <v>51</v>
      </c>
      <c r="B37" s="10">
        <f>2*B34*B35</f>
        <v>9.3810599999999997</v>
      </c>
      <c r="C37" s="57">
        <v>3300</v>
      </c>
      <c r="D37" s="57">
        <f>B37*C37</f>
        <v>30957.498</v>
      </c>
      <c r="F37" s="14"/>
      <c r="G37" s="14"/>
      <c r="H37" s="30"/>
    </row>
    <row r="38" spans="1:10" ht="15.65" x14ac:dyDescent="0.25">
      <c r="A38" s="37" t="s">
        <v>52</v>
      </c>
      <c r="B38" s="10">
        <f>B33*B35</f>
        <v>5.623149999999999</v>
      </c>
      <c r="C38" s="57">
        <v>3300</v>
      </c>
      <c r="D38" s="57">
        <f>B38*C38</f>
        <v>18556.394999999997</v>
      </c>
      <c r="F38" s="14"/>
      <c r="G38" s="14"/>
      <c r="H38" s="30"/>
    </row>
    <row r="39" spans="1:10" ht="15.65" x14ac:dyDescent="0.25">
      <c r="A39" s="37" t="s">
        <v>53</v>
      </c>
      <c r="B39" s="10">
        <f>B33*B34</f>
        <v>3.5054999999999996</v>
      </c>
      <c r="C39" s="57">
        <v>3300</v>
      </c>
      <c r="D39" s="57">
        <f>B39*C39</f>
        <v>11568.15</v>
      </c>
      <c r="F39" s="14"/>
      <c r="G39" s="14"/>
      <c r="H39" s="30"/>
    </row>
    <row r="40" spans="1:10" ht="15.65" x14ac:dyDescent="0.25">
      <c r="A40" s="37" t="s">
        <v>54</v>
      </c>
      <c r="B40" s="10">
        <v>1</v>
      </c>
      <c r="C40" s="57">
        <v>46000</v>
      </c>
      <c r="D40" s="57">
        <f t="shared" ref="D40:D46" si="1">B40*C40</f>
        <v>46000</v>
      </c>
      <c r="F40" s="14"/>
      <c r="G40" s="14"/>
      <c r="H40" s="30"/>
    </row>
    <row r="41" spans="1:10" ht="15.65" x14ac:dyDescent="0.25">
      <c r="A41" s="37" t="s">
        <v>5</v>
      </c>
      <c r="B41" s="10">
        <v>2</v>
      </c>
      <c r="C41" s="57">
        <v>2000</v>
      </c>
      <c r="D41" s="57">
        <f t="shared" si="1"/>
        <v>4000</v>
      </c>
      <c r="F41" s="14"/>
      <c r="G41" s="14"/>
    </row>
    <row r="42" spans="1:10" ht="15.65" x14ac:dyDescent="0.25">
      <c r="A42" s="37" t="s">
        <v>17</v>
      </c>
      <c r="B42" s="10">
        <v>1</v>
      </c>
      <c r="C42" s="57">
        <v>5500</v>
      </c>
      <c r="D42" s="57">
        <f t="shared" si="1"/>
        <v>5500</v>
      </c>
      <c r="F42" s="30"/>
    </row>
    <row r="43" spans="1:10" ht="15.65" x14ac:dyDescent="0.25">
      <c r="A43" s="37" t="s">
        <v>18</v>
      </c>
      <c r="B43" s="10">
        <v>0</v>
      </c>
      <c r="C43" s="57">
        <v>1250</v>
      </c>
      <c r="D43" s="57">
        <f t="shared" si="1"/>
        <v>0</v>
      </c>
      <c r="F43" s="30"/>
    </row>
    <row r="44" spans="1:10" s="2" customFormat="1" ht="15.65" x14ac:dyDescent="0.25">
      <c r="A44" s="38" t="s">
        <v>19</v>
      </c>
      <c r="B44" s="11">
        <v>0</v>
      </c>
      <c r="C44" s="58">
        <f>5500+453</f>
        <v>5953</v>
      </c>
      <c r="D44" s="57">
        <f t="shared" si="1"/>
        <v>0</v>
      </c>
    </row>
    <row r="45" spans="1:10" ht="15.65" x14ac:dyDescent="0.25">
      <c r="A45" s="39" t="s">
        <v>9</v>
      </c>
      <c r="B45" s="12">
        <v>2</v>
      </c>
      <c r="C45" s="57">
        <v>1500</v>
      </c>
      <c r="D45" s="57">
        <f t="shared" si="1"/>
        <v>3000</v>
      </c>
      <c r="F45" s="30"/>
      <c r="G45" s="4"/>
    </row>
    <row r="46" spans="1:10" ht="15.65" x14ac:dyDescent="0.25">
      <c r="A46" s="40" t="s">
        <v>36</v>
      </c>
      <c r="B46" s="12">
        <v>0</v>
      </c>
      <c r="C46" s="57">
        <v>78000</v>
      </c>
      <c r="D46" s="57">
        <f t="shared" si="1"/>
        <v>0</v>
      </c>
      <c r="G46" s="4"/>
    </row>
    <row r="47" spans="1:10" ht="15.65" x14ac:dyDescent="0.25">
      <c r="A47" s="40" t="s">
        <v>37</v>
      </c>
      <c r="B47" s="12">
        <v>0</v>
      </c>
      <c r="C47" s="57">
        <v>95000</v>
      </c>
      <c r="D47" s="57">
        <f>B47*C47</f>
        <v>0</v>
      </c>
      <c r="G47" s="4"/>
    </row>
    <row r="48" spans="1:10" s="8" customFormat="1" ht="15.65" x14ac:dyDescent="0.25">
      <c r="A48" s="41" t="s">
        <v>20</v>
      </c>
      <c r="B48" s="22" t="s">
        <v>4</v>
      </c>
      <c r="C48" s="59"/>
      <c r="D48" s="22">
        <f>SUM(D36:D47)</f>
        <v>138138.43799999999</v>
      </c>
      <c r="G48" s="1"/>
      <c r="H48" s="1"/>
      <c r="I48" s="1"/>
      <c r="J48" s="1"/>
    </row>
    <row r="49" spans="1:13" s="8" customFormat="1" ht="15.65" x14ac:dyDescent="0.25">
      <c r="A49" s="15" t="s">
        <v>11</v>
      </c>
      <c r="B49" s="13" t="s">
        <v>4</v>
      </c>
      <c r="C49" s="63"/>
      <c r="D49" s="61">
        <f>D48*18%</f>
        <v>24864.918839999998</v>
      </c>
    </row>
    <row r="50" spans="1:13" s="8" customFormat="1" ht="15.65" x14ac:dyDescent="0.25">
      <c r="A50" s="41" t="s">
        <v>21</v>
      </c>
      <c r="B50" s="22"/>
      <c r="C50" s="59"/>
      <c r="D50" s="22">
        <f>D48+D49</f>
        <v>163003.35683999999</v>
      </c>
    </row>
    <row r="51" spans="1:13" s="20" customFormat="1" ht="15.65" x14ac:dyDescent="0.25">
      <c r="A51" s="53" t="s">
        <v>22</v>
      </c>
      <c r="B51" s="13">
        <v>1</v>
      </c>
      <c r="C51" s="61">
        <v>50000</v>
      </c>
      <c r="D51" s="61">
        <f>B51*C51</f>
        <v>50000</v>
      </c>
    </row>
    <row r="52" spans="1:13" s="20" customFormat="1" x14ac:dyDescent="0.25">
      <c r="A52" s="45" t="s">
        <v>23</v>
      </c>
      <c r="B52" s="13">
        <v>0</v>
      </c>
      <c r="C52" s="63">
        <v>5000</v>
      </c>
      <c r="D52" s="61">
        <f>B52*C52</f>
        <v>0</v>
      </c>
    </row>
    <row r="53" spans="1:13" s="20" customFormat="1" x14ac:dyDescent="0.25">
      <c r="A53" s="46" t="s">
        <v>38</v>
      </c>
      <c r="B53" s="25">
        <v>1</v>
      </c>
      <c r="C53" s="58">
        <v>25000</v>
      </c>
      <c r="D53" s="61">
        <f>B53*C53</f>
        <v>25000</v>
      </c>
    </row>
    <row r="54" spans="1:13" s="17" customFormat="1" x14ac:dyDescent="0.25">
      <c r="A54" s="46" t="s">
        <v>39</v>
      </c>
      <c r="B54" s="25">
        <v>1</v>
      </c>
      <c r="C54" s="58">
        <v>15000</v>
      </c>
      <c r="D54" s="61">
        <f>B54*C54</f>
        <v>15000</v>
      </c>
      <c r="F54" s="69"/>
    </row>
    <row r="55" spans="1:13" s="9" customFormat="1" x14ac:dyDescent="0.25">
      <c r="A55" s="54" t="s">
        <v>22</v>
      </c>
      <c r="B55" s="22"/>
      <c r="C55" s="59"/>
      <c r="D55" s="22">
        <f>SUM(D51:D54)</f>
        <v>90000</v>
      </c>
      <c r="E55" s="8"/>
      <c r="F55" s="8"/>
      <c r="G55" s="8"/>
      <c r="H55" s="8"/>
      <c r="I55" s="8"/>
      <c r="J55" s="8"/>
      <c r="K55" s="8"/>
      <c r="L55" s="8"/>
      <c r="M55" s="8"/>
    </row>
    <row r="56" spans="1:13" s="8" customFormat="1" x14ac:dyDescent="0.25">
      <c r="A56" s="15" t="s">
        <v>11</v>
      </c>
      <c r="B56" s="13" t="s">
        <v>4</v>
      </c>
      <c r="C56" s="63"/>
      <c r="D56" s="61">
        <f>D55*18%</f>
        <v>16200</v>
      </c>
    </row>
    <row r="57" spans="1:13" s="9" customFormat="1" x14ac:dyDescent="0.25">
      <c r="A57" s="48" t="s">
        <v>24</v>
      </c>
      <c r="B57" s="22" t="s">
        <v>4</v>
      </c>
      <c r="C57" s="59"/>
      <c r="D57" s="22">
        <f>D56+D55</f>
        <v>106200</v>
      </c>
      <c r="E57" s="8"/>
      <c r="F57" s="8"/>
      <c r="G57" s="8"/>
      <c r="H57" s="8"/>
      <c r="I57" s="8"/>
      <c r="J57" s="8"/>
      <c r="K57" s="8"/>
      <c r="L57" s="8"/>
      <c r="M57" s="8"/>
    </row>
    <row r="58" spans="1:13" s="9" customFormat="1" x14ac:dyDescent="0.25">
      <c r="A58" s="48"/>
      <c r="B58" s="22"/>
      <c r="C58" s="59"/>
      <c r="D58" s="22"/>
      <c r="E58" s="8"/>
      <c r="F58" s="8"/>
      <c r="G58" s="8"/>
      <c r="H58" s="8"/>
      <c r="I58" s="8"/>
      <c r="J58" s="8"/>
      <c r="K58" s="8"/>
      <c r="L58" s="8"/>
      <c r="M58" s="8"/>
    </row>
    <row r="59" spans="1:13" s="16" customFormat="1" x14ac:dyDescent="0.25">
      <c r="A59" s="18" t="s">
        <v>34</v>
      </c>
      <c r="B59" s="27"/>
      <c r="C59" s="64">
        <f>C48+C55</f>
        <v>0</v>
      </c>
      <c r="D59" s="27">
        <f>D48+D55</f>
        <v>228138.43799999999</v>
      </c>
    </row>
    <row r="60" spans="1:13" s="8" customFormat="1" x14ac:dyDescent="0.25">
      <c r="A60" s="18" t="s">
        <v>25</v>
      </c>
      <c r="B60" s="27"/>
      <c r="C60" s="65"/>
      <c r="D60" s="27">
        <f>D50+D57</f>
        <v>269203.35684000002</v>
      </c>
    </row>
    <row r="61" spans="1:13" s="8" customFormat="1" x14ac:dyDescent="0.25">
      <c r="A61" s="19"/>
      <c r="B61" s="28"/>
      <c r="C61" s="66"/>
      <c r="D61" s="28"/>
    </row>
    <row r="62" spans="1:13" s="8" customFormat="1" x14ac:dyDescent="0.25">
      <c r="A62" s="85" t="s">
        <v>40</v>
      </c>
      <c r="B62" s="86"/>
      <c r="C62" s="86"/>
      <c r="D62" s="87"/>
    </row>
    <row r="63" spans="1:13" s="8" customFormat="1" x14ac:dyDescent="0.25">
      <c r="A63" s="81" t="s">
        <v>35</v>
      </c>
      <c r="B63" s="82"/>
      <c r="C63" s="82"/>
      <c r="D63" s="83"/>
    </row>
    <row r="65" spans="1:4" x14ac:dyDescent="0.25">
      <c r="A65" s="88" t="s">
        <v>41</v>
      </c>
      <c r="B65" s="88"/>
      <c r="C65" s="88"/>
      <c r="D65" s="88"/>
    </row>
  </sheetData>
  <mergeCells count="5">
    <mergeCell ref="C1:D1"/>
    <mergeCell ref="A63:D63"/>
    <mergeCell ref="A1:B1"/>
    <mergeCell ref="A62:D62"/>
    <mergeCell ref="A65:D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0" workbookViewId="0">
      <selection activeCell="B64" sqref="B64"/>
    </sheetView>
  </sheetViews>
  <sheetFormatPr defaultRowHeight="12.5" x14ac:dyDescent="0.25"/>
  <cols>
    <col min="1" max="1" width="48.1796875" bestFit="1" customWidth="1"/>
    <col min="2" max="2" width="7.08984375" bestFit="1" customWidth="1"/>
    <col min="3" max="3" width="12.6328125" bestFit="1" customWidth="1"/>
    <col min="4" max="4" width="12.90625" bestFit="1" customWidth="1"/>
    <col min="6" max="6" width="10.1796875" bestFit="1" customWidth="1"/>
  </cols>
  <sheetData>
    <row r="1" spans="1:6" ht="15.5" x14ac:dyDescent="0.35">
      <c r="A1" s="84" t="s">
        <v>26</v>
      </c>
      <c r="B1" s="84"/>
      <c r="C1" s="80" t="s">
        <v>27</v>
      </c>
      <c r="D1" s="80"/>
    </row>
    <row r="2" spans="1:6" ht="15.5" x14ac:dyDescent="0.25">
      <c r="A2" s="42" t="s">
        <v>50</v>
      </c>
      <c r="B2" s="21" t="s">
        <v>0</v>
      </c>
      <c r="C2" s="55" t="s">
        <v>1</v>
      </c>
      <c r="D2" s="67" t="s">
        <v>2</v>
      </c>
    </row>
    <row r="3" spans="1:6" ht="15.5" x14ac:dyDescent="0.25">
      <c r="A3" s="36" t="s">
        <v>3</v>
      </c>
      <c r="B3" s="7"/>
      <c r="C3" s="56"/>
      <c r="D3" s="57"/>
    </row>
    <row r="4" spans="1:6" ht="15.5" x14ac:dyDescent="0.25">
      <c r="A4" s="37" t="s">
        <v>30</v>
      </c>
      <c r="B4" s="10">
        <v>2.27</v>
      </c>
      <c r="C4" s="56"/>
      <c r="D4" s="57"/>
    </row>
    <row r="5" spans="1:6" ht="15.5" x14ac:dyDescent="0.25">
      <c r="A5" s="37" t="s">
        <v>31</v>
      </c>
      <c r="B5" s="10">
        <v>1.53</v>
      </c>
      <c r="C5" s="56"/>
      <c r="D5" s="57"/>
    </row>
    <row r="6" spans="1:6" ht="15.5" x14ac:dyDescent="0.25">
      <c r="A6" s="37" t="s">
        <v>32</v>
      </c>
      <c r="B6" s="10">
        <v>2.7429999999999999</v>
      </c>
      <c r="C6" s="56"/>
      <c r="D6" s="57"/>
    </row>
    <row r="7" spans="1:6" ht="15.5" x14ac:dyDescent="0.25">
      <c r="A7" s="37" t="s">
        <v>51</v>
      </c>
      <c r="B7" s="10">
        <f>2*B5*B6</f>
        <v>8.39358</v>
      </c>
      <c r="C7" s="57">
        <v>3750</v>
      </c>
      <c r="D7" s="57">
        <f>B7*C7</f>
        <v>31475.924999999999</v>
      </c>
    </row>
    <row r="8" spans="1:6" ht="15.5" x14ac:dyDescent="0.25">
      <c r="A8" s="37" t="s">
        <v>51</v>
      </c>
      <c r="B8" s="10">
        <f>B4*B6</f>
        <v>6.22661</v>
      </c>
      <c r="C8" s="57">
        <v>3750</v>
      </c>
      <c r="D8" s="57">
        <f>B8*C8</f>
        <v>23349.787499999999</v>
      </c>
    </row>
    <row r="9" spans="1:6" ht="15.5" x14ac:dyDescent="0.25">
      <c r="A9" s="37" t="s">
        <v>52</v>
      </c>
      <c r="B9" s="10">
        <f>B4*B6</f>
        <v>6.22661</v>
      </c>
      <c r="C9" s="57">
        <v>3750</v>
      </c>
      <c r="D9" s="57">
        <f>B9*C9</f>
        <v>23349.787499999999</v>
      </c>
    </row>
    <row r="10" spans="1:6" ht="15.5" x14ac:dyDescent="0.25">
      <c r="A10" s="37" t="s">
        <v>53</v>
      </c>
      <c r="B10" s="10">
        <f>B4*B5</f>
        <v>3.4731000000000001</v>
      </c>
      <c r="C10" s="57">
        <v>3750</v>
      </c>
      <c r="D10" s="57">
        <f>B10*C10</f>
        <v>13024.125</v>
      </c>
      <c r="F10" s="79"/>
    </row>
    <row r="11" spans="1:6" ht="15.5" x14ac:dyDescent="0.25">
      <c r="A11" s="37" t="s">
        <v>54</v>
      </c>
      <c r="B11" s="10">
        <v>1</v>
      </c>
      <c r="C11" s="57">
        <v>49000</v>
      </c>
      <c r="D11" s="57">
        <f t="shared" ref="D11:D17" si="0">B11*C11</f>
        <v>49000</v>
      </c>
    </row>
    <row r="12" spans="1:6" ht="15.5" x14ac:dyDescent="0.25">
      <c r="A12" s="37" t="s">
        <v>5</v>
      </c>
      <c r="B12" s="10">
        <v>2</v>
      </c>
      <c r="C12" s="57">
        <v>2000</v>
      </c>
      <c r="D12" s="57">
        <f t="shared" si="0"/>
        <v>4000</v>
      </c>
    </row>
    <row r="13" spans="1:6" ht="15.5" x14ac:dyDescent="0.25">
      <c r="A13" s="37" t="s">
        <v>6</v>
      </c>
      <c r="B13" s="10">
        <v>1</v>
      </c>
      <c r="C13" s="57">
        <v>5800</v>
      </c>
      <c r="D13" s="57">
        <f t="shared" si="0"/>
        <v>5800</v>
      </c>
    </row>
    <row r="14" spans="1:6" ht="15.5" x14ac:dyDescent="0.25">
      <c r="A14" s="37" t="s">
        <v>7</v>
      </c>
      <c r="B14" s="10">
        <v>0</v>
      </c>
      <c r="C14" s="57">
        <v>2150</v>
      </c>
      <c r="D14" s="57">
        <f t="shared" si="0"/>
        <v>0</v>
      </c>
    </row>
    <row r="15" spans="1:6" ht="15.5" x14ac:dyDescent="0.25">
      <c r="A15" s="38" t="s">
        <v>8</v>
      </c>
      <c r="B15" s="11">
        <v>0</v>
      </c>
      <c r="C15" s="58">
        <f>5500+453</f>
        <v>5953</v>
      </c>
      <c r="D15" s="57">
        <f t="shared" si="0"/>
        <v>0</v>
      </c>
    </row>
    <row r="16" spans="1:6" ht="15.5" x14ac:dyDescent="0.25">
      <c r="A16" s="39" t="s">
        <v>9</v>
      </c>
      <c r="B16" s="12">
        <v>2</v>
      </c>
      <c r="C16" s="57">
        <v>1500</v>
      </c>
      <c r="D16" s="57">
        <f t="shared" si="0"/>
        <v>3000</v>
      </c>
    </row>
    <row r="17" spans="1:4" ht="15.5" x14ac:dyDescent="0.25">
      <c r="A17" s="40" t="s">
        <v>33</v>
      </c>
      <c r="B17" s="10">
        <v>0</v>
      </c>
      <c r="C17" s="57">
        <v>148000</v>
      </c>
      <c r="D17" s="57">
        <f t="shared" si="0"/>
        <v>0</v>
      </c>
    </row>
    <row r="18" spans="1:4" ht="15.5" x14ac:dyDescent="0.25">
      <c r="A18" s="41" t="s">
        <v>10</v>
      </c>
      <c r="B18" s="22" t="s">
        <v>4</v>
      </c>
      <c r="C18" s="59"/>
      <c r="D18" s="22">
        <f>SUM(D4:D17)</f>
        <v>152999.625</v>
      </c>
    </row>
    <row r="19" spans="1:4" ht="15.5" x14ac:dyDescent="0.25">
      <c r="A19" s="43" t="s">
        <v>11</v>
      </c>
      <c r="B19" s="23"/>
      <c r="C19" s="32"/>
      <c r="D19" s="23">
        <f>D18*18%</f>
        <v>27539.932499999999</v>
      </c>
    </row>
    <row r="20" spans="1:4" ht="15.5" x14ac:dyDescent="0.25">
      <c r="A20" s="44" t="s">
        <v>12</v>
      </c>
      <c r="B20" s="24"/>
      <c r="C20" s="60"/>
      <c r="D20" s="24">
        <f>D18+D19</f>
        <v>180539.5575</v>
      </c>
    </row>
    <row r="21" spans="1:4" ht="15.5" x14ac:dyDescent="0.25">
      <c r="A21" s="45" t="s">
        <v>13</v>
      </c>
      <c r="B21" s="33">
        <v>1</v>
      </c>
      <c r="C21" s="61">
        <v>50000</v>
      </c>
      <c r="D21" s="61">
        <f>B21*C21</f>
        <v>50000</v>
      </c>
    </row>
    <row r="22" spans="1:4" ht="15.5" x14ac:dyDescent="0.25">
      <c r="A22" s="39" t="s">
        <v>14</v>
      </c>
      <c r="B22" s="12">
        <v>0</v>
      </c>
      <c r="C22" s="57">
        <v>5000</v>
      </c>
      <c r="D22" s="61">
        <f>B22*C22</f>
        <v>0</v>
      </c>
    </row>
    <row r="23" spans="1:4" ht="15.5" x14ac:dyDescent="0.25">
      <c r="A23" s="46" t="s">
        <v>38</v>
      </c>
      <c r="B23" s="25">
        <v>1</v>
      </c>
      <c r="C23" s="58">
        <v>25000</v>
      </c>
      <c r="D23" s="61">
        <f>B23*C23</f>
        <v>25000</v>
      </c>
    </row>
    <row r="24" spans="1:4" ht="15.5" x14ac:dyDescent="0.25">
      <c r="A24" s="46" t="s">
        <v>39</v>
      </c>
      <c r="B24" s="25">
        <v>1</v>
      </c>
      <c r="C24" s="58">
        <v>15000</v>
      </c>
      <c r="D24" s="61">
        <f>B24*C24</f>
        <v>15000</v>
      </c>
    </row>
    <row r="25" spans="1:4" ht="15.5" x14ac:dyDescent="0.25">
      <c r="A25" s="47" t="s">
        <v>15</v>
      </c>
      <c r="B25" s="24"/>
      <c r="C25" s="62"/>
      <c r="D25" s="24">
        <f>SUM(D21:D24)</f>
        <v>90000</v>
      </c>
    </row>
    <row r="26" spans="1:4" ht="15.5" x14ac:dyDescent="0.25">
      <c r="A26" s="15" t="s">
        <v>11</v>
      </c>
      <c r="B26" s="13" t="s">
        <v>4</v>
      </c>
      <c r="C26" s="63"/>
      <c r="D26" s="61">
        <f>D25*18%</f>
        <v>16200</v>
      </c>
    </row>
    <row r="27" spans="1:4" ht="15.5" x14ac:dyDescent="0.25">
      <c r="A27" s="48" t="s">
        <v>16</v>
      </c>
      <c r="B27" s="22" t="s">
        <v>4</v>
      </c>
      <c r="C27" s="59"/>
      <c r="D27" s="22">
        <f>D25+D26</f>
        <v>106200</v>
      </c>
    </row>
    <row r="28" spans="1:4" ht="15.5" x14ac:dyDescent="0.25">
      <c r="A28" s="18" t="s">
        <v>28</v>
      </c>
      <c r="B28" s="49"/>
      <c r="C28" s="50"/>
      <c r="D28" s="49">
        <f>D18+D25</f>
        <v>242999.625</v>
      </c>
    </row>
    <row r="29" spans="1:4" ht="15.5" x14ac:dyDescent="0.25">
      <c r="A29" s="18" t="s">
        <v>29</v>
      </c>
      <c r="B29" s="49"/>
      <c r="C29" s="51"/>
      <c r="D29" s="49">
        <f>D20+D27</f>
        <v>286739.5575</v>
      </c>
    </row>
    <row r="30" spans="1:4" ht="15.5" x14ac:dyDescent="0.25">
      <c r="A30" s="52"/>
      <c r="B30" s="23"/>
      <c r="C30" s="32"/>
      <c r="D30" s="68"/>
    </row>
    <row r="31" spans="1:4" ht="15.5" x14ac:dyDescent="0.25">
      <c r="A31" s="34" t="s">
        <v>55</v>
      </c>
      <c r="B31" s="26" t="s">
        <v>0</v>
      </c>
      <c r="C31" s="35" t="s">
        <v>1</v>
      </c>
      <c r="D31" s="26" t="s">
        <v>2</v>
      </c>
    </row>
    <row r="32" spans="1:4" ht="15.5" x14ac:dyDescent="0.25">
      <c r="A32" s="36" t="s">
        <v>3</v>
      </c>
      <c r="B32" s="7"/>
      <c r="C32" s="56"/>
      <c r="D32" s="57"/>
    </row>
    <row r="33" spans="1:4" ht="15.5" x14ac:dyDescent="0.25">
      <c r="A33" s="37" t="s">
        <v>30</v>
      </c>
      <c r="B33" s="10">
        <v>2.27</v>
      </c>
      <c r="C33" s="57"/>
      <c r="D33" s="57"/>
    </row>
    <row r="34" spans="1:4" ht="15.5" x14ac:dyDescent="0.25">
      <c r="A34" s="37" t="s">
        <v>31</v>
      </c>
      <c r="B34" s="10">
        <v>1.53</v>
      </c>
      <c r="C34" s="57"/>
      <c r="D34" s="57"/>
    </row>
    <row r="35" spans="1:4" ht="15.5" x14ac:dyDescent="0.25">
      <c r="A35" s="37" t="s">
        <v>32</v>
      </c>
      <c r="B35" s="10">
        <v>2.7429999999999999</v>
      </c>
      <c r="C35" s="57"/>
      <c r="D35" s="57"/>
    </row>
    <row r="36" spans="1:4" ht="15.5" x14ac:dyDescent="0.25">
      <c r="A36" s="37" t="s">
        <v>51</v>
      </c>
      <c r="B36" s="10">
        <f>B33*B35</f>
        <v>6.22661</v>
      </c>
      <c r="C36" s="57">
        <v>3300</v>
      </c>
      <c r="D36" s="57">
        <f>B36*C36</f>
        <v>20547.812999999998</v>
      </c>
    </row>
    <row r="37" spans="1:4" ht="15.5" x14ac:dyDescent="0.25">
      <c r="A37" s="37" t="s">
        <v>51</v>
      </c>
      <c r="B37" s="10">
        <f>B33*B35</f>
        <v>6.22661</v>
      </c>
      <c r="C37" s="57">
        <v>3300</v>
      </c>
      <c r="D37" s="57">
        <f>B37*C37</f>
        <v>20547.812999999998</v>
      </c>
    </row>
    <row r="38" spans="1:4" ht="15.5" x14ac:dyDescent="0.25">
      <c r="A38" s="37" t="s">
        <v>52</v>
      </c>
      <c r="B38" s="10">
        <f>2*B34*B35</f>
        <v>8.39358</v>
      </c>
      <c r="C38" s="57">
        <v>3300</v>
      </c>
      <c r="D38" s="57">
        <f>B38*C38</f>
        <v>27698.813999999998</v>
      </c>
    </row>
    <row r="39" spans="1:4" ht="15.5" x14ac:dyDescent="0.25">
      <c r="A39" s="37" t="s">
        <v>53</v>
      </c>
      <c r="B39" s="10">
        <f>B33*B34</f>
        <v>3.4731000000000001</v>
      </c>
      <c r="C39" s="57">
        <v>3300</v>
      </c>
      <c r="D39" s="57">
        <f>B39*C39</f>
        <v>11461.23</v>
      </c>
    </row>
    <row r="40" spans="1:4" ht="15.5" x14ac:dyDescent="0.25">
      <c r="A40" s="37" t="s">
        <v>54</v>
      </c>
      <c r="B40" s="10">
        <v>1</v>
      </c>
      <c r="C40" s="57">
        <v>46000</v>
      </c>
      <c r="D40" s="57">
        <f t="shared" ref="D40:D46" si="1">B40*C40</f>
        <v>46000</v>
      </c>
    </row>
    <row r="41" spans="1:4" ht="15.5" x14ac:dyDescent="0.25">
      <c r="A41" s="37" t="s">
        <v>5</v>
      </c>
      <c r="B41" s="10">
        <v>2</v>
      </c>
      <c r="C41" s="57">
        <v>2000</v>
      </c>
      <c r="D41" s="57">
        <f t="shared" si="1"/>
        <v>4000</v>
      </c>
    </row>
    <row r="42" spans="1:4" ht="15.5" x14ac:dyDescent="0.25">
      <c r="A42" s="37" t="s">
        <v>17</v>
      </c>
      <c r="B42" s="10">
        <v>1</v>
      </c>
      <c r="C42" s="57">
        <v>5500</v>
      </c>
      <c r="D42" s="57">
        <f t="shared" si="1"/>
        <v>5500</v>
      </c>
    </row>
    <row r="43" spans="1:4" ht="15.5" x14ac:dyDescent="0.25">
      <c r="A43" s="37" t="s">
        <v>18</v>
      </c>
      <c r="B43" s="10">
        <v>0</v>
      </c>
      <c r="C43" s="57">
        <v>1250</v>
      </c>
      <c r="D43" s="57">
        <f t="shared" si="1"/>
        <v>0</v>
      </c>
    </row>
    <row r="44" spans="1:4" ht="15.5" x14ac:dyDescent="0.25">
      <c r="A44" s="38" t="s">
        <v>19</v>
      </c>
      <c r="B44" s="11">
        <v>0</v>
      </c>
      <c r="C44" s="58">
        <f>5500+453</f>
        <v>5953</v>
      </c>
      <c r="D44" s="57">
        <f t="shared" si="1"/>
        <v>0</v>
      </c>
    </row>
    <row r="45" spans="1:4" ht="15.5" x14ac:dyDescent="0.25">
      <c r="A45" s="39" t="s">
        <v>9</v>
      </c>
      <c r="B45" s="12">
        <v>2</v>
      </c>
      <c r="C45" s="57">
        <v>1500</v>
      </c>
      <c r="D45" s="57">
        <f t="shared" si="1"/>
        <v>3000</v>
      </c>
    </row>
    <row r="46" spans="1:4" ht="15.5" x14ac:dyDescent="0.25">
      <c r="A46" s="40" t="s">
        <v>36</v>
      </c>
      <c r="B46" s="12">
        <v>0</v>
      </c>
      <c r="C46" s="57">
        <v>78000</v>
      </c>
      <c r="D46" s="57">
        <f t="shared" si="1"/>
        <v>0</v>
      </c>
    </row>
    <row r="47" spans="1:4" ht="15.5" x14ac:dyDescent="0.25">
      <c r="A47" s="40" t="s">
        <v>37</v>
      </c>
      <c r="B47" s="12">
        <v>0</v>
      </c>
      <c r="C47" s="57">
        <v>95000</v>
      </c>
      <c r="D47" s="57">
        <f>B47*C47</f>
        <v>0</v>
      </c>
    </row>
    <row r="48" spans="1:4" ht="15.5" x14ac:dyDescent="0.25">
      <c r="A48" s="41" t="s">
        <v>20</v>
      </c>
      <c r="B48" s="22" t="s">
        <v>4</v>
      </c>
      <c r="C48" s="59"/>
      <c r="D48" s="22">
        <f>SUM(D36:D47)</f>
        <v>138755.66999999998</v>
      </c>
    </row>
    <row r="49" spans="1:4" ht="15.5" x14ac:dyDescent="0.25">
      <c r="A49" s="15" t="s">
        <v>11</v>
      </c>
      <c r="B49" s="13" t="s">
        <v>4</v>
      </c>
      <c r="C49" s="63"/>
      <c r="D49" s="61">
        <f>D48*18%</f>
        <v>24976.020599999996</v>
      </c>
    </row>
    <row r="50" spans="1:4" ht="15.5" x14ac:dyDescent="0.25">
      <c r="A50" s="41" t="s">
        <v>21</v>
      </c>
      <c r="B50" s="22"/>
      <c r="C50" s="59"/>
      <c r="D50" s="22">
        <f>D48+D49</f>
        <v>163731.69059999997</v>
      </c>
    </row>
    <row r="51" spans="1:4" ht="15.5" x14ac:dyDescent="0.25">
      <c r="A51" s="53" t="s">
        <v>22</v>
      </c>
      <c r="B51" s="13">
        <v>1</v>
      </c>
      <c r="C51" s="61">
        <v>50000</v>
      </c>
      <c r="D51" s="61">
        <f>B51*C51</f>
        <v>50000</v>
      </c>
    </row>
    <row r="52" spans="1:4" ht="15.5" x14ac:dyDescent="0.25">
      <c r="A52" s="45" t="s">
        <v>23</v>
      </c>
      <c r="B52" s="13">
        <v>0</v>
      </c>
      <c r="C52" s="63">
        <v>5000</v>
      </c>
      <c r="D52" s="61">
        <f>B52*C52</f>
        <v>0</v>
      </c>
    </row>
    <row r="53" spans="1:4" ht="15.5" x14ac:dyDescent="0.25">
      <c r="A53" s="46" t="s">
        <v>38</v>
      </c>
      <c r="B53" s="25">
        <v>1</v>
      </c>
      <c r="C53" s="58">
        <v>25000</v>
      </c>
      <c r="D53" s="61">
        <f>B53*C53</f>
        <v>25000</v>
      </c>
    </row>
    <row r="54" spans="1:4" ht="15.5" x14ac:dyDescent="0.25">
      <c r="A54" s="46" t="s">
        <v>39</v>
      </c>
      <c r="B54" s="25">
        <v>1</v>
      </c>
      <c r="C54" s="58">
        <v>15000</v>
      </c>
      <c r="D54" s="61">
        <f>B54*C54</f>
        <v>15000</v>
      </c>
    </row>
    <row r="55" spans="1:4" ht="15.5" x14ac:dyDescent="0.25">
      <c r="A55" s="54" t="s">
        <v>22</v>
      </c>
      <c r="B55" s="22"/>
      <c r="C55" s="59"/>
      <c r="D55" s="22">
        <f>SUM(D51:D54)</f>
        <v>90000</v>
      </c>
    </row>
    <row r="56" spans="1:4" ht="15.5" x14ac:dyDescent="0.25">
      <c r="A56" s="15" t="s">
        <v>11</v>
      </c>
      <c r="B56" s="13" t="s">
        <v>4</v>
      </c>
      <c r="C56" s="63"/>
      <c r="D56" s="61">
        <f>D55*18%</f>
        <v>16200</v>
      </c>
    </row>
    <row r="57" spans="1:4" ht="15.5" x14ac:dyDescent="0.25">
      <c r="A57" s="48" t="s">
        <v>24</v>
      </c>
      <c r="B57" s="22" t="s">
        <v>4</v>
      </c>
      <c r="C57" s="59"/>
      <c r="D57" s="22">
        <f>D56+D55</f>
        <v>106200</v>
      </c>
    </row>
    <row r="58" spans="1:4" ht="15.5" x14ac:dyDescent="0.25">
      <c r="A58" s="48"/>
      <c r="B58" s="22"/>
      <c r="C58" s="59"/>
      <c r="D58" s="22"/>
    </row>
    <row r="59" spans="1:4" ht="15.5" x14ac:dyDescent="0.25">
      <c r="A59" s="18" t="s">
        <v>34</v>
      </c>
      <c r="B59" s="27"/>
      <c r="C59" s="64">
        <f>C48+C55</f>
        <v>0</v>
      </c>
      <c r="D59" s="27">
        <f>D48+D55</f>
        <v>228755.66999999998</v>
      </c>
    </row>
    <row r="60" spans="1:4" ht="15.5" x14ac:dyDescent="0.25">
      <c r="A60" s="18" t="s">
        <v>25</v>
      </c>
      <c r="B60" s="27"/>
      <c r="C60" s="65"/>
      <c r="D60" s="27">
        <f>D50+D57</f>
        <v>269931.69059999997</v>
      </c>
    </row>
    <row r="61" spans="1:4" ht="15.5" x14ac:dyDescent="0.25">
      <c r="A61" s="19"/>
      <c r="B61" s="28"/>
      <c r="C61" s="66"/>
      <c r="D61" s="28"/>
    </row>
    <row r="62" spans="1:4" ht="15.5" x14ac:dyDescent="0.25">
      <c r="A62" s="85" t="s">
        <v>40</v>
      </c>
      <c r="B62" s="86"/>
      <c r="C62" s="86"/>
      <c r="D62" s="87"/>
    </row>
    <row r="63" spans="1:4" ht="15.5" x14ac:dyDescent="0.25">
      <c r="A63" s="81" t="s">
        <v>35</v>
      </c>
      <c r="B63" s="82"/>
      <c r="C63" s="82"/>
      <c r="D63" s="83"/>
    </row>
  </sheetData>
  <mergeCells count="4">
    <mergeCell ref="A1:B1"/>
    <mergeCell ref="C1:D1"/>
    <mergeCell ref="A62:D62"/>
    <mergeCell ref="A63:D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8" workbookViewId="0">
      <selection activeCell="A62" sqref="A62:D62"/>
    </sheetView>
  </sheetViews>
  <sheetFormatPr defaultRowHeight="12.5" x14ac:dyDescent="0.25"/>
  <cols>
    <col min="1" max="1" width="48.1796875" bestFit="1" customWidth="1"/>
    <col min="2" max="2" width="7.08984375" bestFit="1" customWidth="1"/>
    <col min="3" max="3" width="12.6328125" bestFit="1" customWidth="1"/>
    <col min="4" max="4" width="12.90625" bestFit="1" customWidth="1"/>
    <col min="6" max="6" width="10.1796875" bestFit="1" customWidth="1"/>
  </cols>
  <sheetData>
    <row r="1" spans="1:4" ht="15.5" x14ac:dyDescent="0.35">
      <c r="A1" s="84" t="s">
        <v>26</v>
      </c>
      <c r="B1" s="84"/>
      <c r="C1" s="80" t="s">
        <v>27</v>
      </c>
      <c r="D1" s="80"/>
    </row>
    <row r="2" spans="1:4" ht="15.5" x14ac:dyDescent="0.25">
      <c r="A2" s="42" t="s">
        <v>50</v>
      </c>
      <c r="B2" s="21" t="s">
        <v>0</v>
      </c>
      <c r="C2" s="55" t="s">
        <v>1</v>
      </c>
      <c r="D2" s="67" t="s">
        <v>2</v>
      </c>
    </row>
    <row r="3" spans="1:4" ht="15.5" x14ac:dyDescent="0.25">
      <c r="A3" s="36" t="s">
        <v>3</v>
      </c>
      <c r="B3" s="7"/>
      <c r="C3" s="56"/>
      <c r="D3" s="57"/>
    </row>
    <row r="4" spans="1:4" ht="15.5" x14ac:dyDescent="0.25">
      <c r="A4" s="37" t="s">
        <v>30</v>
      </c>
      <c r="B4" s="10"/>
      <c r="C4" s="56"/>
      <c r="D4" s="57"/>
    </row>
    <row r="5" spans="1:4" ht="15.5" x14ac:dyDescent="0.25">
      <c r="A5" s="37" t="s">
        <v>31</v>
      </c>
      <c r="B5" s="10"/>
      <c r="C5" s="56"/>
      <c r="D5" s="57"/>
    </row>
    <row r="6" spans="1:4" ht="15.5" x14ac:dyDescent="0.25">
      <c r="A6" s="37" t="s">
        <v>32</v>
      </c>
      <c r="B6" s="10"/>
      <c r="C6" s="56"/>
      <c r="D6" s="57"/>
    </row>
    <row r="7" spans="1:4" ht="15.5" x14ac:dyDescent="0.25">
      <c r="A7" s="37" t="s">
        <v>51</v>
      </c>
      <c r="B7" s="10"/>
      <c r="C7" s="57">
        <v>2500</v>
      </c>
      <c r="D7" s="57">
        <f>B7*C7</f>
        <v>0</v>
      </c>
    </row>
    <row r="8" spans="1:4" ht="15.5" x14ac:dyDescent="0.25">
      <c r="A8" s="37" t="s">
        <v>52</v>
      </c>
      <c r="B8" s="10"/>
      <c r="C8" s="57"/>
      <c r="D8" s="57"/>
    </row>
    <row r="9" spans="1:4" ht="15.5" x14ac:dyDescent="0.25">
      <c r="A9" s="37" t="s">
        <v>51</v>
      </c>
      <c r="B9" s="10"/>
      <c r="C9" s="57"/>
      <c r="D9" s="57"/>
    </row>
    <row r="10" spans="1:4" ht="15.5" x14ac:dyDescent="0.25">
      <c r="A10" s="37" t="s">
        <v>53</v>
      </c>
      <c r="B10" s="10">
        <f>B4*B5</f>
        <v>0</v>
      </c>
      <c r="C10" s="57">
        <v>2500</v>
      </c>
      <c r="D10" s="57">
        <f>B10*C10</f>
        <v>0</v>
      </c>
    </row>
    <row r="11" spans="1:4" ht="15.5" x14ac:dyDescent="0.25">
      <c r="A11" s="37" t="s">
        <v>54</v>
      </c>
      <c r="B11" s="10">
        <v>0</v>
      </c>
      <c r="C11" s="57">
        <v>38000</v>
      </c>
      <c r="D11" s="57">
        <f t="shared" ref="D11:D17" si="0">B11*C11</f>
        <v>0</v>
      </c>
    </row>
    <row r="12" spans="1:4" ht="15.5" x14ac:dyDescent="0.25">
      <c r="A12" s="37" t="s">
        <v>5</v>
      </c>
      <c r="B12" s="10">
        <v>0</v>
      </c>
      <c r="C12" s="57">
        <v>2000</v>
      </c>
      <c r="D12" s="57">
        <f t="shared" si="0"/>
        <v>0</v>
      </c>
    </row>
    <row r="13" spans="1:4" ht="15.5" x14ac:dyDescent="0.25">
      <c r="A13" s="37" t="s">
        <v>6</v>
      </c>
      <c r="B13" s="10">
        <v>0</v>
      </c>
      <c r="C13" s="57">
        <v>5800</v>
      </c>
      <c r="D13" s="57">
        <f t="shared" si="0"/>
        <v>0</v>
      </c>
    </row>
    <row r="14" spans="1:4" ht="15.5" x14ac:dyDescent="0.25">
      <c r="A14" s="37" t="s">
        <v>7</v>
      </c>
      <c r="B14" s="10">
        <v>0</v>
      </c>
      <c r="C14" s="57">
        <v>2150</v>
      </c>
      <c r="D14" s="57">
        <f t="shared" si="0"/>
        <v>0</v>
      </c>
    </row>
    <row r="15" spans="1:4" ht="15.5" x14ac:dyDescent="0.25">
      <c r="A15" s="38" t="s">
        <v>8</v>
      </c>
      <c r="B15" s="11">
        <v>0</v>
      </c>
      <c r="C15" s="58">
        <f>5500+453</f>
        <v>5953</v>
      </c>
      <c r="D15" s="57">
        <f t="shared" si="0"/>
        <v>0</v>
      </c>
    </row>
    <row r="16" spans="1:4" ht="15.5" x14ac:dyDescent="0.25">
      <c r="A16" s="39" t="s">
        <v>9</v>
      </c>
      <c r="B16" s="12">
        <v>0</v>
      </c>
      <c r="C16" s="57">
        <v>1500</v>
      </c>
      <c r="D16" s="57">
        <f t="shared" si="0"/>
        <v>0</v>
      </c>
    </row>
    <row r="17" spans="1:4" ht="15.5" x14ac:dyDescent="0.25">
      <c r="A17" s="40" t="s">
        <v>33</v>
      </c>
      <c r="B17" s="10">
        <v>0</v>
      </c>
      <c r="C17" s="57">
        <v>148000</v>
      </c>
      <c r="D17" s="57">
        <f t="shared" si="0"/>
        <v>0</v>
      </c>
    </row>
    <row r="18" spans="1:4" ht="15.5" x14ac:dyDescent="0.25">
      <c r="A18" s="41" t="s">
        <v>10</v>
      </c>
      <c r="B18" s="22" t="s">
        <v>4</v>
      </c>
      <c r="C18" s="59"/>
      <c r="D18" s="22">
        <f>SUM(D4:D17)</f>
        <v>0</v>
      </c>
    </row>
    <row r="19" spans="1:4" ht="15.5" x14ac:dyDescent="0.25">
      <c r="A19" s="43" t="s">
        <v>11</v>
      </c>
      <c r="B19" s="23"/>
      <c r="C19" s="32"/>
      <c r="D19" s="23">
        <f>D18*18%</f>
        <v>0</v>
      </c>
    </row>
    <row r="20" spans="1:4" ht="15.5" x14ac:dyDescent="0.25">
      <c r="A20" s="44" t="s">
        <v>12</v>
      </c>
      <c r="B20" s="24"/>
      <c r="C20" s="60"/>
      <c r="D20" s="24">
        <f>D18+D19</f>
        <v>0</v>
      </c>
    </row>
    <row r="21" spans="1:4" ht="15.5" x14ac:dyDescent="0.25">
      <c r="A21" s="45" t="s">
        <v>13</v>
      </c>
      <c r="B21" s="33">
        <v>0</v>
      </c>
      <c r="C21" s="61">
        <v>50000</v>
      </c>
      <c r="D21" s="61">
        <f>B21*C21</f>
        <v>0</v>
      </c>
    </row>
    <row r="22" spans="1:4" ht="15.5" x14ac:dyDescent="0.25">
      <c r="A22" s="39" t="s">
        <v>14</v>
      </c>
      <c r="B22" s="12">
        <v>0</v>
      </c>
      <c r="C22" s="57">
        <v>5000</v>
      </c>
      <c r="D22" s="61">
        <f>B22*C22</f>
        <v>0</v>
      </c>
    </row>
    <row r="23" spans="1:4" ht="15.5" x14ac:dyDescent="0.25">
      <c r="A23" s="46" t="s">
        <v>38</v>
      </c>
      <c r="B23" s="25">
        <v>0</v>
      </c>
      <c r="C23" s="58">
        <v>25000</v>
      </c>
      <c r="D23" s="61">
        <f>B23*C23</f>
        <v>0</v>
      </c>
    </row>
    <row r="24" spans="1:4" ht="15.5" x14ac:dyDescent="0.25">
      <c r="A24" s="46" t="s">
        <v>39</v>
      </c>
      <c r="B24" s="25">
        <v>0</v>
      </c>
      <c r="C24" s="58">
        <v>15000</v>
      </c>
      <c r="D24" s="61">
        <f>B24*C24</f>
        <v>0</v>
      </c>
    </row>
    <row r="25" spans="1:4" ht="15.5" x14ac:dyDescent="0.25">
      <c r="A25" s="47" t="s">
        <v>15</v>
      </c>
      <c r="B25" s="24"/>
      <c r="C25" s="62"/>
      <c r="D25" s="24">
        <f>SUM(D21:D24)</f>
        <v>0</v>
      </c>
    </row>
    <row r="26" spans="1:4" ht="15.5" x14ac:dyDescent="0.25">
      <c r="A26" s="15" t="s">
        <v>11</v>
      </c>
      <c r="B26" s="13" t="s">
        <v>4</v>
      </c>
      <c r="C26" s="63"/>
      <c r="D26" s="61">
        <f>D25*18%</f>
        <v>0</v>
      </c>
    </row>
    <row r="27" spans="1:4" ht="15.5" x14ac:dyDescent="0.25">
      <c r="A27" s="48" t="s">
        <v>16</v>
      </c>
      <c r="B27" s="22" t="s">
        <v>4</v>
      </c>
      <c r="C27" s="59"/>
      <c r="D27" s="22">
        <f>D25+D26</f>
        <v>0</v>
      </c>
    </row>
    <row r="28" spans="1:4" ht="15.5" x14ac:dyDescent="0.25">
      <c r="A28" s="18" t="s">
        <v>28</v>
      </c>
      <c r="B28" s="49"/>
      <c r="C28" s="50"/>
      <c r="D28" s="49">
        <f>D18+D25</f>
        <v>0</v>
      </c>
    </row>
    <row r="29" spans="1:4" ht="15.5" x14ac:dyDescent="0.25">
      <c r="A29" s="18" t="s">
        <v>29</v>
      </c>
      <c r="B29" s="49"/>
      <c r="C29" s="51"/>
      <c r="D29" s="49">
        <f>D20+D27</f>
        <v>0</v>
      </c>
    </row>
    <row r="30" spans="1:4" ht="15.5" x14ac:dyDescent="0.25">
      <c r="A30" s="52"/>
      <c r="B30" s="23"/>
      <c r="C30" s="32"/>
      <c r="D30" s="68"/>
    </row>
    <row r="31" spans="1:4" ht="15.5" x14ac:dyDescent="0.25">
      <c r="A31" s="34" t="s">
        <v>55</v>
      </c>
      <c r="B31" s="26" t="s">
        <v>0</v>
      </c>
      <c r="C31" s="35" t="s">
        <v>1</v>
      </c>
      <c r="D31" s="26" t="s">
        <v>2</v>
      </c>
    </row>
    <row r="32" spans="1:4" ht="15.5" x14ac:dyDescent="0.25">
      <c r="A32" s="36" t="s">
        <v>3</v>
      </c>
      <c r="B32" s="7"/>
      <c r="C32" s="56"/>
      <c r="D32" s="57"/>
    </row>
    <row r="33" spans="1:6" ht="15.5" x14ac:dyDescent="0.25">
      <c r="A33" s="37" t="s">
        <v>30</v>
      </c>
      <c r="B33" s="10">
        <v>2.1</v>
      </c>
      <c r="C33" s="57"/>
      <c r="D33" s="57"/>
    </row>
    <row r="34" spans="1:6" ht="15.5" x14ac:dyDescent="0.25">
      <c r="A34" s="37" t="s">
        <v>31</v>
      </c>
      <c r="B34" s="10">
        <v>2.11</v>
      </c>
      <c r="C34" s="57"/>
      <c r="D34" s="57"/>
    </row>
    <row r="35" spans="1:6" ht="15.5" x14ac:dyDescent="0.25">
      <c r="A35" s="37" t="s">
        <v>32</v>
      </c>
      <c r="B35" s="10">
        <v>2.7429999999999999</v>
      </c>
      <c r="C35" s="57"/>
      <c r="D35" s="57"/>
    </row>
    <row r="36" spans="1:6" ht="15.5" x14ac:dyDescent="0.25">
      <c r="A36" s="37" t="s">
        <v>51</v>
      </c>
      <c r="B36" s="10">
        <f>B33*B35</f>
        <v>5.7603</v>
      </c>
      <c r="C36" s="57">
        <v>3300</v>
      </c>
      <c r="D36" s="57">
        <f>B36*C36</f>
        <v>19008.990000000002</v>
      </c>
    </row>
    <row r="37" spans="1:6" ht="15.5" x14ac:dyDescent="0.25">
      <c r="A37" s="37" t="s">
        <v>52</v>
      </c>
      <c r="B37" s="10">
        <f>2*B34*B35</f>
        <v>11.57546</v>
      </c>
      <c r="C37" s="57">
        <v>3300</v>
      </c>
      <c r="D37" s="57">
        <f>B37*C37</f>
        <v>38199.017999999996</v>
      </c>
    </row>
    <row r="38" spans="1:6" ht="15.5" x14ac:dyDescent="0.25">
      <c r="A38" s="37" t="s">
        <v>51</v>
      </c>
      <c r="B38" s="10">
        <f>B33*B35</f>
        <v>5.7603</v>
      </c>
      <c r="C38" s="57">
        <v>3300</v>
      </c>
      <c r="D38" s="57">
        <f>B38*C38</f>
        <v>19008.990000000002</v>
      </c>
    </row>
    <row r="39" spans="1:6" ht="15.5" x14ac:dyDescent="0.25">
      <c r="A39" s="37" t="s">
        <v>53</v>
      </c>
      <c r="B39" s="10">
        <f>B33*B34</f>
        <v>4.431</v>
      </c>
      <c r="C39" s="57">
        <v>3300</v>
      </c>
      <c r="D39" s="57">
        <f>B39*C39</f>
        <v>14622.3</v>
      </c>
    </row>
    <row r="40" spans="1:6" ht="15.5" x14ac:dyDescent="0.25">
      <c r="A40" s="37" t="s">
        <v>54</v>
      </c>
      <c r="B40" s="10">
        <v>1</v>
      </c>
      <c r="C40" s="57">
        <v>46000</v>
      </c>
      <c r="D40" s="57">
        <f t="shared" ref="D40:D46" si="1">B40*C40</f>
        <v>46000</v>
      </c>
    </row>
    <row r="41" spans="1:6" ht="15.5" x14ac:dyDescent="0.25">
      <c r="A41" s="37" t="s">
        <v>5</v>
      </c>
      <c r="B41" s="10">
        <v>2</v>
      </c>
      <c r="C41" s="57">
        <v>2000</v>
      </c>
      <c r="D41" s="57">
        <f t="shared" si="1"/>
        <v>4000</v>
      </c>
    </row>
    <row r="42" spans="1:6" ht="15.5" x14ac:dyDescent="0.25">
      <c r="A42" s="37" t="s">
        <v>17</v>
      </c>
      <c r="B42" s="10">
        <v>1</v>
      </c>
      <c r="C42" s="57">
        <v>5500</v>
      </c>
      <c r="D42" s="57">
        <f t="shared" si="1"/>
        <v>5500</v>
      </c>
    </row>
    <row r="43" spans="1:6" ht="15.5" x14ac:dyDescent="0.25">
      <c r="A43" s="37" t="s">
        <v>18</v>
      </c>
      <c r="B43" s="10">
        <v>0</v>
      </c>
      <c r="C43" s="57">
        <v>1250</v>
      </c>
      <c r="D43" s="57">
        <f t="shared" si="1"/>
        <v>0</v>
      </c>
      <c r="F43" s="79"/>
    </row>
    <row r="44" spans="1:6" ht="15.5" x14ac:dyDescent="0.25">
      <c r="A44" s="38" t="s">
        <v>19</v>
      </c>
      <c r="B44" s="11">
        <v>0</v>
      </c>
      <c r="C44" s="58">
        <f>5500+453</f>
        <v>5953</v>
      </c>
      <c r="D44" s="57">
        <f t="shared" si="1"/>
        <v>0</v>
      </c>
    </row>
    <row r="45" spans="1:6" ht="15.5" x14ac:dyDescent="0.25">
      <c r="A45" s="39" t="s">
        <v>9</v>
      </c>
      <c r="B45" s="12">
        <v>2</v>
      </c>
      <c r="C45" s="57">
        <v>1500</v>
      </c>
      <c r="D45" s="57">
        <f t="shared" si="1"/>
        <v>3000</v>
      </c>
    </row>
    <row r="46" spans="1:6" ht="15.5" x14ac:dyDescent="0.25">
      <c r="A46" s="40" t="s">
        <v>36</v>
      </c>
      <c r="B46" s="12">
        <v>0</v>
      </c>
      <c r="C46" s="57">
        <v>78000</v>
      </c>
      <c r="D46" s="57">
        <f t="shared" si="1"/>
        <v>0</v>
      </c>
    </row>
    <row r="47" spans="1:6" ht="15.5" x14ac:dyDescent="0.25">
      <c r="A47" s="40" t="s">
        <v>37</v>
      </c>
      <c r="B47" s="12">
        <v>0</v>
      </c>
      <c r="C47" s="57">
        <v>95000</v>
      </c>
      <c r="D47" s="57">
        <f>B47*C47</f>
        <v>0</v>
      </c>
    </row>
    <row r="48" spans="1:6" ht="15.5" x14ac:dyDescent="0.25">
      <c r="A48" s="41" t="s">
        <v>20</v>
      </c>
      <c r="B48" s="22" t="s">
        <v>4</v>
      </c>
      <c r="C48" s="59"/>
      <c r="D48" s="22">
        <f>SUM(D36:D47)</f>
        <v>149339.29800000001</v>
      </c>
    </row>
    <row r="49" spans="1:4" ht="15.5" x14ac:dyDescent="0.25">
      <c r="A49" s="15" t="s">
        <v>11</v>
      </c>
      <c r="B49" s="13" t="s">
        <v>4</v>
      </c>
      <c r="C49" s="63"/>
      <c r="D49" s="61">
        <f>D48*18%</f>
        <v>26881.073640000002</v>
      </c>
    </row>
    <row r="50" spans="1:4" ht="15.5" x14ac:dyDescent="0.25">
      <c r="A50" s="41" t="s">
        <v>21</v>
      </c>
      <c r="B50" s="22"/>
      <c r="C50" s="59"/>
      <c r="D50" s="22">
        <f>D48+D49</f>
        <v>176220.37164000003</v>
      </c>
    </row>
    <row r="51" spans="1:4" ht="15.5" x14ac:dyDescent="0.25">
      <c r="A51" s="53" t="s">
        <v>22</v>
      </c>
      <c r="B51" s="13">
        <v>1</v>
      </c>
      <c r="C51" s="61">
        <v>50000</v>
      </c>
      <c r="D51" s="61">
        <f>B51*C51</f>
        <v>50000</v>
      </c>
    </row>
    <row r="52" spans="1:4" ht="15.5" x14ac:dyDescent="0.25">
      <c r="A52" s="45" t="s">
        <v>23</v>
      </c>
      <c r="B52" s="13">
        <v>0</v>
      </c>
      <c r="C52" s="63">
        <v>5000</v>
      </c>
      <c r="D52" s="61">
        <f>B52*C52</f>
        <v>0</v>
      </c>
    </row>
    <row r="53" spans="1:4" ht="15.5" x14ac:dyDescent="0.25">
      <c r="A53" s="46" t="s">
        <v>38</v>
      </c>
      <c r="B53" s="25">
        <v>1</v>
      </c>
      <c r="C53" s="58">
        <v>25000</v>
      </c>
      <c r="D53" s="61">
        <f>B53*C53</f>
        <v>25000</v>
      </c>
    </row>
    <row r="54" spans="1:4" ht="15.5" x14ac:dyDescent="0.25">
      <c r="A54" s="46" t="s">
        <v>39</v>
      </c>
      <c r="B54" s="25">
        <v>1</v>
      </c>
      <c r="C54" s="58">
        <v>15000</v>
      </c>
      <c r="D54" s="61">
        <f>B54*C54</f>
        <v>15000</v>
      </c>
    </row>
    <row r="55" spans="1:4" ht="15.5" x14ac:dyDescent="0.25">
      <c r="A55" s="54" t="s">
        <v>22</v>
      </c>
      <c r="B55" s="22"/>
      <c r="C55" s="59"/>
      <c r="D55" s="22">
        <f>SUM(D51:D54)</f>
        <v>90000</v>
      </c>
    </row>
    <row r="56" spans="1:4" ht="15.5" x14ac:dyDescent="0.25">
      <c r="A56" s="15" t="s">
        <v>11</v>
      </c>
      <c r="B56" s="13" t="s">
        <v>4</v>
      </c>
      <c r="C56" s="63"/>
      <c r="D56" s="61">
        <f>D55*18%</f>
        <v>16200</v>
      </c>
    </row>
    <row r="57" spans="1:4" ht="15.5" x14ac:dyDescent="0.25">
      <c r="A57" s="48" t="s">
        <v>24</v>
      </c>
      <c r="B57" s="22" t="s">
        <v>4</v>
      </c>
      <c r="C57" s="59"/>
      <c r="D57" s="22">
        <f>D56+D55</f>
        <v>106200</v>
      </c>
    </row>
    <row r="58" spans="1:4" ht="15.5" x14ac:dyDescent="0.25">
      <c r="A58" s="48"/>
      <c r="B58" s="22"/>
      <c r="C58" s="59"/>
      <c r="D58" s="22"/>
    </row>
    <row r="59" spans="1:4" ht="15.5" x14ac:dyDescent="0.25">
      <c r="A59" s="18" t="s">
        <v>34</v>
      </c>
      <c r="B59" s="27"/>
      <c r="C59" s="64">
        <f>C48+C55</f>
        <v>0</v>
      </c>
      <c r="D59" s="27">
        <f>D48+D55</f>
        <v>239339.29800000001</v>
      </c>
    </row>
    <row r="60" spans="1:4" ht="15.5" x14ac:dyDescent="0.25">
      <c r="A60" s="18" t="s">
        <v>25</v>
      </c>
      <c r="B60" s="27"/>
      <c r="C60" s="65"/>
      <c r="D60" s="27">
        <f>D50+D57</f>
        <v>282420.37164000003</v>
      </c>
    </row>
    <row r="61" spans="1:4" ht="15.5" x14ac:dyDescent="0.25">
      <c r="A61" s="19"/>
      <c r="B61" s="28"/>
      <c r="C61" s="66"/>
      <c r="D61" s="28"/>
    </row>
    <row r="62" spans="1:4" ht="15.5" x14ac:dyDescent="0.25">
      <c r="A62" s="85" t="s">
        <v>40</v>
      </c>
      <c r="B62" s="86"/>
      <c r="C62" s="86"/>
      <c r="D62" s="87"/>
    </row>
    <row r="63" spans="1:4" ht="15.5" x14ac:dyDescent="0.25">
      <c r="A63" s="81" t="s">
        <v>35</v>
      </c>
      <c r="B63" s="82"/>
      <c r="C63" s="82"/>
      <c r="D63" s="83"/>
    </row>
  </sheetData>
  <mergeCells count="4">
    <mergeCell ref="A1:B1"/>
    <mergeCell ref="C1:D1"/>
    <mergeCell ref="A62:D62"/>
    <mergeCell ref="A63:D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5" sqref="E15"/>
    </sheetView>
  </sheetViews>
  <sheetFormatPr defaultRowHeight="12.5" x14ac:dyDescent="0.25"/>
  <cols>
    <col min="1" max="1" width="5.1796875" style="72" bestFit="1" customWidth="1"/>
    <col min="2" max="2" width="19.453125" bestFit="1" customWidth="1"/>
    <col min="3" max="3" width="13.08984375" bestFit="1" customWidth="1"/>
    <col min="4" max="4" width="21.81640625" bestFit="1" customWidth="1"/>
    <col min="5" max="5" width="12.54296875" bestFit="1" customWidth="1"/>
  </cols>
  <sheetData>
    <row r="1" spans="1:5" ht="13" x14ac:dyDescent="0.3">
      <c r="A1" s="74" t="s">
        <v>42</v>
      </c>
      <c r="B1" s="75"/>
      <c r="C1" s="75" t="s">
        <v>45</v>
      </c>
      <c r="D1" s="75" t="s">
        <v>46</v>
      </c>
    </row>
    <row r="2" spans="1:5" ht="13.25" x14ac:dyDescent="0.25">
      <c r="A2" s="73">
        <v>1</v>
      </c>
      <c r="B2" s="70" t="s">
        <v>43</v>
      </c>
      <c r="C2" s="71">
        <f>' Freezer + Chiller@1'!D18</f>
        <v>144950.625</v>
      </c>
      <c r="D2" s="71">
        <v>90000</v>
      </c>
    </row>
    <row r="3" spans="1:5" ht="13.25" x14ac:dyDescent="0.25">
      <c r="A3" s="73">
        <v>2</v>
      </c>
      <c r="B3" s="70" t="s">
        <v>44</v>
      </c>
      <c r="C3" s="71">
        <f>' Freezer + Chiller@1'!D48</f>
        <v>138138.43799999999</v>
      </c>
      <c r="D3" s="71">
        <v>90000</v>
      </c>
    </row>
    <row r="4" spans="1:5" ht="13.25" x14ac:dyDescent="0.25">
      <c r="A4" s="73">
        <v>3</v>
      </c>
      <c r="B4" s="70" t="s">
        <v>43</v>
      </c>
      <c r="C4" s="71">
        <f>'Frrezer + Chiller@2'!D18</f>
        <v>152999.625</v>
      </c>
      <c r="D4" s="71">
        <v>90000</v>
      </c>
    </row>
    <row r="5" spans="1:5" ht="13.25" x14ac:dyDescent="0.25">
      <c r="A5" s="73">
        <v>4</v>
      </c>
      <c r="B5" s="70" t="s">
        <v>44</v>
      </c>
      <c r="C5" s="71">
        <f>'Frrezer + Chiller@2'!D48</f>
        <v>138755.66999999998</v>
      </c>
      <c r="D5" s="71">
        <v>90000</v>
      </c>
    </row>
    <row r="6" spans="1:5" ht="13.25" x14ac:dyDescent="0.25">
      <c r="A6" s="73">
        <v>5</v>
      </c>
      <c r="B6" s="70" t="s">
        <v>44</v>
      </c>
      <c r="C6" s="71">
        <f>'Chiller@3'!D48</f>
        <v>149339.29800000001</v>
      </c>
      <c r="D6" s="71">
        <v>90000</v>
      </c>
    </row>
    <row r="7" spans="1:5" ht="13.25" x14ac:dyDescent="0.25">
      <c r="A7" s="73"/>
      <c r="B7" s="70"/>
      <c r="C7" s="71">
        <f>SUM(C2:C6)</f>
        <v>724183.65599999996</v>
      </c>
      <c r="D7" s="71">
        <f>SUM(D2:D6)</f>
        <v>450000</v>
      </c>
    </row>
    <row r="8" spans="1:5" ht="13.25" x14ac:dyDescent="0.25">
      <c r="A8" s="78"/>
      <c r="B8" s="78" t="s">
        <v>47</v>
      </c>
      <c r="C8" s="71">
        <v>70000</v>
      </c>
      <c r="D8" s="71"/>
      <c r="E8" s="79">
        <f>C7+D7+C8</f>
        <v>1244183.656</v>
      </c>
    </row>
    <row r="9" spans="1:5" ht="13.25" x14ac:dyDescent="0.25">
      <c r="A9" s="89" t="s">
        <v>48</v>
      </c>
      <c r="B9" s="90"/>
      <c r="C9" s="71">
        <f>(C7+C8)*18%</f>
        <v>142953.05807999999</v>
      </c>
      <c r="D9" s="71">
        <f>D7*18%</f>
        <v>81000</v>
      </c>
    </row>
    <row r="10" spans="1:5" ht="13" x14ac:dyDescent="0.3">
      <c r="A10" s="91" t="s">
        <v>49</v>
      </c>
      <c r="B10" s="92"/>
      <c r="C10" s="76">
        <f>C7+C8+C9</f>
        <v>937136.71407999995</v>
      </c>
      <c r="D10" s="76">
        <f>SUM(D7:D9)</f>
        <v>531000</v>
      </c>
    </row>
    <row r="11" spans="1:5" ht="13.25" x14ac:dyDescent="0.25">
      <c r="C11" s="79">
        <f>C10+D10</f>
        <v>1468136.7140799998</v>
      </c>
    </row>
    <row r="12" spans="1:5" ht="13.25" x14ac:dyDescent="0.25">
      <c r="C12" s="79"/>
    </row>
  </sheetData>
  <mergeCells count="2">
    <mergeCell ref="A9:B9"/>
    <mergeCell ref="A10:B10"/>
  </mergeCells>
  <hyperlinks>
    <hyperlink ref="A9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46763FDA7A446B21D6D4150BD8D0A" ma:contentTypeVersion="13" ma:contentTypeDescription="Create a new document." ma:contentTypeScope="" ma:versionID="3159c07dd3a7a30e000bf96df0c5d3c4">
  <xsd:schema xmlns:xsd="http://www.w3.org/2001/XMLSchema" xmlns:xs="http://www.w3.org/2001/XMLSchema" xmlns:p="http://schemas.microsoft.com/office/2006/metadata/properties" xmlns:ns3="597559e9-2526-4242-a379-76c2d46a0f24" xmlns:ns4="36320f2d-5490-4a1f-9510-96bfdc0b1f31" targetNamespace="http://schemas.microsoft.com/office/2006/metadata/properties" ma:root="true" ma:fieldsID="404d966a2368718af30b7aca30b8a0ff" ns3:_="" ns4:_="">
    <xsd:import namespace="597559e9-2526-4242-a379-76c2d46a0f24"/>
    <xsd:import namespace="36320f2d-5490-4a1f-9510-96bfdc0b1f3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59e9-2526-4242-a379-76c2d46a0f2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0f2d-5490-4a1f-9510-96bfdc0b1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559e9-2526-4242-a379-76c2d46a0f24" xsi:nil="true"/>
  </documentManagement>
</p:properties>
</file>

<file path=customXml/itemProps1.xml><?xml version="1.0" encoding="utf-8"?>
<ds:datastoreItem xmlns:ds="http://schemas.openxmlformats.org/officeDocument/2006/customXml" ds:itemID="{398D64F0-CEDB-41A5-8A90-5D97283D8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559e9-2526-4242-a379-76c2d46a0f24"/>
    <ds:schemaRef ds:uri="36320f2d-5490-4a1f-9510-96bfdc0b1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31D5F-50AE-460C-A689-5CDCF0198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A3BF5-31E2-4187-B305-EB19EA285234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597559e9-2526-4242-a379-76c2d46a0f24"/>
    <ds:schemaRef ds:uri="http://purl.org/dc/terms/"/>
    <ds:schemaRef ds:uri="36320f2d-5490-4a1f-9510-96bfdc0b1f31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Freezer + Chiller@1</vt:lpstr>
      <vt:lpstr>Frrezer + Chiller@2</vt:lpstr>
      <vt:lpstr>Chiller@3</vt:lpstr>
      <vt:lpstr>Summarry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Ramendra Singh</cp:lastModifiedBy>
  <dcterms:created xsi:type="dcterms:W3CDTF">2022-09-21T11:19:20Z</dcterms:created>
  <dcterms:modified xsi:type="dcterms:W3CDTF">2024-08-12T05:19:05Z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0x010100A7746763FDA7A446B21D6D4150BD8D0A</vt:lpwstr>
  </property>
</Properties>
</file>