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corp11-my.sharepoint.com/personal/mrunal_joshi_k-corp_in/Documents/New WO/Semolina/NMIAL/Temporary Electrical work/Subway/"/>
    </mc:Choice>
  </mc:AlternateContent>
  <bookViews>
    <workbookView xWindow="-110" yWindow="-110" windowWidth="19420" windowHeight="10300"/>
  </bookViews>
  <sheets>
    <sheet name="Subway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4" i="4" l="1"/>
  <c r="T13" i="4"/>
  <c r="T12" i="4"/>
  <c r="T11" i="4"/>
  <c r="T10" i="4"/>
  <c r="T7" i="4"/>
  <c r="X14" i="4"/>
  <c r="X13" i="4"/>
  <c r="X12" i="4"/>
  <c r="X11" i="4"/>
  <c r="X10" i="4"/>
  <c r="X7" i="4"/>
  <c r="X15" i="4" l="1"/>
  <c r="T15" i="4"/>
  <c r="T16" i="4" s="1"/>
  <c r="T17" i="4" s="1"/>
  <c r="X16" i="4"/>
  <c r="X17" i="4" s="1"/>
  <c r="T26" i="4" l="1"/>
  <c r="AB14" i="4" l="1"/>
  <c r="Z14" i="4"/>
  <c r="V14" i="4"/>
  <c r="R14" i="4"/>
  <c r="P14" i="4"/>
  <c r="N14" i="4"/>
  <c r="J14" i="4"/>
  <c r="AB13" i="4"/>
  <c r="Z13" i="4"/>
  <c r="V13" i="4"/>
  <c r="R13" i="4"/>
  <c r="P13" i="4"/>
  <c r="N13" i="4"/>
  <c r="L13" i="4"/>
  <c r="J13" i="4"/>
  <c r="AB12" i="4"/>
  <c r="Z12" i="4"/>
  <c r="V12" i="4"/>
  <c r="R12" i="4"/>
  <c r="P12" i="4"/>
  <c r="N12" i="4"/>
  <c r="L12" i="4"/>
  <c r="J12" i="4"/>
  <c r="AB11" i="4"/>
  <c r="Z11" i="4"/>
  <c r="V11" i="4"/>
  <c r="R11" i="4"/>
  <c r="P11" i="4"/>
  <c r="N11" i="4"/>
  <c r="L11" i="4"/>
  <c r="J11" i="4"/>
  <c r="AB10" i="4"/>
  <c r="Z10" i="4"/>
  <c r="V10" i="4"/>
  <c r="R10" i="4"/>
  <c r="P10" i="4"/>
  <c r="N10" i="4"/>
  <c r="L10" i="4"/>
  <c r="J10" i="4"/>
  <c r="AB7" i="4"/>
  <c r="Z7" i="4"/>
  <c r="V7" i="4"/>
  <c r="R7" i="4"/>
  <c r="P7" i="4"/>
  <c r="N7" i="4"/>
  <c r="L7" i="4"/>
  <c r="J7" i="4"/>
  <c r="H10" i="4" l="1"/>
  <c r="H7" i="4"/>
  <c r="H11" i="4"/>
  <c r="H12" i="4"/>
  <c r="H13" i="4"/>
  <c r="H14" i="4"/>
  <c r="P15" i="4"/>
  <c r="P16" i="4" s="1"/>
  <c r="N15" i="4"/>
  <c r="R15" i="4"/>
  <c r="V15" i="4"/>
  <c r="V16" i="4" s="1"/>
  <c r="V17" i="4" s="1"/>
  <c r="J15" i="4"/>
  <c r="J16" i="4" s="1"/>
  <c r="J17" i="4" s="1"/>
  <c r="L15" i="4"/>
  <c r="Z15" i="4"/>
  <c r="Z16" i="4" s="1"/>
  <c r="Z17" i="4" s="1"/>
  <c r="AB15" i="4"/>
  <c r="AB16" i="4" s="1"/>
  <c r="AB17" i="4" s="1"/>
  <c r="P17" i="4" l="1"/>
  <c r="H15" i="4"/>
  <c r="H16" i="4" s="1"/>
  <c r="H17" i="4" s="1"/>
  <c r="Z25" i="4" s="1"/>
  <c r="Z24" i="4"/>
  <c r="L16" i="4"/>
  <c r="L17" i="4" s="1"/>
  <c r="R16" i="4"/>
  <c r="R17" i="4" s="1"/>
  <c r="N16" i="4"/>
  <c r="N17" i="4" s="1"/>
  <c r="X26" i="4"/>
  <c r="P25" i="4" l="1"/>
  <c r="J25" i="4"/>
  <c r="N25" i="4"/>
  <c r="P24" i="4"/>
  <c r="AB25" i="4"/>
  <c r="N24" i="4"/>
  <c r="V25" i="4"/>
  <c r="J24" i="4"/>
  <c r="R25" i="4"/>
  <c r="R24" i="4"/>
  <c r="V24" i="4"/>
  <c r="AB24" i="4"/>
  <c r="Z26" i="4"/>
  <c r="V26" i="4"/>
  <c r="R26" i="4"/>
  <c r="P26" i="4"/>
  <c r="N26" i="4"/>
  <c r="J26" i="4"/>
  <c r="AB26" i="4"/>
  <c r="AB23" i="4" l="1"/>
  <c r="N23" i="4"/>
  <c r="R23" i="4"/>
  <c r="V23" i="4"/>
  <c r="Z23" i="4"/>
  <c r="J23" i="4"/>
  <c r="P23" i="4"/>
</calcChain>
</file>

<file path=xl/sharedStrings.xml><?xml version="1.0" encoding="utf-8"?>
<sst xmlns="http://schemas.openxmlformats.org/spreadsheetml/2006/main" count="109" uniqueCount="69">
  <si>
    <t xml:space="preserve">Vendor City : </t>
  </si>
  <si>
    <t xml:space="preserve">Telephone # : </t>
  </si>
  <si>
    <t>Sr No.</t>
  </si>
  <si>
    <t>Item Code</t>
  </si>
  <si>
    <t>Item Name</t>
  </si>
  <si>
    <t>UOM</t>
  </si>
  <si>
    <t>Qty</t>
  </si>
  <si>
    <t>Minimum Amount</t>
  </si>
  <si>
    <t>Amount</t>
  </si>
  <si>
    <t>Interior Electrical</t>
  </si>
  <si>
    <t>Temporary power_ Unit no. W2-0048</t>
  </si>
  <si>
    <t>Supply  and  Installation of 4 Way TPN DB</t>
  </si>
  <si>
    <t>Nos</t>
  </si>
  <si>
    <t>Incomer - 32A FP RCBO 30MA- 1 Nos</t>
  </si>
  <si>
    <t>Outgoing -10 or 16A SP MCB-12 NOS</t>
  </si>
  <si>
    <t>Supply  and  Installation of  Energy Meter -230 AC or 16 AMPS  meter - Make L and T, Schneider, Siemens, HPL, ABB  and  CG</t>
  </si>
  <si>
    <t>Supply  and  Laying of 4C x 4 Sq mm Cu Armoured Cable</t>
  </si>
  <si>
    <t>Mtrs</t>
  </si>
  <si>
    <t>Supply  and  Laying of 3C x 2.5 Sq mm Cu Flexible lead wire</t>
  </si>
  <si>
    <t>Supply  and  Installation of 40W Led Light Fixture</t>
  </si>
  <si>
    <t>Total amount</t>
  </si>
  <si>
    <t>Round # : 3 (RFQ)</t>
  </si>
  <si>
    <t>Item Description</t>
  </si>
  <si>
    <t>Temporary power</t>
  </si>
  <si>
    <t xml:space="preserve">GST </t>
  </si>
  <si>
    <t>Total amount incl GST</t>
  </si>
  <si>
    <t>Contact Name</t>
  </si>
  <si>
    <t>GEORGE DSOUZA</t>
  </si>
  <si>
    <t>Mobile # :</t>
  </si>
  <si>
    <t xml:space="preserve">Email : </t>
  </si>
  <si>
    <t>george@maestroservices.co.in</t>
  </si>
  <si>
    <t>S Alam Khan</t>
  </si>
  <si>
    <t>alam@electechenterprises.net</t>
  </si>
  <si>
    <t>Ather Iqbal</t>
  </si>
  <si>
    <t>khakesantosh10@gmail.com</t>
  </si>
  <si>
    <t>CHIRAG</t>
  </si>
  <si>
    <t>contactchiragelectrical@gmail.com</t>
  </si>
  <si>
    <t xml:space="preserve"> MAESTRO SERVICES  AND  MAESTRO TECHNOLOGIE</t>
  </si>
  <si>
    <t>CHIRAG ELECTRICAL</t>
  </si>
  <si>
    <t>V1</t>
  </si>
  <si>
    <t>V2</t>
  </si>
  <si>
    <t>V3</t>
  </si>
  <si>
    <t>V4</t>
  </si>
  <si>
    <t>ALEX ELECTRICAL</t>
  </si>
  <si>
    <t>EMAIL QUOTE</t>
  </si>
  <si>
    <t>RATE</t>
  </si>
  <si>
    <t>A-32 AMPS 5 PIN INDUSTRIAL PLUG TO BE INC</t>
  </si>
  <si>
    <t>V5</t>
  </si>
  <si>
    <t>V6</t>
  </si>
  <si>
    <t>BLUESTONE</t>
  </si>
  <si>
    <t>V7</t>
  </si>
  <si>
    <t>SAMAD ELECTRICAL</t>
  </si>
  <si>
    <t>Round # : 3 (RFQ) R1</t>
  </si>
  <si>
    <t>10000.00</t>
  </si>
  <si>
    <t>525.00</t>
  </si>
  <si>
    <t>250.00</t>
  </si>
  <si>
    <t>950.00</t>
  </si>
  <si>
    <t>6500.00</t>
  </si>
  <si>
    <t>45,770.00</t>
  </si>
  <si>
    <t>Package / RFQ Name : Temporary Electrical Connections-SUBWAY</t>
  </si>
  <si>
    <t>alexelectricalengineerspvtltd@gmail.com</t>
  </si>
  <si>
    <t>interior@bluestonegroup.in</t>
  </si>
  <si>
    <t>samadelectricalworks@gmail.com</t>
  </si>
  <si>
    <t>ARROW ELECTRICALS</t>
  </si>
  <si>
    <t>ELECTECH ENTERPRISES</t>
  </si>
  <si>
    <t>Ranking</t>
  </si>
  <si>
    <t>Diff w.r.t. Analysis</t>
  </si>
  <si>
    <t>% Diff w.r.t. L1</t>
  </si>
  <si>
    <t>% Diff w.r.t.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</si>
</sst>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3D3D3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DD8E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Fill="1" applyBorder="1"/>
    <xf numFmtId="0" fontId="4" fillId="2" borderId="1" xfId="0" applyFont="1" applyFill="1" applyBorder="1"/>
    <xf numFmtId="0" fontId="2" fillId="3" borderId="1" xfId="0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/>
    <xf numFmtId="0" fontId="2" fillId="5" borderId="1" xfId="0" applyFont="1" applyFill="1" applyBorder="1"/>
    <xf numFmtId="0" fontId="2" fillId="3" borderId="1" xfId="0" applyFont="1" applyFill="1" applyBorder="1" applyAlignment="1"/>
    <xf numFmtId="164" fontId="2" fillId="0" borderId="1" xfId="2" applyNumberFormat="1" applyFont="1" applyBorder="1" applyAlignment="1">
      <alignment wrapText="1"/>
    </xf>
    <xf numFmtId="164" fontId="2" fillId="0" borderId="1" xfId="2" applyNumberFormat="1" applyFont="1" applyBorder="1" applyAlignment="1">
      <alignment horizontal="right"/>
    </xf>
    <xf numFmtId="164" fontId="5" fillId="0" borderId="1" xfId="2" applyNumberFormat="1" applyFont="1" applyFill="1" applyBorder="1" applyAlignment="1">
      <alignment horizontal="right"/>
    </xf>
    <xf numFmtId="164" fontId="2" fillId="5" borderId="1" xfId="2" applyNumberFormat="1" applyFont="1" applyFill="1" applyBorder="1"/>
    <xf numFmtId="164" fontId="3" fillId="0" borderId="1" xfId="2" applyNumberFormat="1" applyFont="1" applyBorder="1"/>
    <xf numFmtId="164" fontId="2" fillId="4" borderId="1" xfId="2" applyNumberFormat="1" applyFont="1" applyFill="1" applyBorder="1" applyAlignment="1">
      <alignment horizontal="right"/>
    </xf>
    <xf numFmtId="0" fontId="2" fillId="0" borderId="5" xfId="0" applyFont="1" applyBorder="1" applyAlignment="1"/>
    <xf numFmtId="0" fontId="2" fillId="6" borderId="1" xfId="0" applyFont="1" applyFill="1" applyBorder="1" applyAlignment="1">
      <alignment horizontal="right"/>
    </xf>
    <xf numFmtId="164" fontId="2" fillId="0" borderId="1" xfId="2" applyNumberFormat="1" applyFont="1" applyBorder="1" applyAlignment="1" applyProtection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3" fillId="0" borderId="5" xfId="0" applyFont="1" applyBorder="1"/>
    <xf numFmtId="0" fontId="2" fillId="0" borderId="5" xfId="0" applyFont="1" applyFill="1" applyBorder="1"/>
    <xf numFmtId="164" fontId="3" fillId="0" borderId="5" xfId="2" applyNumberFormat="1" applyFont="1" applyBorder="1"/>
    <xf numFmtId="0" fontId="7" fillId="0" borderId="1" xfId="3" applyFont="1" applyBorder="1" applyAlignment="1">
      <alignment horizontal="center" wrapText="1"/>
    </xf>
    <xf numFmtId="0" fontId="7" fillId="0" borderId="1" xfId="3" applyFont="1" applyBorder="1" applyAlignment="1">
      <alignment wrapText="1"/>
    </xf>
    <xf numFmtId="0" fontId="6" fillId="0" borderId="1" xfId="3" applyBorder="1" applyAlignment="1">
      <alignment wrapText="1"/>
    </xf>
    <xf numFmtId="9" fontId="3" fillId="0" borderId="1" xfId="1" applyFont="1" applyBorder="1"/>
    <xf numFmtId="0" fontId="4" fillId="8" borderId="1" xfId="0" applyFont="1" applyFill="1" applyBorder="1"/>
    <xf numFmtId="0" fontId="2" fillId="8" borderId="1" xfId="0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164" fontId="2" fillId="5" borderId="1" xfId="2" applyNumberFormat="1" applyFont="1" applyFill="1" applyBorder="1" applyAlignment="1">
      <alignment horizontal="right"/>
    </xf>
    <xf numFmtId="164" fontId="5" fillId="5" borderId="1" xfId="2" applyNumberFormat="1" applyFont="1" applyFill="1" applyBorder="1" applyAlignment="1">
      <alignment horizontal="right"/>
    </xf>
    <xf numFmtId="164" fontId="3" fillId="5" borderId="5" xfId="2" applyNumberFormat="1" applyFont="1" applyFill="1" applyBorder="1"/>
    <xf numFmtId="164" fontId="3" fillId="5" borderId="1" xfId="2" applyNumberFormat="1" applyFont="1" applyFill="1" applyBorder="1"/>
    <xf numFmtId="0" fontId="6" fillId="5" borderId="1" xfId="3" applyFill="1" applyBorder="1" applyAlignment="1">
      <alignment wrapText="1"/>
    </xf>
    <xf numFmtId="0" fontId="7" fillId="5" borderId="1" xfId="3" applyFont="1" applyFill="1" applyBorder="1" applyAlignment="1">
      <alignment horizontal="center" wrapText="1"/>
    </xf>
    <xf numFmtId="0" fontId="3" fillId="5" borderId="1" xfId="0" applyFont="1" applyFill="1" applyBorder="1"/>
    <xf numFmtId="9" fontId="3" fillId="5" borderId="1" xfId="1" applyFont="1" applyFill="1" applyBorder="1"/>
    <xf numFmtId="0" fontId="2" fillId="0" borderId="1" xfId="0" applyFont="1" applyBorder="1"/>
    <xf numFmtId="0" fontId="7" fillId="0" borderId="1" xfId="3" applyFont="1" applyBorder="1" applyAlignment="1">
      <alignment horizontal="center" wrapText="1"/>
    </xf>
    <xf numFmtId="0" fontId="6" fillId="5" borderId="1" xfId="3" applyFill="1" applyBorder="1" applyAlignment="1">
      <alignment wrapText="1"/>
    </xf>
    <xf numFmtId="0" fontId="6" fillId="0" borderId="1" xfId="3" applyBorder="1" applyAlignment="1">
      <alignment wrapText="1"/>
    </xf>
    <xf numFmtId="164" fontId="2" fillId="5" borderId="1" xfId="2" applyNumberFormat="1" applyFont="1" applyFill="1" applyBorder="1" applyAlignment="1">
      <alignment horizontal="right"/>
    </xf>
    <xf numFmtId="0" fontId="2" fillId="0" borderId="1" xfId="0" applyFont="1" applyBorder="1"/>
    <xf numFmtId="164" fontId="2" fillId="0" borderId="1" xfId="2" applyNumberFormat="1" applyFont="1" applyBorder="1" applyAlignment="1">
      <alignment horizontal="right"/>
    </xf>
    <xf numFmtId="0" fontId="2" fillId="0" borderId="0" xfId="0" applyFont="1" applyBorder="1"/>
    <xf numFmtId="0" fontId="6" fillId="0" borderId="1" xfId="3" applyBorder="1"/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2" fillId="0" borderId="5" xfId="2" applyNumberFormat="1" applyFont="1" applyBorder="1" applyAlignment="1">
      <alignment horizontal="right"/>
    </xf>
    <xf numFmtId="164" fontId="2" fillId="0" borderId="2" xfId="2" applyNumberFormat="1" applyFont="1" applyBorder="1" applyAlignment="1">
      <alignment horizontal="right"/>
    </xf>
    <xf numFmtId="164" fontId="2" fillId="0" borderId="6" xfId="2" applyNumberFormat="1" applyFont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2" fillId="5" borderId="1" xfId="0" applyFont="1" applyFill="1" applyBorder="1"/>
    <xf numFmtId="164" fontId="2" fillId="5" borderId="1" xfId="2" applyNumberFormat="1" applyFont="1" applyFill="1" applyBorder="1" applyAlignment="1">
      <alignment horizontal="right"/>
    </xf>
    <xf numFmtId="0" fontId="7" fillId="0" borderId="1" xfId="3" applyFont="1" applyBorder="1" applyAlignment="1">
      <alignment horizontal="center" wrapText="1"/>
    </xf>
    <xf numFmtId="0" fontId="7" fillId="0" borderId="1" xfId="3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6" fillId="5" borderId="1" xfId="3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6" fillId="0" borderId="1" xfId="3" applyBorder="1" applyAlignment="1">
      <alignment wrapText="1"/>
    </xf>
    <xf numFmtId="3" fontId="2" fillId="0" borderId="1" xfId="0" applyNumberFormat="1" applyFont="1" applyBorder="1"/>
    <xf numFmtId="0" fontId="2" fillId="8" borderId="7" xfId="0" applyFont="1" applyFill="1" applyBorder="1" applyAlignment="1">
      <alignment horizontal="center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nisha Bakde" id="{EBAAA598-A148-4F46-A29D-8ABDD5C68C23}" userId="S::manisha.bakde@semolinakitchens.com::0afb640c-c926-406e-8d9d-11922c4162e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terior@bluestonegroup.in" TargetMode="External"/><Relationship Id="rId3" Type="http://schemas.openxmlformats.org/officeDocument/2006/relationships/hyperlink" Target="mailto:khakesantosh10@gmail.com" TargetMode="External"/><Relationship Id="rId7" Type="http://schemas.openxmlformats.org/officeDocument/2006/relationships/hyperlink" Target="mailto:samadelectricalworks@gmail.com" TargetMode="External"/><Relationship Id="rId2" Type="http://schemas.openxmlformats.org/officeDocument/2006/relationships/hyperlink" Target="mailto:alam@electechenterprises.net" TargetMode="External"/><Relationship Id="rId1" Type="http://schemas.openxmlformats.org/officeDocument/2006/relationships/hyperlink" Target="mailto:george@maestroservices.co.in" TargetMode="External"/><Relationship Id="rId6" Type="http://schemas.openxmlformats.org/officeDocument/2006/relationships/hyperlink" Target="mailto:interior@bluestonegroup.in" TargetMode="External"/><Relationship Id="rId5" Type="http://schemas.openxmlformats.org/officeDocument/2006/relationships/hyperlink" Target="mailto:alexelectricalengineerspvtltd@gmail.com" TargetMode="External"/><Relationship Id="rId4" Type="http://schemas.openxmlformats.org/officeDocument/2006/relationships/hyperlink" Target="mailto:contactchiragelectrical@gmail.com" TargetMode="External"/><Relationship Id="rId9" Type="http://schemas.openxmlformats.org/officeDocument/2006/relationships/hyperlink" Target="mailto:alexelectricalengineerspvtlt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zoomScale="52" zoomScaleNormal="70" workbookViewId="0">
      <pane xSplit="7" ySplit="5" topLeftCell="H6" activePane="bottomRight" state="frozen"/>
      <selection pane="topRight" activeCell="H1" sqref="H1"/>
      <selection pane="bottomLeft" activeCell="A13" sqref="A13"/>
      <selection pane="bottomRight" activeCell="I1" sqref="I1:I1048576"/>
    </sheetView>
  </sheetViews>
  <sheetFormatPr defaultRowHeight="12.5" x14ac:dyDescent="0.25"/>
  <cols>
    <col min="1" max="1" width="3.26953125" style="2" customWidth="1"/>
    <col min="2" max="2" width="9" style="2" bestFit="1" customWidth="1"/>
    <col min="3" max="3" width="0" style="2" hidden="1" customWidth="1"/>
    <col min="4" max="4" width="105.81640625" style="2" hidden="1" customWidth="1"/>
    <col min="5" max="5" width="46.453125" style="2" customWidth="1"/>
    <col min="6" max="6" width="8.7265625" style="2"/>
    <col min="7" max="7" width="4.1796875" style="2" bestFit="1" customWidth="1"/>
    <col min="8" max="8" width="9" style="2" customWidth="1"/>
    <col min="9" max="9" width="11.453125" style="2" bestFit="1" customWidth="1"/>
    <col min="10" max="12" width="10.26953125" style="2" bestFit="1" customWidth="1"/>
    <col min="13" max="14" width="10.1796875" style="2" customWidth="1"/>
    <col min="15" max="22" width="10.26953125" style="2" bestFit="1" customWidth="1"/>
    <col min="23" max="23" width="8.81640625" style="2" bestFit="1" customWidth="1"/>
    <col min="24" max="24" width="9.36328125" style="2" bestFit="1" customWidth="1"/>
    <col min="25" max="25" width="8.81640625" style="2" bestFit="1" customWidth="1"/>
    <col min="26" max="26" width="9.36328125" style="2" bestFit="1" customWidth="1"/>
    <col min="27" max="28" width="8.81640625" style="2" bestFit="1" customWidth="1"/>
    <col min="29" max="16384" width="8.7265625" style="2"/>
  </cols>
  <sheetData>
    <row r="1" spans="1:28" x14ac:dyDescent="0.25">
      <c r="B1" s="19" t="s">
        <v>59</v>
      </c>
    </row>
    <row r="2" spans="1:28" ht="14.5" customHeight="1" x14ac:dyDescent="0.25">
      <c r="A2" s="1"/>
      <c r="B2" s="51" t="s">
        <v>2</v>
      </c>
      <c r="C2" s="51" t="s">
        <v>3</v>
      </c>
      <c r="D2" s="51" t="s">
        <v>4</v>
      </c>
      <c r="E2" s="51" t="s">
        <v>22</v>
      </c>
      <c r="F2" s="51" t="s">
        <v>5</v>
      </c>
      <c r="G2" s="51" t="s">
        <v>6</v>
      </c>
      <c r="H2" s="51" t="s">
        <v>7</v>
      </c>
      <c r="I2" s="58" t="s">
        <v>39</v>
      </c>
      <c r="J2" s="60"/>
      <c r="K2" s="58" t="s">
        <v>40</v>
      </c>
      <c r="L2" s="59"/>
      <c r="M2" s="59"/>
      <c r="N2" s="60"/>
      <c r="O2" s="58" t="s">
        <v>41</v>
      </c>
      <c r="P2" s="60"/>
      <c r="Q2" s="58" t="s">
        <v>42</v>
      </c>
      <c r="R2" s="60"/>
      <c r="S2" s="61" t="s">
        <v>47</v>
      </c>
      <c r="T2" s="80"/>
      <c r="U2" s="80"/>
      <c r="V2" s="62"/>
      <c r="W2" s="58" t="s">
        <v>48</v>
      </c>
      <c r="X2" s="59"/>
      <c r="Y2" s="59"/>
      <c r="Z2" s="60"/>
      <c r="AA2" s="58" t="s">
        <v>50</v>
      </c>
      <c r="AB2" s="60"/>
    </row>
    <row r="3" spans="1:28" ht="14.5" customHeight="1" x14ac:dyDescent="0.25">
      <c r="A3" s="1"/>
      <c r="B3" s="52"/>
      <c r="C3" s="52"/>
      <c r="D3" s="52"/>
      <c r="E3" s="52"/>
      <c r="F3" s="52"/>
      <c r="G3" s="52"/>
      <c r="H3" s="52"/>
      <c r="I3" s="63" t="s">
        <v>37</v>
      </c>
      <c r="J3" s="64"/>
      <c r="K3" s="58" t="s">
        <v>64</v>
      </c>
      <c r="L3" s="59"/>
      <c r="M3" s="59"/>
      <c r="N3" s="60"/>
      <c r="O3" s="63" t="s">
        <v>63</v>
      </c>
      <c r="P3" s="64"/>
      <c r="Q3" s="63" t="s">
        <v>38</v>
      </c>
      <c r="R3" s="64"/>
      <c r="S3" s="61" t="s">
        <v>43</v>
      </c>
      <c r="T3" s="80"/>
      <c r="U3" s="80"/>
      <c r="V3" s="62"/>
      <c r="W3" s="58" t="s">
        <v>49</v>
      </c>
      <c r="X3" s="59"/>
      <c r="Y3" s="59"/>
      <c r="Z3" s="60"/>
      <c r="AA3" s="63" t="s">
        <v>51</v>
      </c>
      <c r="AB3" s="64"/>
    </row>
    <row r="4" spans="1:28" ht="12.5" customHeight="1" x14ac:dyDescent="0.25">
      <c r="A4" s="1"/>
      <c r="B4" s="52"/>
      <c r="C4" s="52"/>
      <c r="D4" s="52"/>
      <c r="E4" s="52"/>
      <c r="F4" s="52"/>
      <c r="G4" s="52"/>
      <c r="H4" s="52"/>
      <c r="I4" s="65" t="s">
        <v>52</v>
      </c>
      <c r="J4" s="66"/>
      <c r="K4" s="65" t="s">
        <v>21</v>
      </c>
      <c r="L4" s="66"/>
      <c r="M4" s="65" t="s">
        <v>52</v>
      </c>
      <c r="N4" s="66"/>
      <c r="O4" s="65" t="s">
        <v>21</v>
      </c>
      <c r="P4" s="66"/>
      <c r="Q4" s="65" t="s">
        <v>52</v>
      </c>
      <c r="R4" s="66"/>
      <c r="S4" s="67" t="s">
        <v>44</v>
      </c>
      <c r="T4" s="68"/>
      <c r="U4" s="67" t="s">
        <v>44</v>
      </c>
      <c r="V4" s="68"/>
      <c r="W4" s="69" t="s">
        <v>44</v>
      </c>
      <c r="X4" s="70"/>
      <c r="Y4" s="69" t="s">
        <v>44</v>
      </c>
      <c r="Z4" s="70"/>
      <c r="AA4" s="69" t="s">
        <v>44</v>
      </c>
      <c r="AB4" s="70"/>
    </row>
    <row r="5" spans="1:28" ht="13" x14ac:dyDescent="0.3">
      <c r="A5" s="1"/>
      <c r="B5" s="53"/>
      <c r="C5" s="53"/>
      <c r="D5" s="53"/>
      <c r="E5" s="53"/>
      <c r="F5" s="53"/>
      <c r="G5" s="53"/>
      <c r="H5" s="53"/>
      <c r="I5" s="6" t="s">
        <v>45</v>
      </c>
      <c r="J5" s="6" t="s">
        <v>8</v>
      </c>
      <c r="K5" s="6" t="s">
        <v>45</v>
      </c>
      <c r="L5" s="6" t="s">
        <v>8</v>
      </c>
      <c r="M5" s="6"/>
      <c r="N5" s="6"/>
      <c r="O5" s="6" t="s">
        <v>45</v>
      </c>
      <c r="P5" s="6" t="s">
        <v>8</v>
      </c>
      <c r="Q5" s="6" t="s">
        <v>45</v>
      </c>
      <c r="R5" s="6" t="s">
        <v>8</v>
      </c>
      <c r="S5" s="31" t="s">
        <v>45</v>
      </c>
      <c r="T5" s="31" t="s">
        <v>8</v>
      </c>
      <c r="U5" s="31" t="s">
        <v>45</v>
      </c>
      <c r="V5" s="31" t="s">
        <v>8</v>
      </c>
      <c r="W5" s="6" t="s">
        <v>45</v>
      </c>
      <c r="X5" s="6" t="s">
        <v>8</v>
      </c>
      <c r="Y5" s="6" t="s">
        <v>45</v>
      </c>
      <c r="Z5" s="6" t="s">
        <v>8</v>
      </c>
      <c r="AA5" s="6" t="s">
        <v>45</v>
      </c>
      <c r="AB5" s="6" t="s">
        <v>8</v>
      </c>
    </row>
    <row r="6" spans="1:28" x14ac:dyDescent="0.25">
      <c r="A6" s="1"/>
      <c r="B6" s="12">
        <v>1</v>
      </c>
      <c r="C6" s="12" t="s">
        <v>9</v>
      </c>
      <c r="D6" s="12" t="s">
        <v>10</v>
      </c>
      <c r="E6" s="12" t="s">
        <v>23</v>
      </c>
      <c r="F6" s="12"/>
      <c r="G6" s="12"/>
      <c r="H6" s="12"/>
      <c r="I6" s="7"/>
      <c r="J6" s="20" t="s">
        <v>58</v>
      </c>
      <c r="K6" s="7"/>
      <c r="L6" s="20" t="s">
        <v>58</v>
      </c>
      <c r="M6" s="8"/>
      <c r="N6" s="8"/>
      <c r="O6" s="7"/>
      <c r="P6" s="8"/>
      <c r="Q6" s="7"/>
      <c r="R6" s="8"/>
      <c r="S6" s="32"/>
      <c r="T6" s="33"/>
      <c r="U6" s="32"/>
      <c r="V6" s="33"/>
      <c r="W6" s="7"/>
      <c r="X6" s="8"/>
      <c r="Y6" s="7"/>
      <c r="Z6" s="8"/>
      <c r="AA6" s="7"/>
      <c r="AB6" s="8"/>
    </row>
    <row r="7" spans="1:28" x14ac:dyDescent="0.25">
      <c r="A7" s="49"/>
      <c r="B7" s="47">
        <v>1</v>
      </c>
      <c r="C7" s="47"/>
      <c r="D7" s="3" t="s">
        <v>11</v>
      </c>
      <c r="E7" s="3" t="s">
        <v>11</v>
      </c>
      <c r="F7" s="10" t="s">
        <v>12</v>
      </c>
      <c r="G7" s="10">
        <v>1</v>
      </c>
      <c r="H7" s="13">
        <f>MIN(J7,N7,P7,R7,V7,Z7,AB7)</f>
        <v>11500</v>
      </c>
      <c r="I7" s="48">
        <v>17100</v>
      </c>
      <c r="J7" s="48">
        <f>I7*$G7</f>
        <v>17100</v>
      </c>
      <c r="K7" s="48">
        <v>19000</v>
      </c>
      <c r="L7" s="48">
        <f>K7*$G7</f>
        <v>19000</v>
      </c>
      <c r="M7" s="48">
        <v>19000</v>
      </c>
      <c r="N7" s="48">
        <f>M7*$G7</f>
        <v>19000</v>
      </c>
      <c r="O7" s="48">
        <v>12650</v>
      </c>
      <c r="P7" s="48">
        <f>O7*$G7</f>
        <v>12650</v>
      </c>
      <c r="Q7" s="48">
        <v>35000</v>
      </c>
      <c r="R7" s="48">
        <f>Q7*$G7</f>
        <v>35000</v>
      </c>
      <c r="S7" s="72">
        <v>12500</v>
      </c>
      <c r="T7" s="72">
        <f>S7*$G7</f>
        <v>12500</v>
      </c>
      <c r="U7" s="72">
        <v>11500</v>
      </c>
      <c r="V7" s="72">
        <f>U7*$G7</f>
        <v>11500</v>
      </c>
      <c r="W7" s="48">
        <v>28800</v>
      </c>
      <c r="X7" s="48">
        <f>W7*$G7</f>
        <v>28800</v>
      </c>
      <c r="Y7" s="55">
        <v>17500</v>
      </c>
      <c r="Z7" s="48">
        <f>Y7*$G7</f>
        <v>17500</v>
      </c>
      <c r="AA7" s="48">
        <v>21500</v>
      </c>
      <c r="AB7" s="48">
        <f>AA7*$G7</f>
        <v>21500</v>
      </c>
    </row>
    <row r="8" spans="1:28" x14ac:dyDescent="0.25">
      <c r="A8" s="49"/>
      <c r="B8" s="47"/>
      <c r="C8" s="47"/>
      <c r="D8" s="3" t="s">
        <v>13</v>
      </c>
      <c r="E8" s="3" t="s">
        <v>13</v>
      </c>
      <c r="F8" s="10"/>
      <c r="G8" s="10"/>
      <c r="H8" s="13"/>
      <c r="I8" s="48"/>
      <c r="J8" s="48"/>
      <c r="K8" s="48"/>
      <c r="L8" s="48"/>
      <c r="M8" s="48"/>
      <c r="N8" s="48"/>
      <c r="O8" s="48"/>
      <c r="P8" s="48"/>
      <c r="Q8" s="48"/>
      <c r="R8" s="48"/>
      <c r="S8" s="72"/>
      <c r="T8" s="72"/>
      <c r="U8" s="72"/>
      <c r="V8" s="72"/>
      <c r="W8" s="48"/>
      <c r="X8" s="48"/>
      <c r="Y8" s="56"/>
      <c r="Z8" s="48"/>
      <c r="AA8" s="48"/>
      <c r="AB8" s="48"/>
    </row>
    <row r="9" spans="1:28" x14ac:dyDescent="0.25">
      <c r="A9" s="49"/>
      <c r="B9" s="47"/>
      <c r="C9" s="47"/>
      <c r="D9" s="3" t="s">
        <v>14</v>
      </c>
      <c r="E9" s="3" t="s">
        <v>14</v>
      </c>
      <c r="F9" s="10"/>
      <c r="G9" s="10"/>
      <c r="H9" s="13"/>
      <c r="I9" s="48"/>
      <c r="J9" s="48"/>
      <c r="K9" s="48"/>
      <c r="L9" s="48"/>
      <c r="M9" s="48"/>
      <c r="N9" s="48"/>
      <c r="O9" s="48"/>
      <c r="P9" s="48"/>
      <c r="Q9" s="48"/>
      <c r="R9" s="48"/>
      <c r="S9" s="72"/>
      <c r="T9" s="72"/>
      <c r="U9" s="72"/>
      <c r="V9" s="72"/>
      <c r="W9" s="48"/>
      <c r="X9" s="48"/>
      <c r="Y9" s="57"/>
      <c r="Z9" s="48"/>
      <c r="AA9" s="48"/>
      <c r="AB9" s="48"/>
    </row>
    <row r="10" spans="1:28" x14ac:dyDescent="0.25">
      <c r="A10" s="1"/>
      <c r="B10" s="3">
        <v>2</v>
      </c>
      <c r="C10" s="3"/>
      <c r="D10" s="3" t="s">
        <v>15</v>
      </c>
      <c r="E10" s="3" t="s">
        <v>15</v>
      </c>
      <c r="F10" s="3" t="s">
        <v>12</v>
      </c>
      <c r="G10" s="3">
        <v>1</v>
      </c>
      <c r="H10" s="13">
        <f>MIN(J10,N10,P10,R10,V10,Z10,AB10)</f>
        <v>4150</v>
      </c>
      <c r="I10" s="14">
        <v>6750</v>
      </c>
      <c r="J10" s="15">
        <f>I10*$G10</f>
        <v>6750</v>
      </c>
      <c r="K10" s="14">
        <v>9000</v>
      </c>
      <c r="L10" s="15">
        <f>K10*$G10</f>
        <v>9000</v>
      </c>
      <c r="M10" s="15" t="s">
        <v>53</v>
      </c>
      <c r="N10" s="15">
        <f>M10*$G10</f>
        <v>10000</v>
      </c>
      <c r="O10" s="14">
        <v>6920</v>
      </c>
      <c r="P10" s="15">
        <f>O10*$G10</f>
        <v>6920</v>
      </c>
      <c r="Q10" s="14">
        <v>15000</v>
      </c>
      <c r="R10" s="15">
        <f>Q10*$G10</f>
        <v>15000</v>
      </c>
      <c r="S10" s="46">
        <v>4650</v>
      </c>
      <c r="T10" s="35">
        <f>S10*$G10</f>
        <v>4650</v>
      </c>
      <c r="U10" s="34">
        <v>4150</v>
      </c>
      <c r="V10" s="35">
        <f>U10*$G10</f>
        <v>4150</v>
      </c>
      <c r="W10" s="21">
        <v>68500</v>
      </c>
      <c r="X10" s="15">
        <f>W10*$G10</f>
        <v>68500</v>
      </c>
      <c r="Y10" s="21">
        <v>6500</v>
      </c>
      <c r="Z10" s="15">
        <f>Y10*$G10</f>
        <v>6500</v>
      </c>
      <c r="AA10" s="22">
        <v>6500</v>
      </c>
      <c r="AB10" s="15">
        <f>AA10*$G10</f>
        <v>6500</v>
      </c>
    </row>
    <row r="11" spans="1:28" x14ac:dyDescent="0.25">
      <c r="A11" s="1"/>
      <c r="B11" s="3">
        <v>3</v>
      </c>
      <c r="C11" s="3"/>
      <c r="D11" s="3" t="s">
        <v>16</v>
      </c>
      <c r="E11" s="3" t="s">
        <v>16</v>
      </c>
      <c r="F11" s="3" t="s">
        <v>17</v>
      </c>
      <c r="G11" s="3">
        <v>30</v>
      </c>
      <c r="H11" s="13">
        <f>MIN(J11,N11,P11,R11,V11,Z11,AB11)</f>
        <v>7500</v>
      </c>
      <c r="I11" s="14">
        <v>435</v>
      </c>
      <c r="J11" s="15">
        <f t="shared" ref="J11:L14" si="0">I11*$G11</f>
        <v>13050</v>
      </c>
      <c r="K11" s="14">
        <v>525</v>
      </c>
      <c r="L11" s="15">
        <f t="shared" si="0"/>
        <v>15750</v>
      </c>
      <c r="M11" s="15" t="s">
        <v>54</v>
      </c>
      <c r="N11" s="15">
        <f t="shared" ref="N11:N14" si="1">M11*$G11</f>
        <v>15750</v>
      </c>
      <c r="O11" s="14">
        <v>310</v>
      </c>
      <c r="P11" s="15">
        <f t="shared" ref="P11:R14" si="2">O11*$G11</f>
        <v>9300</v>
      </c>
      <c r="Q11" s="14">
        <v>250</v>
      </c>
      <c r="R11" s="15">
        <f t="shared" si="2"/>
        <v>7500</v>
      </c>
      <c r="S11" s="46">
        <v>379</v>
      </c>
      <c r="T11" s="35">
        <f t="shared" ref="T11:T14" si="3">S11*$G11</f>
        <v>11370</v>
      </c>
      <c r="U11" s="34">
        <v>340</v>
      </c>
      <c r="V11" s="35">
        <f t="shared" ref="V11:Z14" si="4">U11*$G11</f>
        <v>10200</v>
      </c>
      <c r="W11" s="21">
        <v>540</v>
      </c>
      <c r="X11" s="15">
        <f t="shared" ref="X11:X14" si="5">W11*$G11</f>
        <v>16200</v>
      </c>
      <c r="Y11" s="21">
        <v>410</v>
      </c>
      <c r="Z11" s="15">
        <f t="shared" si="4"/>
        <v>12300</v>
      </c>
      <c r="AA11" s="9">
        <v>350</v>
      </c>
      <c r="AB11" s="15">
        <f t="shared" ref="AB11:AB14" si="6">AA11*$G11</f>
        <v>10500</v>
      </c>
    </row>
    <row r="12" spans="1:28" x14ac:dyDescent="0.25">
      <c r="A12" s="1"/>
      <c r="B12" s="3">
        <v>4</v>
      </c>
      <c r="C12" s="3"/>
      <c r="D12" s="3" t="s">
        <v>18</v>
      </c>
      <c r="E12" s="3" t="s">
        <v>18</v>
      </c>
      <c r="F12" s="3" t="s">
        <v>17</v>
      </c>
      <c r="G12" s="3">
        <v>20</v>
      </c>
      <c r="H12" s="13">
        <f>MIN(J12,N12,P12,R12,V12,Z12,AB12)</f>
        <v>2600</v>
      </c>
      <c r="I12" s="14">
        <v>130</v>
      </c>
      <c r="J12" s="15">
        <f t="shared" si="0"/>
        <v>2600</v>
      </c>
      <c r="K12" s="14">
        <v>250</v>
      </c>
      <c r="L12" s="15">
        <f t="shared" si="0"/>
        <v>5000</v>
      </c>
      <c r="M12" s="15" t="s">
        <v>55</v>
      </c>
      <c r="N12" s="15">
        <f t="shared" si="1"/>
        <v>5000</v>
      </c>
      <c r="O12" s="14">
        <v>135</v>
      </c>
      <c r="P12" s="15">
        <f t="shared" si="2"/>
        <v>2700</v>
      </c>
      <c r="Q12" s="14">
        <v>210</v>
      </c>
      <c r="R12" s="15">
        <f t="shared" si="2"/>
        <v>4200</v>
      </c>
      <c r="S12" s="46">
        <v>162</v>
      </c>
      <c r="T12" s="35">
        <f t="shared" si="3"/>
        <v>3240</v>
      </c>
      <c r="U12" s="34">
        <v>152</v>
      </c>
      <c r="V12" s="35">
        <f t="shared" si="4"/>
        <v>3040</v>
      </c>
      <c r="W12" s="21">
        <v>295</v>
      </c>
      <c r="X12" s="15">
        <f t="shared" si="5"/>
        <v>5900</v>
      </c>
      <c r="Y12" s="21">
        <v>220</v>
      </c>
      <c r="Z12" s="15">
        <f t="shared" si="4"/>
        <v>4400</v>
      </c>
      <c r="AA12" s="9">
        <v>165</v>
      </c>
      <c r="AB12" s="15">
        <f t="shared" si="6"/>
        <v>3300</v>
      </c>
    </row>
    <row r="13" spans="1:28" x14ac:dyDescent="0.25">
      <c r="A13" s="1"/>
      <c r="B13" s="3">
        <v>5</v>
      </c>
      <c r="C13" s="3"/>
      <c r="D13" s="3" t="s">
        <v>19</v>
      </c>
      <c r="E13" s="3" t="s">
        <v>19</v>
      </c>
      <c r="F13" s="3" t="s">
        <v>12</v>
      </c>
      <c r="G13" s="3">
        <v>5</v>
      </c>
      <c r="H13" s="13">
        <f>MIN(J13,N13,P13,R13,V13,Z13,AB13)</f>
        <v>2750</v>
      </c>
      <c r="I13" s="14">
        <v>1075</v>
      </c>
      <c r="J13" s="15">
        <f t="shared" si="0"/>
        <v>5375</v>
      </c>
      <c r="K13" s="14">
        <v>1625</v>
      </c>
      <c r="L13" s="15">
        <f t="shared" si="0"/>
        <v>8125</v>
      </c>
      <c r="M13" s="15" t="s">
        <v>56</v>
      </c>
      <c r="N13" s="15">
        <f t="shared" si="1"/>
        <v>4750</v>
      </c>
      <c r="O13" s="14">
        <v>550</v>
      </c>
      <c r="P13" s="15">
        <f t="shared" si="2"/>
        <v>2750</v>
      </c>
      <c r="Q13" s="14">
        <v>700</v>
      </c>
      <c r="R13" s="15">
        <f t="shared" si="2"/>
        <v>3500</v>
      </c>
      <c r="S13" s="46">
        <v>1550</v>
      </c>
      <c r="T13" s="35">
        <f t="shared" si="3"/>
        <v>7750</v>
      </c>
      <c r="U13" s="34">
        <v>675</v>
      </c>
      <c r="V13" s="35">
        <f t="shared" si="4"/>
        <v>3375</v>
      </c>
      <c r="W13" s="21">
        <v>875</v>
      </c>
      <c r="X13" s="15">
        <f t="shared" si="5"/>
        <v>4375</v>
      </c>
      <c r="Y13" s="21">
        <v>600</v>
      </c>
      <c r="Z13" s="15">
        <f t="shared" si="4"/>
        <v>3000</v>
      </c>
      <c r="AA13" s="22">
        <v>2150</v>
      </c>
      <c r="AB13" s="15">
        <f t="shared" si="6"/>
        <v>10750</v>
      </c>
    </row>
    <row r="14" spans="1:28" x14ac:dyDescent="0.25">
      <c r="A14" s="1"/>
      <c r="B14" s="3">
        <v>6</v>
      </c>
      <c r="C14" s="3"/>
      <c r="D14" s="3" t="s">
        <v>46</v>
      </c>
      <c r="E14" s="23" t="s">
        <v>46</v>
      </c>
      <c r="F14" s="3" t="s">
        <v>12</v>
      </c>
      <c r="G14" s="3">
        <v>1</v>
      </c>
      <c r="H14" s="13">
        <f>MIN(J14,N14,P14,R14,V14,Z14,AB14)</f>
        <v>500</v>
      </c>
      <c r="I14" s="18">
        <v>895</v>
      </c>
      <c r="J14" s="15">
        <f t="shared" si="0"/>
        <v>895</v>
      </c>
      <c r="K14" s="14"/>
      <c r="L14" s="15"/>
      <c r="M14" s="15" t="s">
        <v>57</v>
      </c>
      <c r="N14" s="15">
        <f t="shared" si="1"/>
        <v>6500</v>
      </c>
      <c r="O14" s="14">
        <v>830</v>
      </c>
      <c r="P14" s="15">
        <f t="shared" si="2"/>
        <v>830</v>
      </c>
      <c r="Q14" s="18">
        <v>500</v>
      </c>
      <c r="R14" s="15">
        <f t="shared" si="2"/>
        <v>500</v>
      </c>
      <c r="S14" s="46">
        <v>765</v>
      </c>
      <c r="T14" s="35">
        <f t="shared" si="3"/>
        <v>765</v>
      </c>
      <c r="U14" s="34">
        <v>750</v>
      </c>
      <c r="V14" s="35">
        <f t="shared" si="4"/>
        <v>750</v>
      </c>
      <c r="W14" s="42">
        <v>18500</v>
      </c>
      <c r="X14" s="15">
        <f t="shared" si="5"/>
        <v>18500</v>
      </c>
      <c r="Y14" s="79">
        <v>2250</v>
      </c>
      <c r="Z14" s="15">
        <f t="shared" si="4"/>
        <v>2250</v>
      </c>
      <c r="AA14" s="3">
        <v>4500</v>
      </c>
      <c r="AB14" s="15">
        <f t="shared" si="6"/>
        <v>4500</v>
      </c>
    </row>
    <row r="15" spans="1:28" x14ac:dyDescent="0.25">
      <c r="A15" s="1"/>
      <c r="B15" s="11"/>
      <c r="C15" s="11"/>
      <c r="D15" s="11"/>
      <c r="E15" s="11" t="s">
        <v>20</v>
      </c>
      <c r="F15" s="11"/>
      <c r="G15" s="11"/>
      <c r="H15" s="16">
        <f>SUM(H7:H14)</f>
        <v>29000</v>
      </c>
      <c r="I15" s="16"/>
      <c r="J15" s="16">
        <f>SUM(J7:J14)</f>
        <v>45770</v>
      </c>
      <c r="K15" s="16"/>
      <c r="L15" s="16">
        <f>SUM(L7:L14)</f>
        <v>56875</v>
      </c>
      <c r="M15" s="16"/>
      <c r="N15" s="16">
        <f>SUM(N7:N14)</f>
        <v>61000</v>
      </c>
      <c r="O15" s="16"/>
      <c r="P15" s="16">
        <f>SUM(P7:P14)</f>
        <v>35150</v>
      </c>
      <c r="Q15" s="16"/>
      <c r="R15" s="16">
        <f>SUM(R7:R14)</f>
        <v>65700</v>
      </c>
      <c r="S15" s="16"/>
      <c r="T15" s="16">
        <f>SUM(T7:T14)</f>
        <v>40275</v>
      </c>
      <c r="U15" s="16"/>
      <c r="V15" s="16">
        <f>SUM(V7:V14)</f>
        <v>33015</v>
      </c>
      <c r="W15" s="16"/>
      <c r="X15" s="16">
        <f>SUM(X7:X14)</f>
        <v>142275</v>
      </c>
      <c r="Y15" s="16"/>
      <c r="Z15" s="16">
        <f>SUM(Z7:Z14)</f>
        <v>45950</v>
      </c>
      <c r="AA15" s="16"/>
      <c r="AB15" s="16">
        <f>SUM(AB7:AB14)</f>
        <v>57050</v>
      </c>
    </row>
    <row r="16" spans="1:28" x14ac:dyDescent="0.25">
      <c r="B16" s="24"/>
      <c r="C16" s="24"/>
      <c r="D16" s="24"/>
      <c r="E16" s="25" t="s">
        <v>24</v>
      </c>
      <c r="F16" s="24"/>
      <c r="G16" s="24"/>
      <c r="H16" s="26">
        <f>H15*0.18</f>
        <v>5220</v>
      </c>
      <c r="I16" s="26"/>
      <c r="J16" s="26">
        <f>J15*0.18</f>
        <v>8238.6</v>
      </c>
      <c r="K16" s="26"/>
      <c r="L16" s="26">
        <f>L15*0.18</f>
        <v>10237.5</v>
      </c>
      <c r="M16" s="26"/>
      <c r="N16" s="26">
        <f>N15*0.18</f>
        <v>10980</v>
      </c>
      <c r="O16" s="26"/>
      <c r="P16" s="26">
        <f>P15*0.18</f>
        <v>6327</v>
      </c>
      <c r="Q16" s="26"/>
      <c r="R16" s="26">
        <f>R15*0.18</f>
        <v>11826</v>
      </c>
      <c r="S16" s="36"/>
      <c r="T16" s="36">
        <f>T15*0.18</f>
        <v>7249.5</v>
      </c>
      <c r="U16" s="36"/>
      <c r="V16" s="36">
        <f>V15*0.18</f>
        <v>5942.7</v>
      </c>
      <c r="W16" s="26"/>
      <c r="X16" s="26">
        <f>X15*0.18</f>
        <v>25609.5</v>
      </c>
      <c r="Y16" s="26"/>
      <c r="Z16" s="26">
        <f>Z15*0.18</f>
        <v>8271</v>
      </c>
      <c r="AA16" s="26"/>
      <c r="AB16" s="26">
        <f>AB15*0.18</f>
        <v>10269</v>
      </c>
    </row>
    <row r="17" spans="2:28" x14ac:dyDescent="0.25">
      <c r="B17" s="4"/>
      <c r="C17" s="4"/>
      <c r="D17" s="4"/>
      <c r="E17" s="5" t="s">
        <v>25</v>
      </c>
      <c r="F17" s="4"/>
      <c r="G17" s="4"/>
      <c r="H17" s="17">
        <f>H15+H16</f>
        <v>34220</v>
      </c>
      <c r="I17" s="17"/>
      <c r="J17" s="17">
        <f>J15+J16</f>
        <v>54008.6</v>
      </c>
      <c r="K17" s="17"/>
      <c r="L17" s="17">
        <f>L15+L16</f>
        <v>67112.5</v>
      </c>
      <c r="M17" s="17"/>
      <c r="N17" s="17">
        <f>N15+N16</f>
        <v>71980</v>
      </c>
      <c r="O17" s="17"/>
      <c r="P17" s="17">
        <f>P15+P16</f>
        <v>41477</v>
      </c>
      <c r="Q17" s="17"/>
      <c r="R17" s="17">
        <f>R15+R16</f>
        <v>77526</v>
      </c>
      <c r="S17" s="37"/>
      <c r="T17" s="37">
        <f>T15+T16</f>
        <v>47524.5</v>
      </c>
      <c r="U17" s="37"/>
      <c r="V17" s="37">
        <f>V15+V16</f>
        <v>38957.699999999997</v>
      </c>
      <c r="W17" s="17"/>
      <c r="X17" s="17">
        <f>X15+X16</f>
        <v>167884.5</v>
      </c>
      <c r="Y17" s="17"/>
      <c r="Z17" s="17">
        <f>Z15+Z16</f>
        <v>54221</v>
      </c>
      <c r="AA17" s="17"/>
      <c r="AB17" s="17">
        <f>AB15+AB16</f>
        <v>67319</v>
      </c>
    </row>
    <row r="18" spans="2:28" hidden="1" x14ac:dyDescent="0.25">
      <c r="B18" s="4"/>
      <c r="C18" s="4"/>
      <c r="D18" s="4"/>
      <c r="E18" s="10" t="s">
        <v>26</v>
      </c>
      <c r="F18" s="10"/>
      <c r="G18" s="4"/>
      <c r="H18" s="4"/>
      <c r="I18" s="54" t="s">
        <v>27</v>
      </c>
      <c r="J18" s="54"/>
      <c r="K18" s="47" t="s">
        <v>31</v>
      </c>
      <c r="L18" s="47"/>
      <c r="M18" s="3"/>
      <c r="N18" s="3"/>
      <c r="O18" s="47" t="s">
        <v>33</v>
      </c>
      <c r="P18" s="47"/>
      <c r="Q18" s="47" t="s">
        <v>35</v>
      </c>
      <c r="R18" s="47"/>
      <c r="S18" s="71"/>
      <c r="T18" s="71"/>
      <c r="U18" s="71"/>
      <c r="V18" s="71"/>
      <c r="W18" s="47"/>
      <c r="X18" s="47"/>
      <c r="Y18" s="47"/>
      <c r="Z18" s="47"/>
      <c r="AA18" s="47"/>
      <c r="AB18" s="47"/>
    </row>
    <row r="19" spans="2:28" hidden="1" x14ac:dyDescent="0.25">
      <c r="B19" s="4"/>
      <c r="C19" s="4"/>
      <c r="D19" s="4"/>
      <c r="E19" s="10" t="s">
        <v>0</v>
      </c>
      <c r="F19" s="10"/>
      <c r="G19" s="4"/>
      <c r="H19" s="4"/>
      <c r="I19" s="54"/>
      <c r="J19" s="54"/>
      <c r="K19" s="47"/>
      <c r="L19" s="47"/>
      <c r="M19" s="3"/>
      <c r="N19" s="3"/>
      <c r="O19" s="47"/>
      <c r="P19" s="47"/>
      <c r="Q19" s="47" t="s">
        <v>0</v>
      </c>
      <c r="R19" s="47"/>
      <c r="S19" s="71"/>
      <c r="T19" s="71"/>
      <c r="U19" s="71"/>
      <c r="V19" s="71"/>
      <c r="W19" s="47"/>
      <c r="X19" s="47"/>
      <c r="Y19" s="47"/>
      <c r="Z19" s="47"/>
      <c r="AA19" s="47"/>
      <c r="AB19" s="47"/>
    </row>
    <row r="20" spans="2:28" hidden="1" x14ac:dyDescent="0.25">
      <c r="B20" s="4"/>
      <c r="C20" s="4"/>
      <c r="D20" s="4"/>
      <c r="E20" s="10" t="s">
        <v>1</v>
      </c>
      <c r="F20" s="10"/>
      <c r="G20" s="4"/>
      <c r="H20" s="4"/>
      <c r="I20" s="54"/>
      <c r="J20" s="54"/>
      <c r="K20" s="47"/>
      <c r="L20" s="47"/>
      <c r="M20" s="3"/>
      <c r="N20" s="3"/>
      <c r="O20" s="47"/>
      <c r="P20" s="47"/>
      <c r="Q20" s="47" t="s">
        <v>1</v>
      </c>
      <c r="R20" s="47"/>
      <c r="S20" s="71"/>
      <c r="T20" s="71"/>
      <c r="U20" s="71"/>
      <c r="V20" s="71"/>
      <c r="W20" s="47"/>
      <c r="X20" s="47"/>
      <c r="Y20" s="47"/>
      <c r="Z20" s="47"/>
      <c r="AA20" s="47"/>
      <c r="AB20" s="47"/>
    </row>
    <row r="21" spans="2:28" ht="14.5" hidden="1" x14ac:dyDescent="0.35">
      <c r="B21" s="4"/>
      <c r="C21" s="4"/>
      <c r="D21" s="4"/>
      <c r="E21" s="10" t="s">
        <v>28</v>
      </c>
      <c r="F21" s="10"/>
      <c r="G21" s="4"/>
      <c r="H21" s="4"/>
      <c r="I21" s="54">
        <v>9821125477</v>
      </c>
      <c r="J21" s="54"/>
      <c r="K21" s="47"/>
      <c r="L21" s="47"/>
      <c r="M21" s="3"/>
      <c r="N21" s="3"/>
      <c r="O21" s="47"/>
      <c r="P21" s="47"/>
      <c r="Q21" s="47">
        <v>9560263557</v>
      </c>
      <c r="R21" s="47"/>
      <c r="S21" s="71"/>
      <c r="T21" s="71"/>
      <c r="U21" s="71"/>
      <c r="V21" s="71"/>
      <c r="W21" s="47"/>
      <c r="X21" s="47"/>
      <c r="Y21" s="47"/>
      <c r="Z21" s="47"/>
      <c r="AA21" s="50"/>
      <c r="AB21" s="47"/>
    </row>
    <row r="22" spans="2:28" ht="36" hidden="1" customHeight="1" x14ac:dyDescent="0.35">
      <c r="B22" s="4"/>
      <c r="C22" s="4"/>
      <c r="D22" s="4"/>
      <c r="E22" s="10" t="s">
        <v>29</v>
      </c>
      <c r="F22" s="10"/>
      <c r="G22" s="4"/>
      <c r="H22" s="4"/>
      <c r="I22" s="73" t="s">
        <v>30</v>
      </c>
      <c r="J22" s="73"/>
      <c r="K22" s="74" t="s">
        <v>32</v>
      </c>
      <c r="L22" s="75"/>
      <c r="M22" s="23"/>
      <c r="N22" s="23"/>
      <c r="O22" s="74" t="s">
        <v>34</v>
      </c>
      <c r="P22" s="75"/>
      <c r="Q22" s="74" t="s">
        <v>36</v>
      </c>
      <c r="R22" s="75"/>
      <c r="S22" s="76" t="s">
        <v>60</v>
      </c>
      <c r="T22" s="77"/>
      <c r="U22" s="76" t="s">
        <v>60</v>
      </c>
      <c r="V22" s="77"/>
      <c r="W22" s="78" t="s">
        <v>61</v>
      </c>
      <c r="X22" s="75"/>
      <c r="Y22" s="78" t="s">
        <v>61</v>
      </c>
      <c r="Z22" s="75"/>
      <c r="AA22" s="78" t="s">
        <v>62</v>
      </c>
      <c r="AB22" s="75"/>
    </row>
    <row r="23" spans="2:28" ht="14.5" x14ac:dyDescent="0.35">
      <c r="B23" s="4"/>
      <c r="C23" s="4"/>
      <c r="D23" s="4"/>
      <c r="E23" s="10" t="s">
        <v>65</v>
      </c>
      <c r="F23" s="10"/>
      <c r="G23" s="4"/>
      <c r="H23" s="4"/>
      <c r="I23" s="27"/>
      <c r="J23" s="27" t="str">
        <f>CONCATENATE("L",RANK(J24,$J$24:$AB$24,1))</f>
        <v>L3</v>
      </c>
      <c r="K23" s="28"/>
      <c r="L23" s="23"/>
      <c r="M23" s="23"/>
      <c r="N23" s="27" t="str">
        <f>CONCATENATE("L",RANK(N24,$J$24:$AB$24,1))</f>
        <v>L6</v>
      </c>
      <c r="O23" s="28"/>
      <c r="P23" s="27" t="str">
        <f>CONCATENATE("L",RANK(P24,$J$24:$AB$24,1))</f>
        <v>L2</v>
      </c>
      <c r="Q23" s="28"/>
      <c r="R23" s="27" t="str">
        <f>CONCATENATE("L",RANK(R24,$J$24:$AB$24,1))</f>
        <v>L7</v>
      </c>
      <c r="S23" s="44"/>
      <c r="T23" s="39"/>
      <c r="U23" s="38"/>
      <c r="V23" s="39" t="str">
        <f>CONCATENATE("L",RANK(V24,$J$24:$AB$24,1))</f>
        <v>L1</v>
      </c>
      <c r="W23" s="45"/>
      <c r="X23" s="43"/>
      <c r="Y23" s="29"/>
      <c r="Z23" s="27" t="str">
        <f>CONCATENATE("L",RANK(Z24,$J$24:$AB$24,1))</f>
        <v>L4</v>
      </c>
      <c r="AA23" s="29"/>
      <c r="AB23" s="27" t="str">
        <f>CONCATENATE("L",RANK(AB24,$J$24:$AB$24,1))</f>
        <v>L5</v>
      </c>
    </row>
    <row r="24" spans="2:28" x14ac:dyDescent="0.25">
      <c r="B24" s="4"/>
      <c r="C24" s="4"/>
      <c r="D24" s="4"/>
      <c r="E24" s="4" t="s">
        <v>67</v>
      </c>
      <c r="F24" s="4"/>
      <c r="G24" s="4"/>
      <c r="H24" s="4"/>
      <c r="I24" s="4"/>
      <c r="J24" s="30">
        <f>(J17-MIN($J$17,$N$17,$P$17,$R$17,$V$17,$Z$17,$AB$17))/MIN($J$17,$N$17,$P$17,$R$17,$V$17,$Z$17,$AB$17)</f>
        <v>0.38633954263213699</v>
      </c>
      <c r="K24" s="4"/>
      <c r="L24" s="4"/>
      <c r="M24" s="4"/>
      <c r="N24" s="30">
        <f>(N17-MIN($J$17,$N$17,$P$17,$R$17,$V$17,$Z$17,$AB$17))/MIN($J$17,$N$17,$P$17,$R$17,$V$17,$Z$17,$AB$17)</f>
        <v>0.84764500984401048</v>
      </c>
      <c r="O24" s="4"/>
      <c r="P24" s="30">
        <f>(P17-MIN($J$17,$N$17,$P$17,$R$17,$V$17,$Z$17,$AB$17))/MIN($J$17,$N$17,$P$17,$R$17,$V$17,$Z$17,$AB$17)</f>
        <v>6.4667575344540443E-2</v>
      </c>
      <c r="Q24" s="4"/>
      <c r="R24" s="30">
        <f>(R17-MIN($J$17,$N$17,$P$17,$R$17,$V$17,$Z$17,$AB$17))/MIN($J$17,$N$17,$P$17,$R$17,$V$17,$Z$17,$AB$17)</f>
        <v>0.99000454338936861</v>
      </c>
      <c r="S24" s="40"/>
      <c r="T24" s="41"/>
      <c r="U24" s="40"/>
      <c r="V24" s="41">
        <f>(V17-MIN($J$17,$N$17,$P$17,$R$17,$V$17,$Z$17,$AB$17))/MIN($J$17,$N$17,$P$17,$R$17,$V$17,$Z$17,$AB$17)</f>
        <v>0</v>
      </c>
      <c r="W24" s="4"/>
      <c r="X24" s="30"/>
      <c r="Y24" s="4"/>
      <c r="Z24" s="30">
        <f>(Z17-MIN($J$17,$N$17,$P$17,$R$17,$V$17,$Z$17,$AB$17))/MIN($J$17,$N$17,$P$17,$R$17,$V$17,$Z$17,$AB$17)</f>
        <v>0.39179160987429967</v>
      </c>
      <c r="AA24" s="4"/>
      <c r="AB24" s="30">
        <f>(AB17-MIN($J$17,$N$17,$P$17,$R$17,$V$17,$Z$17,$AB$17))/MIN($J$17,$N$17,$P$17,$R$17,$V$17,$Z$17,$AB$17)</f>
        <v>0.72800242314099661</v>
      </c>
    </row>
    <row r="25" spans="2:28" x14ac:dyDescent="0.25">
      <c r="B25" s="4"/>
      <c r="C25" s="4"/>
      <c r="D25" s="4"/>
      <c r="E25" s="4" t="s">
        <v>68</v>
      </c>
      <c r="F25" s="4"/>
      <c r="G25" s="4"/>
      <c r="H25" s="4"/>
      <c r="I25" s="4"/>
      <c r="J25" s="30">
        <f>(J17-$H$17)/$H$17</f>
        <v>0.57827586206896553</v>
      </c>
      <c r="K25" s="4"/>
      <c r="L25" s="4"/>
      <c r="M25" s="4"/>
      <c r="N25" s="30">
        <f>(N17-$H$17)/$H$17</f>
        <v>1.103448275862069</v>
      </c>
      <c r="O25" s="4"/>
      <c r="P25" s="30">
        <f>(P17-$H$17)/$H$17</f>
        <v>0.21206896551724139</v>
      </c>
      <c r="Q25" s="4"/>
      <c r="R25" s="30">
        <f>(R17-$H$17)/$H$17</f>
        <v>1.2655172413793103</v>
      </c>
      <c r="S25" s="40"/>
      <c r="T25" s="41"/>
      <c r="U25" s="40"/>
      <c r="V25" s="41">
        <f>(V17-$H$17)/$H$17</f>
        <v>0.13844827586206887</v>
      </c>
      <c r="W25" s="4"/>
      <c r="X25" s="30"/>
      <c r="Y25" s="4"/>
      <c r="Z25" s="30">
        <f>(Z17-$H$17)/$H$17</f>
        <v>0.58448275862068966</v>
      </c>
      <c r="AA25" s="4"/>
      <c r="AB25" s="30">
        <f>(AB17-$H$17)/$H$17</f>
        <v>0.96724137931034482</v>
      </c>
    </row>
    <row r="26" spans="2:28" hidden="1" x14ac:dyDescent="0.25">
      <c r="B26" s="4"/>
      <c r="C26" s="4"/>
      <c r="D26" s="4"/>
      <c r="E26" s="4" t="s">
        <v>66</v>
      </c>
      <c r="F26" s="4"/>
      <c r="G26" s="4"/>
      <c r="H26" s="4"/>
      <c r="I26" s="4"/>
      <c r="J26" s="30" t="e">
        <f>(J17-#REF!)/#REF!</f>
        <v>#REF!</v>
      </c>
      <c r="K26" s="4"/>
      <c r="L26" s="4"/>
      <c r="M26" s="4"/>
      <c r="N26" s="30" t="e">
        <f>(N17-#REF!)/#REF!</f>
        <v>#REF!</v>
      </c>
      <c r="O26" s="4"/>
      <c r="P26" s="30" t="e">
        <f>(P17-#REF!)/#REF!</f>
        <v>#REF!</v>
      </c>
      <c r="Q26" s="4"/>
      <c r="R26" s="30" t="e">
        <f>(R17-#REF!)/#REF!</f>
        <v>#REF!</v>
      </c>
      <c r="S26" s="4"/>
      <c r="T26" s="30" t="e">
        <f>(T17-#REF!)/#REF!</f>
        <v>#REF!</v>
      </c>
      <c r="U26" s="4"/>
      <c r="V26" s="30" t="e">
        <f>(V17-#REF!)/#REF!</f>
        <v>#REF!</v>
      </c>
      <c r="W26" s="4"/>
      <c r="X26" s="30" t="e">
        <f>(X17-#REF!)/#REF!</f>
        <v>#REF!</v>
      </c>
      <c r="Y26" s="4"/>
      <c r="Z26" s="30" t="e">
        <f>(Z17-#REF!)/#REF!</f>
        <v>#REF!</v>
      </c>
      <c r="AA26" s="4"/>
      <c r="AB26" s="30" t="e">
        <f>(AB17-#REF!)/#REF!</f>
        <v>#REF!</v>
      </c>
    </row>
  </sheetData>
  <mergeCells count="99">
    <mergeCell ref="S2:V2"/>
    <mergeCell ref="S3:V3"/>
    <mergeCell ref="S18:T18"/>
    <mergeCell ref="S19:T19"/>
    <mergeCell ref="S20:T20"/>
    <mergeCell ref="S21:T21"/>
    <mergeCell ref="S22:T22"/>
    <mergeCell ref="W18:X18"/>
    <mergeCell ref="W19:X19"/>
    <mergeCell ref="W20:X20"/>
    <mergeCell ref="W21:X21"/>
    <mergeCell ref="W22:X22"/>
    <mergeCell ref="AA21:AB21"/>
    <mergeCell ref="I22:J22"/>
    <mergeCell ref="K22:L22"/>
    <mergeCell ref="O22:P22"/>
    <mergeCell ref="Q22:R22"/>
    <mergeCell ref="U22:V22"/>
    <mergeCell ref="Y22:Z22"/>
    <mergeCell ref="AA22:AB22"/>
    <mergeCell ref="I21:J21"/>
    <mergeCell ref="K21:L21"/>
    <mergeCell ref="O21:P21"/>
    <mergeCell ref="Q21:R21"/>
    <mergeCell ref="U21:V21"/>
    <mergeCell ref="Y21:Z21"/>
    <mergeCell ref="M7:M9"/>
    <mergeCell ref="AA19:AB19"/>
    <mergeCell ref="I20:J20"/>
    <mergeCell ref="K20:L20"/>
    <mergeCell ref="O20:P20"/>
    <mergeCell ref="Q20:R20"/>
    <mergeCell ref="U20:V20"/>
    <mergeCell ref="Y20:Z20"/>
    <mergeCell ref="AA20:AB20"/>
    <mergeCell ref="I19:J19"/>
    <mergeCell ref="K19:L19"/>
    <mergeCell ref="O19:P19"/>
    <mergeCell ref="Q19:R19"/>
    <mergeCell ref="U19:V19"/>
    <mergeCell ref="Y19:Z19"/>
    <mergeCell ref="W7:W9"/>
    <mergeCell ref="K7:K9"/>
    <mergeCell ref="AB7:AB9"/>
    <mergeCell ref="I18:J18"/>
    <mergeCell ref="K18:L18"/>
    <mergeCell ref="O18:P18"/>
    <mergeCell ref="Q18:R18"/>
    <mergeCell ref="U18:V18"/>
    <mergeCell ref="Y18:Z18"/>
    <mergeCell ref="AA18:AB18"/>
    <mergeCell ref="R7:R9"/>
    <mergeCell ref="U7:U9"/>
    <mergeCell ref="V7:V9"/>
    <mergeCell ref="Y7:Y9"/>
    <mergeCell ref="Z7:Z9"/>
    <mergeCell ref="AA7:AA9"/>
    <mergeCell ref="L7:L9"/>
    <mergeCell ref="A7:A9"/>
    <mergeCell ref="B7:B9"/>
    <mergeCell ref="C7:C9"/>
    <mergeCell ref="I7:I9"/>
    <mergeCell ref="J7:J9"/>
    <mergeCell ref="U4:V4"/>
    <mergeCell ref="Y4:Z4"/>
    <mergeCell ref="AA4:AB4"/>
    <mergeCell ref="N7:N9"/>
    <mergeCell ref="O7:O9"/>
    <mergeCell ref="P7:P9"/>
    <mergeCell ref="Q7:Q9"/>
    <mergeCell ref="W4:X4"/>
    <mergeCell ref="X7:X9"/>
    <mergeCell ref="S4:T4"/>
    <mergeCell ref="S7:S9"/>
    <mergeCell ref="T7:T9"/>
    <mergeCell ref="AA2:AB2"/>
    <mergeCell ref="I3:J3"/>
    <mergeCell ref="K3:N3"/>
    <mergeCell ref="O3:P3"/>
    <mergeCell ref="Q3:R3"/>
    <mergeCell ref="AA3:AB3"/>
    <mergeCell ref="W2:Z2"/>
    <mergeCell ref="W3:Z3"/>
    <mergeCell ref="H2:H5"/>
    <mergeCell ref="I2:J2"/>
    <mergeCell ref="K2:N2"/>
    <mergeCell ref="O2:P2"/>
    <mergeCell ref="Q2:R2"/>
    <mergeCell ref="I4:J4"/>
    <mergeCell ref="K4:L4"/>
    <mergeCell ref="M4:N4"/>
    <mergeCell ref="O4:P4"/>
    <mergeCell ref="Q4:R4"/>
    <mergeCell ref="G2:G5"/>
    <mergeCell ref="B2:B5"/>
    <mergeCell ref="C2:C5"/>
    <mergeCell ref="D2:D5"/>
    <mergeCell ref="E2:E5"/>
    <mergeCell ref="F2:F5"/>
  </mergeCells>
  <hyperlinks>
    <hyperlink ref="I22" r:id="rId1"/>
    <hyperlink ref="K22" r:id="rId2"/>
    <hyperlink ref="O22" r:id="rId3"/>
    <hyperlink ref="Q22" r:id="rId4"/>
    <hyperlink ref="U22" r:id="rId5"/>
    <hyperlink ref="Y22" r:id="rId6"/>
    <hyperlink ref="AA22" r:id="rId7"/>
    <hyperlink ref="W22" r:id="rId8"/>
    <hyperlink ref="S22" r:id="rId9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14" ma:contentTypeDescription="Create a new document." ma:contentTypeScope="" ma:versionID="ec5eabe7494ba453d263f053abc71deb">
  <xsd:schema xmlns:xsd="http://www.w3.org/2001/XMLSchema" xmlns:xs="http://www.w3.org/2001/XMLSchema" xmlns:p="http://schemas.microsoft.com/office/2006/metadata/properties" xmlns:ns3="d65749ae-5df9-42d7-b8bf-2e139fba5522" xmlns:ns4="3c87e165-6b5f-4bcc-83c1-28bd8f6a8581" targetNamespace="http://schemas.microsoft.com/office/2006/metadata/properties" ma:root="true" ma:fieldsID="6ade183a20add4b943455021edce6394" ns3:_="" ns4:_="">
    <xsd:import namespace="d65749ae-5df9-42d7-b8bf-2e139fba5522"/>
    <xsd:import namespace="3c87e165-6b5f-4bcc-83c1-28bd8f6a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7e165-6b5f-4bcc-83c1-28bd8f6a8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5749ae-5df9-42d7-b8bf-2e139fba5522" xsi:nil="true"/>
  </documentManagement>
</p:properties>
</file>

<file path=customXml/itemProps1.xml><?xml version="1.0" encoding="utf-8"?>
<ds:datastoreItem xmlns:ds="http://schemas.openxmlformats.org/officeDocument/2006/customXml" ds:itemID="{BC780C3D-EC4E-47FE-92A5-0A988CBE33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F3BD50-F666-486A-8FBE-AA6F16928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2EA9D0-2EB4-4DC6-B3A3-233ABEDBA031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3c87e165-6b5f-4bcc-83c1-28bd8f6a8581"/>
    <ds:schemaRef ds:uri="d65749ae-5df9-42d7-b8bf-2e139fba5522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Subway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Manisha Bakde</dc:creator>
  <cp:keywords/>
  <dc:description/>
  <cp:lastModifiedBy>Mrunal Joshi</cp:lastModifiedBy>
  <cp:revision/>
  <dcterms:created xsi:type="dcterms:W3CDTF">2015-06-05T18:17:20Z</dcterms:created>
  <dcterms:modified xsi:type="dcterms:W3CDTF">2024-12-27T11:29:33Z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