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NMIAL\Temporary Electrical work\Thirs Wave Coffee\"/>
    </mc:Choice>
  </mc:AlternateContent>
  <bookViews>
    <workbookView xWindow="-110" yWindow="-110" windowWidth="19420" windowHeight="10300"/>
  </bookViews>
  <sheets>
    <sheet name="Thirs Wave Coffee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7" i="3"/>
  <c r="X14" i="3"/>
  <c r="X13" i="3"/>
  <c r="X12" i="3"/>
  <c r="X11" i="3"/>
  <c r="X10" i="3"/>
  <c r="X7" i="3"/>
  <c r="X16" i="3" l="1"/>
  <c r="X17" i="3" s="1"/>
  <c r="X18" i="3" s="1"/>
  <c r="Z14" i="3" l="1"/>
  <c r="Z13" i="3"/>
  <c r="Z12" i="3"/>
  <c r="Z11" i="3"/>
  <c r="Z10" i="3"/>
  <c r="Z7" i="3"/>
  <c r="T14" i="3"/>
  <c r="T13" i="3"/>
  <c r="T12" i="3"/>
  <c r="T11" i="3"/>
  <c r="T10" i="3"/>
  <c r="T7" i="3"/>
  <c r="Z16" i="3" l="1"/>
  <c r="Z17" i="3" s="1"/>
  <c r="Z18" i="3" s="1"/>
  <c r="T16" i="3"/>
  <c r="T17" i="3" s="1"/>
  <c r="T18" i="3" s="1"/>
  <c r="R14" i="3" l="1"/>
  <c r="J14" i="3"/>
  <c r="N14" i="3"/>
  <c r="N13" i="3"/>
  <c r="N12" i="3"/>
  <c r="N11" i="3"/>
  <c r="N10" i="3"/>
  <c r="N7" i="3"/>
  <c r="P14" i="3"/>
  <c r="AD14" i="3"/>
  <c r="AD13" i="3"/>
  <c r="AD12" i="3"/>
  <c r="AD11" i="3"/>
  <c r="AD10" i="3"/>
  <c r="AD7" i="3"/>
  <c r="AD16" i="3" l="1"/>
  <c r="N16" i="3"/>
  <c r="N17" i="3" s="1"/>
  <c r="N18" i="3" s="1"/>
  <c r="AD17" i="3"/>
  <c r="AD18" i="3" s="1"/>
  <c r="AB14" i="3"/>
  <c r="AB13" i="3"/>
  <c r="AB12" i="3"/>
  <c r="AB11" i="3"/>
  <c r="AB10" i="3"/>
  <c r="AB7" i="3"/>
  <c r="AB16" i="3" l="1"/>
  <c r="AB17" i="3" s="1"/>
  <c r="AB18" i="3" s="1"/>
  <c r="V14" i="3"/>
  <c r="V13" i="3"/>
  <c r="V12" i="3"/>
  <c r="V11" i="3"/>
  <c r="V10" i="3"/>
  <c r="R13" i="3"/>
  <c r="R12" i="3"/>
  <c r="R11" i="3"/>
  <c r="R10" i="3"/>
  <c r="R7" i="3"/>
  <c r="P13" i="3"/>
  <c r="P12" i="3"/>
  <c r="P11" i="3"/>
  <c r="P16" i="3" s="1"/>
  <c r="P10" i="3"/>
  <c r="P7" i="3"/>
  <c r="L13" i="3"/>
  <c r="L12" i="3"/>
  <c r="L11" i="3"/>
  <c r="L10" i="3"/>
  <c r="L7" i="3"/>
  <c r="J11" i="3"/>
  <c r="J12" i="3"/>
  <c r="H12" i="3" s="1"/>
  <c r="J13" i="3"/>
  <c r="H13" i="3" s="1"/>
  <c r="J10" i="3"/>
  <c r="J7" i="3"/>
  <c r="V16" i="3" l="1"/>
  <c r="L16" i="3"/>
  <c r="L17" i="3" s="1"/>
  <c r="L18" i="3" s="1"/>
  <c r="R16" i="3"/>
  <c r="H11" i="3"/>
  <c r="H16" i="3" s="1"/>
  <c r="J16" i="3"/>
  <c r="J21" i="3" l="1"/>
  <c r="X21" i="3"/>
  <c r="AD21" i="3"/>
  <c r="N21" i="3"/>
  <c r="AB21" i="3"/>
  <c r="R21" i="3"/>
  <c r="P21" i="3"/>
  <c r="V17" i="3"/>
  <c r="V18" i="3" s="1"/>
  <c r="P17" i="3"/>
  <c r="P18" i="3" s="1"/>
  <c r="P20" i="3" s="1"/>
  <c r="J17" i="3"/>
  <c r="J18" i="3" s="1"/>
  <c r="R17" i="3"/>
  <c r="R18" i="3" s="1"/>
  <c r="H17" i="3"/>
  <c r="H18" i="3" s="1"/>
  <c r="R20" i="3" l="1"/>
  <c r="J20" i="3"/>
  <c r="X20" i="3"/>
  <c r="AD20" i="3"/>
  <c r="N20" i="3"/>
  <c r="AB20" i="3"/>
  <c r="AB19" i="3" l="1"/>
  <c r="P19" i="3"/>
  <c r="AD19" i="3"/>
  <c r="J19" i="3"/>
  <c r="R19" i="3"/>
  <c r="X19" i="3"/>
  <c r="N19" i="3"/>
</calcChain>
</file>

<file path=xl/sharedStrings.xml><?xml version="1.0" encoding="utf-8"?>
<sst xmlns="http://schemas.openxmlformats.org/spreadsheetml/2006/main" count="90" uniqueCount="55">
  <si>
    <t>Sr No.</t>
  </si>
  <si>
    <t>Item Code</t>
  </si>
  <si>
    <t>Item Name</t>
  </si>
  <si>
    <t>UOM</t>
  </si>
  <si>
    <t>Qty</t>
  </si>
  <si>
    <t>Minimum Amount</t>
  </si>
  <si>
    <t>Amount</t>
  </si>
  <si>
    <t>Interior Electrical</t>
  </si>
  <si>
    <t>Temporary power_ Unit no. W2-0048</t>
  </si>
  <si>
    <t>Supply  and  Installation of 4 Way TPN DB</t>
  </si>
  <si>
    <t>Nos</t>
  </si>
  <si>
    <t>Incomer - 32A FP RCBO 30MA- 1 Nos</t>
  </si>
  <si>
    <t>Outgoing -10 or 16A SP MCB-12 NOS</t>
  </si>
  <si>
    <t>Supply  and  Installation of  Energy Meter -230 AC or 16 AMPS  meter - Make L and T, Schneider, Siemens, HPL, ABB  and  CG</t>
  </si>
  <si>
    <t>Supply  and  Laying of 4C x 4 Sq mm Cu Armoured Cable</t>
  </si>
  <si>
    <t>Mtrs</t>
  </si>
  <si>
    <t>Supply  and  Laying of 3C x 2.5 Sq mm Cu Flexible lead wire</t>
  </si>
  <si>
    <t>Supply  and  Installation of 40W Led Light Fixture</t>
  </si>
  <si>
    <t>Total amount</t>
  </si>
  <si>
    <t>Round # : 3 (RFQ)</t>
  </si>
  <si>
    <t>Item Description</t>
  </si>
  <si>
    <t>Temporary power</t>
  </si>
  <si>
    <t xml:space="preserve">GST </t>
  </si>
  <si>
    <t>Total amount incl GST</t>
  </si>
  <si>
    <t xml:space="preserve"> MAESTRO SERVICES  AND  MAESTRO TECHNOLOGIE</t>
  </si>
  <si>
    <t>Electech Enterprises</t>
  </si>
  <si>
    <t>Arrow Electricals</t>
  </si>
  <si>
    <t>CHIRAG ELECTRICAL</t>
  </si>
  <si>
    <t>V1</t>
  </si>
  <si>
    <t>V2</t>
  </si>
  <si>
    <t>V3</t>
  </si>
  <si>
    <t>V4</t>
  </si>
  <si>
    <t>ALEX ELECTRICAL</t>
  </si>
  <si>
    <t>EMAIL QUOTE</t>
  </si>
  <si>
    <t>RATE</t>
  </si>
  <si>
    <t>A-32 AMPS 5 PIN INDUSTRIAL PLUG TO BE INC</t>
  </si>
  <si>
    <t>V5</t>
  </si>
  <si>
    <t>V6</t>
  </si>
  <si>
    <t>BLUESTONE</t>
  </si>
  <si>
    <t>V7</t>
  </si>
  <si>
    <t>SAMAD ELECTRICAL</t>
  </si>
  <si>
    <t>Round # : 3 (RFQ) R1</t>
  </si>
  <si>
    <t>10000.00</t>
  </si>
  <si>
    <t>525.00</t>
  </si>
  <si>
    <t>250.00</t>
  </si>
  <si>
    <t>950.00</t>
  </si>
  <si>
    <t>6500.00</t>
  </si>
  <si>
    <t>Ranking</t>
  </si>
  <si>
    <t>% Diff w.r.t. L1</t>
  </si>
  <si>
    <t>% Diff w.r.t. Min</t>
  </si>
  <si>
    <t>EMAIL QUOTE (R0)</t>
  </si>
  <si>
    <t>EMAIL QUOTE (R1)</t>
  </si>
  <si>
    <t>EMAIL QUOTE (R2)</t>
  </si>
  <si>
    <t>Ladder &amp; Transportation Charge</t>
  </si>
  <si>
    <t>Package / RFQ Name : Temporary Electrical Connections- Thirs Wave Coffee NMIL...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</si>
</sst>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2" xfId="0" applyFont="1" applyFill="1" applyBorder="1"/>
    <xf numFmtId="0" fontId="5" fillId="2" borderId="2" xfId="0" applyFont="1" applyFill="1" applyBorder="1"/>
    <xf numFmtId="0" fontId="3" fillId="3" borderId="2" xfId="0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3" fillId="4" borderId="2" xfId="0" applyFont="1" applyFill="1" applyBorder="1"/>
    <xf numFmtId="0" fontId="3" fillId="3" borderId="2" xfId="0" applyFont="1" applyFill="1" applyBorder="1" applyAlignment="1"/>
    <xf numFmtId="164" fontId="3" fillId="0" borderId="2" xfId="2" applyNumberFormat="1" applyFont="1" applyBorder="1" applyAlignment="1">
      <alignment wrapText="1"/>
    </xf>
    <xf numFmtId="164" fontId="3" fillId="0" borderId="2" xfId="2" applyNumberFormat="1" applyFont="1" applyBorder="1" applyAlignment="1">
      <alignment horizontal="right"/>
    </xf>
    <xf numFmtId="164" fontId="6" fillId="0" borderId="2" xfId="2" applyNumberFormat="1" applyFont="1" applyFill="1" applyBorder="1" applyAlignment="1">
      <alignment horizontal="right"/>
    </xf>
    <xf numFmtId="164" fontId="3" fillId="4" borderId="2" xfId="2" applyNumberFormat="1" applyFont="1" applyFill="1" applyBorder="1"/>
    <xf numFmtId="164" fontId="4" fillId="0" borderId="2" xfId="2" applyNumberFormat="1" applyFont="1" applyBorder="1"/>
    <xf numFmtId="164" fontId="1" fillId="0" borderId="1" xfId="2" applyNumberFormat="1" applyFont="1" applyBorder="1" applyAlignment="1" applyProtection="1">
      <alignment horizontal="right"/>
    </xf>
    <xf numFmtId="9" fontId="4" fillId="0" borderId="2" xfId="1" applyFont="1" applyBorder="1"/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8" fillId="0" borderId="2" xfId="3" applyFont="1" applyBorder="1" applyAlignment="1">
      <alignment horizontal="center" wrapText="1"/>
    </xf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3" fillId="5" borderId="2" xfId="2" applyNumberFormat="1" applyFont="1" applyFill="1" applyBorder="1" applyAlignment="1">
      <alignment horizontal="right"/>
    </xf>
    <xf numFmtId="164" fontId="6" fillId="5" borderId="2" xfId="2" applyNumberFormat="1" applyFont="1" applyFill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  <xf numFmtId="164" fontId="3" fillId="0" borderId="6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164" fontId="3" fillId="0" borderId="11" xfId="2" applyNumberFormat="1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isha Bakde" id="{EBAAA598-A148-4F46-A29D-8ABDD5C68C23}" userId="S::manisha.bakde@semolinakitchens.com::0afb640c-c926-406e-8d9d-11922c4162e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="56" workbookViewId="0">
      <pane xSplit="7" ySplit="5" topLeftCell="H6" activePane="bottomRight" state="frozen"/>
      <selection pane="topRight" activeCell="H1" sqref="H1"/>
      <selection pane="bottomLeft" activeCell="A13" sqref="A13"/>
      <selection pane="bottomRight" activeCell="G14" sqref="G14"/>
    </sheetView>
  </sheetViews>
  <sheetFormatPr defaultRowHeight="12.5" x14ac:dyDescent="0.25"/>
  <cols>
    <col min="1" max="1" width="3.26953125" style="6" customWidth="1"/>
    <col min="2" max="2" width="8.90625" style="6" bestFit="1" customWidth="1"/>
    <col min="3" max="3" width="0" style="6" hidden="1" customWidth="1"/>
    <col min="4" max="4" width="29.7265625" style="6" hidden="1" customWidth="1"/>
    <col min="5" max="5" width="46.453125" style="6" customWidth="1"/>
    <col min="6" max="6" width="8.7265625" style="6"/>
    <col min="7" max="7" width="4.08984375" style="6" bestFit="1" customWidth="1"/>
    <col min="8" max="8" width="16" style="6" bestFit="1" customWidth="1"/>
    <col min="9" max="9" width="11.453125" style="6" bestFit="1" customWidth="1"/>
    <col min="10" max="12" width="10.26953125" style="6" bestFit="1" customWidth="1"/>
    <col min="13" max="14" width="10.1796875" style="6" customWidth="1"/>
    <col min="15" max="22" width="10.26953125" style="6" bestFit="1" customWidth="1"/>
    <col min="23" max="24" width="10.26953125" style="6" customWidth="1"/>
    <col min="25" max="25" width="8.81640625" style="6" bestFit="1" customWidth="1"/>
    <col min="26" max="26" width="9" style="6" bestFit="1" customWidth="1"/>
    <col min="27" max="30" width="8.81640625" style="6" bestFit="1" customWidth="1"/>
    <col min="31" max="16384" width="8.7265625" style="6"/>
  </cols>
  <sheetData>
    <row r="1" spans="1:30" x14ac:dyDescent="0.25">
      <c r="B1" s="13" t="s">
        <v>54</v>
      </c>
    </row>
    <row r="2" spans="1:30" ht="14.5" customHeight="1" x14ac:dyDescent="0.25">
      <c r="A2" s="5"/>
      <c r="B2" s="47" t="s">
        <v>0</v>
      </c>
      <c r="C2" s="40" t="s">
        <v>1</v>
      </c>
      <c r="D2" s="40" t="s">
        <v>2</v>
      </c>
      <c r="E2" s="40" t="s">
        <v>20</v>
      </c>
      <c r="F2" s="40" t="s">
        <v>3</v>
      </c>
      <c r="G2" s="40" t="s">
        <v>4</v>
      </c>
      <c r="H2" s="40" t="s">
        <v>5</v>
      </c>
      <c r="I2" s="33" t="s">
        <v>28</v>
      </c>
      <c r="J2" s="33"/>
      <c r="K2" s="43" t="s">
        <v>29</v>
      </c>
      <c r="L2" s="44"/>
      <c r="M2" s="44"/>
      <c r="N2" s="45"/>
      <c r="O2" s="33" t="s">
        <v>30</v>
      </c>
      <c r="P2" s="33"/>
      <c r="Q2" s="33" t="s">
        <v>31</v>
      </c>
      <c r="R2" s="33"/>
      <c r="S2" s="43" t="s">
        <v>36</v>
      </c>
      <c r="T2" s="44"/>
      <c r="U2" s="44"/>
      <c r="V2" s="44"/>
      <c r="W2" s="44"/>
      <c r="X2" s="45"/>
      <c r="Y2" s="43" t="s">
        <v>37</v>
      </c>
      <c r="Z2" s="44"/>
      <c r="AA2" s="44"/>
      <c r="AB2" s="45"/>
      <c r="AC2" s="33" t="s">
        <v>39</v>
      </c>
      <c r="AD2" s="33"/>
    </row>
    <row r="3" spans="1:30" ht="14.5" customHeight="1" x14ac:dyDescent="0.25">
      <c r="A3" s="5"/>
      <c r="B3" s="48"/>
      <c r="C3" s="41"/>
      <c r="D3" s="41"/>
      <c r="E3" s="41"/>
      <c r="F3" s="41"/>
      <c r="G3" s="41"/>
      <c r="H3" s="41"/>
      <c r="I3" s="34" t="s">
        <v>24</v>
      </c>
      <c r="J3" s="34"/>
      <c r="K3" s="43" t="s">
        <v>25</v>
      </c>
      <c r="L3" s="44"/>
      <c r="M3" s="44"/>
      <c r="N3" s="45"/>
      <c r="O3" s="34" t="s">
        <v>26</v>
      </c>
      <c r="P3" s="34"/>
      <c r="Q3" s="34" t="s">
        <v>27</v>
      </c>
      <c r="R3" s="34"/>
      <c r="S3" s="43" t="s">
        <v>32</v>
      </c>
      <c r="T3" s="44"/>
      <c r="U3" s="44"/>
      <c r="V3" s="44"/>
      <c r="W3" s="44"/>
      <c r="X3" s="45"/>
      <c r="Y3" s="43" t="s">
        <v>38</v>
      </c>
      <c r="Z3" s="44"/>
      <c r="AA3" s="44"/>
      <c r="AB3" s="45"/>
      <c r="AC3" s="34" t="s">
        <v>40</v>
      </c>
      <c r="AD3" s="34"/>
    </row>
    <row r="4" spans="1:30" x14ac:dyDescent="0.25">
      <c r="A4" s="5"/>
      <c r="B4" s="48"/>
      <c r="C4" s="41"/>
      <c r="D4" s="41"/>
      <c r="E4" s="41"/>
      <c r="F4" s="41"/>
      <c r="G4" s="41"/>
      <c r="H4" s="41"/>
      <c r="I4" s="35" t="s">
        <v>41</v>
      </c>
      <c r="J4" s="35"/>
      <c r="K4" s="35" t="s">
        <v>19</v>
      </c>
      <c r="L4" s="35"/>
      <c r="M4" s="35" t="s">
        <v>41</v>
      </c>
      <c r="N4" s="35"/>
      <c r="O4" s="35" t="s">
        <v>19</v>
      </c>
      <c r="P4" s="35"/>
      <c r="Q4" s="35" t="s">
        <v>41</v>
      </c>
      <c r="R4" s="35"/>
      <c r="S4" s="35" t="s">
        <v>50</v>
      </c>
      <c r="T4" s="35"/>
      <c r="U4" s="35" t="s">
        <v>51</v>
      </c>
      <c r="V4" s="35"/>
      <c r="W4" s="35" t="s">
        <v>52</v>
      </c>
      <c r="X4" s="35"/>
      <c r="Y4" s="35" t="s">
        <v>33</v>
      </c>
      <c r="Z4" s="35"/>
      <c r="AA4" s="35" t="s">
        <v>33</v>
      </c>
      <c r="AB4" s="35"/>
      <c r="AC4" s="35" t="s">
        <v>33</v>
      </c>
      <c r="AD4" s="35"/>
    </row>
    <row r="5" spans="1:30" ht="13" x14ac:dyDescent="0.3">
      <c r="A5" s="5"/>
      <c r="B5" s="49"/>
      <c r="C5" s="42"/>
      <c r="D5" s="42"/>
      <c r="E5" s="42"/>
      <c r="F5" s="42"/>
      <c r="G5" s="42"/>
      <c r="H5" s="42"/>
      <c r="I5" s="10" t="s">
        <v>34</v>
      </c>
      <c r="J5" s="10" t="s">
        <v>6</v>
      </c>
      <c r="K5" s="10" t="s">
        <v>34</v>
      </c>
      <c r="L5" s="10" t="s">
        <v>6</v>
      </c>
      <c r="M5" s="10" t="s">
        <v>34</v>
      </c>
      <c r="N5" s="10" t="s">
        <v>6</v>
      </c>
      <c r="O5" s="10" t="s">
        <v>34</v>
      </c>
      <c r="P5" s="10" t="s">
        <v>6</v>
      </c>
      <c r="Q5" s="10" t="s">
        <v>34</v>
      </c>
      <c r="R5" s="10" t="s">
        <v>6</v>
      </c>
      <c r="S5" s="10" t="s">
        <v>34</v>
      </c>
      <c r="T5" s="10" t="s">
        <v>6</v>
      </c>
      <c r="U5" s="10" t="s">
        <v>34</v>
      </c>
      <c r="V5" s="10" t="s">
        <v>6</v>
      </c>
      <c r="W5" s="10"/>
      <c r="X5" s="10"/>
      <c r="Y5" s="10" t="s">
        <v>34</v>
      </c>
      <c r="Z5" s="10" t="s">
        <v>6</v>
      </c>
      <c r="AA5" s="10" t="s">
        <v>34</v>
      </c>
      <c r="AB5" s="10" t="s">
        <v>6</v>
      </c>
      <c r="AC5" s="10" t="s">
        <v>34</v>
      </c>
      <c r="AD5" s="10" t="s">
        <v>6</v>
      </c>
    </row>
    <row r="6" spans="1:30" x14ac:dyDescent="0.25">
      <c r="A6" s="5"/>
      <c r="B6" s="15">
        <v>1</v>
      </c>
      <c r="C6" s="15" t="s">
        <v>7</v>
      </c>
      <c r="D6" s="15" t="s">
        <v>8</v>
      </c>
      <c r="E6" s="15" t="s">
        <v>21</v>
      </c>
      <c r="F6" s="15"/>
      <c r="G6" s="15"/>
      <c r="H6" s="15"/>
      <c r="I6" s="11"/>
      <c r="J6" s="11"/>
      <c r="K6" s="11"/>
      <c r="L6" s="11"/>
      <c r="M6" s="12"/>
      <c r="N6" s="12"/>
      <c r="O6" s="11"/>
      <c r="P6" s="12"/>
      <c r="Q6" s="11"/>
      <c r="R6" s="12"/>
      <c r="S6" s="11"/>
      <c r="T6" s="12"/>
      <c r="U6" s="11"/>
      <c r="V6" s="12"/>
      <c r="W6" s="12"/>
      <c r="X6" s="12"/>
      <c r="Y6" s="11"/>
      <c r="Z6" s="12"/>
      <c r="AA6" s="11"/>
      <c r="AB6" s="12"/>
      <c r="AC6" s="11"/>
      <c r="AD6" s="12"/>
    </row>
    <row r="7" spans="1:30" x14ac:dyDescent="0.25">
      <c r="A7" s="46"/>
      <c r="B7" s="35">
        <v>1</v>
      </c>
      <c r="C7" s="35"/>
      <c r="D7" s="7" t="s">
        <v>9</v>
      </c>
      <c r="E7" s="7" t="s">
        <v>9</v>
      </c>
      <c r="F7" s="13" t="s">
        <v>10</v>
      </c>
      <c r="G7" s="13">
        <v>1</v>
      </c>
      <c r="H7" s="16">
        <f>MIN(J7,N7,P7,R7,X7,AB7,AD7)</f>
        <v>12650</v>
      </c>
      <c r="I7" s="32">
        <v>17100</v>
      </c>
      <c r="J7" s="32">
        <f>I7*$G7</f>
        <v>17100</v>
      </c>
      <c r="K7" s="32">
        <v>19000</v>
      </c>
      <c r="L7" s="32">
        <f>K7*$G7</f>
        <v>19000</v>
      </c>
      <c r="M7" s="32">
        <v>19000</v>
      </c>
      <c r="N7" s="32">
        <f>M7*$G7</f>
        <v>19000</v>
      </c>
      <c r="O7" s="32">
        <v>12650</v>
      </c>
      <c r="P7" s="32">
        <f>O7*$G7</f>
        <v>12650</v>
      </c>
      <c r="Q7" s="32">
        <v>35000</v>
      </c>
      <c r="R7" s="32">
        <f>Q7*$G7</f>
        <v>35000</v>
      </c>
      <c r="S7" s="36">
        <v>12500</v>
      </c>
      <c r="T7" s="32">
        <f>S7*$G7</f>
        <v>12500</v>
      </c>
      <c r="U7" s="36">
        <v>11500</v>
      </c>
      <c r="V7" s="36">
        <v>11500</v>
      </c>
      <c r="W7" s="36">
        <v>16500</v>
      </c>
      <c r="X7" s="36">
        <f>W7*G7</f>
        <v>16500</v>
      </c>
      <c r="Y7" s="36">
        <v>28800</v>
      </c>
      <c r="Z7" s="32">
        <f>Y7*$G7</f>
        <v>28800</v>
      </c>
      <c r="AA7" s="36">
        <v>17500</v>
      </c>
      <c r="AB7" s="32">
        <f>AA7*$G7</f>
        <v>17500</v>
      </c>
      <c r="AC7" s="36">
        <v>21500</v>
      </c>
      <c r="AD7" s="32">
        <f>AC7*$G7</f>
        <v>21500</v>
      </c>
    </row>
    <row r="8" spans="1:30" x14ac:dyDescent="0.25">
      <c r="A8" s="46"/>
      <c r="B8" s="35"/>
      <c r="C8" s="35"/>
      <c r="D8" s="7" t="s">
        <v>11</v>
      </c>
      <c r="E8" s="7" t="s">
        <v>11</v>
      </c>
      <c r="F8" s="13"/>
      <c r="G8" s="13"/>
      <c r="H8" s="16"/>
      <c r="I8" s="32"/>
      <c r="J8" s="32"/>
      <c r="K8" s="32"/>
      <c r="L8" s="32"/>
      <c r="M8" s="32"/>
      <c r="N8" s="32"/>
      <c r="O8" s="32"/>
      <c r="P8" s="32"/>
      <c r="Q8" s="32"/>
      <c r="R8" s="32"/>
      <c r="S8" s="37"/>
      <c r="T8" s="32"/>
      <c r="U8" s="37"/>
      <c r="V8" s="37"/>
      <c r="W8" s="37"/>
      <c r="X8" s="37"/>
      <c r="Y8" s="37"/>
      <c r="Z8" s="32"/>
      <c r="AA8" s="37"/>
      <c r="AB8" s="32"/>
      <c r="AC8" s="37"/>
      <c r="AD8" s="32"/>
    </row>
    <row r="9" spans="1:30" ht="13" thickBot="1" x14ac:dyDescent="0.3">
      <c r="A9" s="46"/>
      <c r="B9" s="35"/>
      <c r="C9" s="35"/>
      <c r="D9" s="7" t="s">
        <v>12</v>
      </c>
      <c r="E9" s="7" t="s">
        <v>12</v>
      </c>
      <c r="F9" s="13"/>
      <c r="G9" s="13"/>
      <c r="H9" s="16"/>
      <c r="I9" s="32"/>
      <c r="J9" s="32"/>
      <c r="K9" s="32"/>
      <c r="L9" s="32"/>
      <c r="M9" s="32"/>
      <c r="N9" s="32"/>
      <c r="O9" s="32"/>
      <c r="P9" s="32"/>
      <c r="Q9" s="32"/>
      <c r="R9" s="32"/>
      <c r="S9" s="39"/>
      <c r="T9" s="32"/>
      <c r="U9" s="39"/>
      <c r="V9" s="39"/>
      <c r="W9" s="39"/>
      <c r="X9" s="39"/>
      <c r="Y9" s="39"/>
      <c r="Z9" s="32"/>
      <c r="AA9" s="39"/>
      <c r="AB9" s="32"/>
      <c r="AC9" s="38"/>
      <c r="AD9" s="32"/>
    </row>
    <row r="10" spans="1:30" ht="14.5" thickBot="1" x14ac:dyDescent="0.35">
      <c r="A10" s="5"/>
      <c r="B10" s="7">
        <v>2</v>
      </c>
      <c r="C10" s="7"/>
      <c r="D10" s="7" t="s">
        <v>13</v>
      </c>
      <c r="E10" s="7" t="s">
        <v>13</v>
      </c>
      <c r="F10" s="7" t="s">
        <v>10</v>
      </c>
      <c r="G10" s="7">
        <v>1</v>
      </c>
      <c r="H10" s="16">
        <f>MIN(J10,N10,P10,R10,X10,AB10,AD10)</f>
        <v>6500</v>
      </c>
      <c r="I10" s="17">
        <v>6750</v>
      </c>
      <c r="J10" s="18">
        <f>I10*$G10</f>
        <v>6750</v>
      </c>
      <c r="K10" s="17">
        <v>9000</v>
      </c>
      <c r="L10" s="18">
        <f>K10*$G10</f>
        <v>9000</v>
      </c>
      <c r="M10" s="18" t="s">
        <v>42</v>
      </c>
      <c r="N10" s="18">
        <f>M10*$G10</f>
        <v>10000</v>
      </c>
      <c r="O10" s="17">
        <v>6920</v>
      </c>
      <c r="P10" s="18">
        <f>O10*$G10</f>
        <v>6920</v>
      </c>
      <c r="Q10" s="17">
        <v>15000</v>
      </c>
      <c r="R10" s="18">
        <f>Q10*$G10</f>
        <v>15000</v>
      </c>
      <c r="S10" s="24">
        <v>4650</v>
      </c>
      <c r="T10" s="18">
        <f>S10*$G10</f>
        <v>4650</v>
      </c>
      <c r="U10" s="17">
        <v>4150</v>
      </c>
      <c r="V10" s="18">
        <f>U10*$G10</f>
        <v>4150</v>
      </c>
      <c r="W10" s="27">
        <v>9500</v>
      </c>
      <c r="X10" s="18">
        <f>W10*$G10</f>
        <v>9500</v>
      </c>
      <c r="Y10" s="21">
        <v>68500</v>
      </c>
      <c r="Z10" s="18">
        <f>Y10*$G10</f>
        <v>68500</v>
      </c>
      <c r="AA10" s="21">
        <v>6500</v>
      </c>
      <c r="AB10" s="18">
        <f>AA10*$G10</f>
        <v>6500</v>
      </c>
      <c r="AC10" s="2">
        <v>6500</v>
      </c>
      <c r="AD10" s="18">
        <f>AC10*$G10</f>
        <v>6500</v>
      </c>
    </row>
    <row r="11" spans="1:30" ht="14.5" thickBot="1" x14ac:dyDescent="0.35">
      <c r="A11" s="5"/>
      <c r="B11" s="7">
        <v>3</v>
      </c>
      <c r="C11" s="7"/>
      <c r="D11" s="7" t="s">
        <v>14</v>
      </c>
      <c r="E11" s="7" t="s">
        <v>14</v>
      </c>
      <c r="F11" s="7" t="s">
        <v>15</v>
      </c>
      <c r="G11" s="7">
        <v>50</v>
      </c>
      <c r="H11" s="16">
        <f>MIN(J11,N11,P11,R11,X11,AB11,AD11)</f>
        <v>12500</v>
      </c>
      <c r="I11" s="17">
        <v>435</v>
      </c>
      <c r="J11" s="18">
        <f t="shared" ref="J11:L14" si="0">I11*$G11</f>
        <v>21750</v>
      </c>
      <c r="K11" s="17">
        <v>525</v>
      </c>
      <c r="L11" s="18">
        <f t="shared" si="0"/>
        <v>26250</v>
      </c>
      <c r="M11" s="18" t="s">
        <v>43</v>
      </c>
      <c r="N11" s="18">
        <f t="shared" ref="N11" si="1">M11*$G11</f>
        <v>26250</v>
      </c>
      <c r="O11" s="17">
        <v>310</v>
      </c>
      <c r="P11" s="18">
        <f t="shared" ref="P11:R11" si="2">O11*$G11</f>
        <v>15500</v>
      </c>
      <c r="Q11" s="17">
        <v>250</v>
      </c>
      <c r="R11" s="18">
        <f t="shared" si="2"/>
        <v>12500</v>
      </c>
      <c r="S11" s="24">
        <v>379</v>
      </c>
      <c r="T11" s="18">
        <f t="shared" ref="T11:T14" si="3">S11*$G11</f>
        <v>18950</v>
      </c>
      <c r="U11" s="17">
        <v>340</v>
      </c>
      <c r="V11" s="18">
        <f t="shared" ref="V11:AB11" si="4">U11*$G11</f>
        <v>17000</v>
      </c>
      <c r="W11" s="27">
        <v>560</v>
      </c>
      <c r="X11" s="18">
        <f t="shared" ref="X11:X14" si="5">W11*$G11</f>
        <v>28000</v>
      </c>
      <c r="Y11" s="21">
        <v>540</v>
      </c>
      <c r="Z11" s="18">
        <f t="shared" ref="Z11:Z14" si="6">Y11*$G11</f>
        <v>27000</v>
      </c>
      <c r="AA11" s="21">
        <v>410</v>
      </c>
      <c r="AB11" s="18">
        <f t="shared" si="4"/>
        <v>20500</v>
      </c>
      <c r="AC11" s="3">
        <v>350</v>
      </c>
      <c r="AD11" s="18">
        <f t="shared" ref="AD11" si="7">AC11*$G11</f>
        <v>17500</v>
      </c>
    </row>
    <row r="12" spans="1:30" ht="14.5" thickBot="1" x14ac:dyDescent="0.35">
      <c r="A12" s="5"/>
      <c r="B12" s="7">
        <v>4</v>
      </c>
      <c r="C12" s="7"/>
      <c r="D12" s="7" t="s">
        <v>16</v>
      </c>
      <c r="E12" s="7" t="s">
        <v>16</v>
      </c>
      <c r="F12" s="7" t="s">
        <v>15</v>
      </c>
      <c r="G12" s="7">
        <v>20</v>
      </c>
      <c r="H12" s="16">
        <f>MIN(J12,N12,P12,R12,X12,AB12,AD12)</f>
        <v>2600</v>
      </c>
      <c r="I12" s="17">
        <v>130</v>
      </c>
      <c r="J12" s="18">
        <f t="shared" si="0"/>
        <v>2600</v>
      </c>
      <c r="K12" s="17">
        <v>250</v>
      </c>
      <c r="L12" s="18">
        <f t="shared" si="0"/>
        <v>5000</v>
      </c>
      <c r="M12" s="18" t="s">
        <v>44</v>
      </c>
      <c r="N12" s="18">
        <f t="shared" ref="N12" si="8">M12*$G12</f>
        <v>5000</v>
      </c>
      <c r="O12" s="17">
        <v>135</v>
      </c>
      <c r="P12" s="18">
        <f t="shared" ref="P12:R12" si="9">O12*$G12</f>
        <v>2700</v>
      </c>
      <c r="Q12" s="17">
        <v>210</v>
      </c>
      <c r="R12" s="18">
        <f t="shared" si="9"/>
        <v>4200</v>
      </c>
      <c r="S12" s="24">
        <v>162</v>
      </c>
      <c r="T12" s="18">
        <f t="shared" si="3"/>
        <v>3240</v>
      </c>
      <c r="U12" s="17">
        <v>152</v>
      </c>
      <c r="V12" s="18">
        <f t="shared" ref="V12:AB12" si="10">U12*$G12</f>
        <v>3040</v>
      </c>
      <c r="W12" s="27">
        <v>285</v>
      </c>
      <c r="X12" s="18">
        <f t="shared" si="5"/>
        <v>5700</v>
      </c>
      <c r="Y12" s="21">
        <v>295</v>
      </c>
      <c r="Z12" s="18">
        <f t="shared" si="6"/>
        <v>5900</v>
      </c>
      <c r="AA12" s="21">
        <v>220</v>
      </c>
      <c r="AB12" s="18">
        <f t="shared" si="10"/>
        <v>4400</v>
      </c>
      <c r="AC12" s="3">
        <v>165</v>
      </c>
      <c r="AD12" s="18">
        <f t="shared" ref="AD12" si="11">AC12*$G12</f>
        <v>3300</v>
      </c>
    </row>
    <row r="13" spans="1:30" ht="14.5" thickBot="1" x14ac:dyDescent="0.35">
      <c r="A13" s="5"/>
      <c r="B13" s="7">
        <v>5</v>
      </c>
      <c r="C13" s="7"/>
      <c r="D13" s="7" t="s">
        <v>17</v>
      </c>
      <c r="E13" s="7" t="s">
        <v>17</v>
      </c>
      <c r="F13" s="7" t="s">
        <v>10</v>
      </c>
      <c r="G13" s="7">
        <v>4</v>
      </c>
      <c r="H13" s="16">
        <f t="shared" ref="H13" si="12">MIN(J13,N13,P13,R13,V13,AB13,AD13)</f>
        <v>2200</v>
      </c>
      <c r="I13" s="17">
        <v>1075</v>
      </c>
      <c r="J13" s="18">
        <f t="shared" si="0"/>
        <v>4300</v>
      </c>
      <c r="K13" s="17">
        <v>1625</v>
      </c>
      <c r="L13" s="18">
        <f t="shared" si="0"/>
        <v>6500</v>
      </c>
      <c r="M13" s="18" t="s">
        <v>45</v>
      </c>
      <c r="N13" s="18">
        <f t="shared" ref="N13" si="13">M13*$G13</f>
        <v>3800</v>
      </c>
      <c r="O13" s="17">
        <v>550</v>
      </c>
      <c r="P13" s="18">
        <f t="shared" ref="P13:R14" si="14">O13*$G13</f>
        <v>2200</v>
      </c>
      <c r="Q13" s="17">
        <v>700</v>
      </c>
      <c r="R13" s="18">
        <f t="shared" si="14"/>
        <v>2800</v>
      </c>
      <c r="S13" s="24">
        <v>1550</v>
      </c>
      <c r="T13" s="18">
        <f t="shared" si="3"/>
        <v>6200</v>
      </c>
      <c r="U13" s="17">
        <v>675</v>
      </c>
      <c r="V13" s="18">
        <f t="shared" ref="V13:AB14" si="15">U13*$G13</f>
        <v>2700</v>
      </c>
      <c r="W13" s="27">
        <v>1650</v>
      </c>
      <c r="X13" s="18">
        <f t="shared" si="5"/>
        <v>6600</v>
      </c>
      <c r="Y13" s="21">
        <v>875</v>
      </c>
      <c r="Z13" s="18">
        <f t="shared" si="6"/>
        <v>3500</v>
      </c>
      <c r="AA13" s="21">
        <v>600</v>
      </c>
      <c r="AB13" s="18">
        <f t="shared" si="15"/>
        <v>2400</v>
      </c>
      <c r="AC13" s="2">
        <v>2150</v>
      </c>
      <c r="AD13" s="18">
        <f t="shared" ref="AD13" si="16">AC13*$G13</f>
        <v>8600</v>
      </c>
    </row>
    <row r="14" spans="1:30" ht="14.5" thickBot="1" x14ac:dyDescent="0.35">
      <c r="A14" s="5"/>
      <c r="B14" s="7">
        <v>6</v>
      </c>
      <c r="C14" s="7"/>
      <c r="D14" s="1" t="s">
        <v>35</v>
      </c>
      <c r="E14" s="4" t="s">
        <v>35</v>
      </c>
      <c r="F14" s="7" t="s">
        <v>10</v>
      </c>
      <c r="G14" s="7">
        <v>1</v>
      </c>
      <c r="H14" s="16"/>
      <c r="I14" s="30">
        <v>895</v>
      </c>
      <c r="J14" s="31">
        <f t="shared" si="0"/>
        <v>895</v>
      </c>
      <c r="K14" s="30"/>
      <c r="L14" s="31"/>
      <c r="M14" s="31" t="s">
        <v>46</v>
      </c>
      <c r="N14" s="31">
        <f t="shared" ref="N14" si="17">M14*$G14</f>
        <v>6500</v>
      </c>
      <c r="O14" s="30">
        <v>830</v>
      </c>
      <c r="P14" s="31">
        <f t="shared" si="14"/>
        <v>830</v>
      </c>
      <c r="Q14" s="30">
        <v>500</v>
      </c>
      <c r="R14" s="18">
        <f t="shared" si="14"/>
        <v>500</v>
      </c>
      <c r="S14" s="24">
        <v>765</v>
      </c>
      <c r="T14" s="18">
        <f t="shared" si="3"/>
        <v>765</v>
      </c>
      <c r="U14" s="17">
        <v>750</v>
      </c>
      <c r="V14" s="18">
        <f t="shared" si="15"/>
        <v>750</v>
      </c>
      <c r="W14" s="27">
        <v>1250</v>
      </c>
      <c r="X14" s="18">
        <f t="shared" si="5"/>
        <v>1250</v>
      </c>
      <c r="Y14" s="1">
        <v>18500</v>
      </c>
      <c r="Z14" s="18">
        <f t="shared" si="6"/>
        <v>18500</v>
      </c>
      <c r="AA14" s="1">
        <v>2250</v>
      </c>
      <c r="AB14" s="18">
        <f t="shared" si="15"/>
        <v>2250</v>
      </c>
      <c r="AC14" s="1">
        <v>4500</v>
      </c>
      <c r="AD14" s="18">
        <f t="shared" ref="AD14" si="18">AC14*$G14</f>
        <v>4500</v>
      </c>
    </row>
    <row r="15" spans="1:30" ht="14" x14ac:dyDescent="0.3">
      <c r="A15" s="5"/>
      <c r="B15" s="26"/>
      <c r="C15" s="26"/>
      <c r="D15" s="28"/>
      <c r="E15" s="29" t="s">
        <v>53</v>
      </c>
      <c r="F15" s="26"/>
      <c r="G15" s="26"/>
      <c r="H15" s="16"/>
      <c r="I15" s="30"/>
      <c r="J15" s="31"/>
      <c r="K15" s="30"/>
      <c r="L15" s="31"/>
      <c r="M15" s="31"/>
      <c r="N15" s="31"/>
      <c r="O15" s="30"/>
      <c r="P15" s="31"/>
      <c r="Q15" s="30"/>
      <c r="R15" s="18"/>
      <c r="S15" s="27"/>
      <c r="T15" s="18"/>
      <c r="U15" s="27"/>
      <c r="V15" s="18"/>
      <c r="W15" s="27"/>
      <c r="X15" s="18">
        <v>15000</v>
      </c>
      <c r="Y15" s="28"/>
      <c r="Z15" s="18"/>
      <c r="AA15" s="28"/>
      <c r="AB15" s="18"/>
      <c r="AC15" s="28"/>
      <c r="AD15" s="18"/>
    </row>
    <row r="16" spans="1:30" x14ac:dyDescent="0.25">
      <c r="A16" s="5"/>
      <c r="B16" s="14"/>
      <c r="C16" s="14"/>
      <c r="D16" s="14"/>
      <c r="E16" s="14" t="s">
        <v>18</v>
      </c>
      <c r="F16" s="14"/>
      <c r="G16" s="14"/>
      <c r="H16" s="19">
        <f>SUM(H7:H14)</f>
        <v>36450</v>
      </c>
      <c r="I16" s="19"/>
      <c r="J16" s="19">
        <f>SUM(J7:J14)</f>
        <v>53395</v>
      </c>
      <c r="K16" s="19"/>
      <c r="L16" s="19">
        <f>SUM(L7:L15)</f>
        <v>65750</v>
      </c>
      <c r="M16" s="19"/>
      <c r="N16" s="19">
        <f>SUM(N7:N15)</f>
        <v>70550</v>
      </c>
      <c r="O16" s="19"/>
      <c r="P16" s="19">
        <f>SUM(P7:P15)</f>
        <v>40800</v>
      </c>
      <c r="Q16" s="19"/>
      <c r="R16" s="19">
        <f>SUM(R7:R15)</f>
        <v>70000</v>
      </c>
      <c r="S16" s="19"/>
      <c r="T16" s="19">
        <f>SUM(T7:T15)</f>
        <v>46305</v>
      </c>
      <c r="U16" s="19"/>
      <c r="V16" s="19">
        <f>SUM(V7:V15)</f>
        <v>39140</v>
      </c>
      <c r="W16" s="19"/>
      <c r="X16" s="19">
        <f>SUM(X7:X15)</f>
        <v>82550</v>
      </c>
      <c r="Y16" s="19"/>
      <c r="Z16" s="19">
        <f>SUM(Z7:Z15)</f>
        <v>152200</v>
      </c>
      <c r="AA16" s="19"/>
      <c r="AB16" s="19">
        <f>SUM(AB7:AB15)</f>
        <v>53550</v>
      </c>
      <c r="AC16" s="19"/>
      <c r="AD16" s="19">
        <f>SUM(AD7:AD15)</f>
        <v>61900</v>
      </c>
    </row>
    <row r="17" spans="2:30" x14ac:dyDescent="0.25">
      <c r="B17" s="8"/>
      <c r="C17" s="8"/>
      <c r="D17" s="8"/>
      <c r="E17" s="9" t="s">
        <v>22</v>
      </c>
      <c r="F17" s="8"/>
      <c r="G17" s="8"/>
      <c r="H17" s="20">
        <f>H16*0.18</f>
        <v>6561</v>
      </c>
      <c r="I17" s="20"/>
      <c r="J17" s="20">
        <f>J16*0.18</f>
        <v>9611.1</v>
      </c>
      <c r="K17" s="20"/>
      <c r="L17" s="20">
        <f>L16*0.18</f>
        <v>11835</v>
      </c>
      <c r="M17" s="20"/>
      <c r="N17" s="20">
        <f>N16*0.18</f>
        <v>12699</v>
      </c>
      <c r="O17" s="20"/>
      <c r="P17" s="20">
        <f>P16*0.18</f>
        <v>7344</v>
      </c>
      <c r="Q17" s="20"/>
      <c r="R17" s="20">
        <f>R16*0.18</f>
        <v>12600</v>
      </c>
      <c r="S17" s="20"/>
      <c r="T17" s="20">
        <f>T16*0.18</f>
        <v>8334.9</v>
      </c>
      <c r="U17" s="20"/>
      <c r="V17" s="20">
        <f>V16*0.18</f>
        <v>7045.2</v>
      </c>
      <c r="W17" s="20"/>
      <c r="X17" s="20">
        <f>X16*0.18</f>
        <v>14859</v>
      </c>
      <c r="Y17" s="20"/>
      <c r="Z17" s="20">
        <f>Z16*0.18</f>
        <v>27396</v>
      </c>
      <c r="AA17" s="20"/>
      <c r="AB17" s="20">
        <f>AB16*0.18</f>
        <v>9639</v>
      </c>
      <c r="AC17" s="20"/>
      <c r="AD17" s="20">
        <f>AD16*0.18</f>
        <v>11142</v>
      </c>
    </row>
    <row r="18" spans="2:30" x14ac:dyDescent="0.25">
      <c r="B18" s="8"/>
      <c r="C18" s="8"/>
      <c r="D18" s="8"/>
      <c r="E18" s="9" t="s">
        <v>23</v>
      </c>
      <c r="F18" s="8"/>
      <c r="G18" s="8"/>
      <c r="H18" s="20">
        <f>H16+H17</f>
        <v>43011</v>
      </c>
      <c r="I18" s="20"/>
      <c r="J18" s="20">
        <f>J16+J17</f>
        <v>63006.1</v>
      </c>
      <c r="K18" s="20"/>
      <c r="L18" s="20">
        <f>L16+L17</f>
        <v>77585</v>
      </c>
      <c r="M18" s="20"/>
      <c r="N18" s="20">
        <f>N16+N17</f>
        <v>83249</v>
      </c>
      <c r="O18" s="20"/>
      <c r="P18" s="20">
        <f>P16+P17</f>
        <v>48144</v>
      </c>
      <c r="Q18" s="20"/>
      <c r="R18" s="20">
        <f>R16+R17</f>
        <v>82600</v>
      </c>
      <c r="S18" s="20"/>
      <c r="T18" s="20">
        <f>T16+T17</f>
        <v>54639.9</v>
      </c>
      <c r="U18" s="20"/>
      <c r="V18" s="20">
        <f>V16+V17</f>
        <v>46185.2</v>
      </c>
      <c r="W18" s="20"/>
      <c r="X18" s="20">
        <f>X16+X17</f>
        <v>97409</v>
      </c>
      <c r="Y18" s="20"/>
      <c r="Z18" s="20">
        <f>Z16+Z17</f>
        <v>179596</v>
      </c>
      <c r="AA18" s="20"/>
      <c r="AB18" s="20">
        <f>AB16+AB17</f>
        <v>63189</v>
      </c>
      <c r="AC18" s="20"/>
      <c r="AD18" s="20">
        <f>AD16+AD17</f>
        <v>73042</v>
      </c>
    </row>
    <row r="19" spans="2:30" x14ac:dyDescent="0.25">
      <c r="B19" s="8"/>
      <c r="C19" s="8"/>
      <c r="D19" s="8"/>
      <c r="E19" s="13" t="s">
        <v>47</v>
      </c>
      <c r="F19" s="13"/>
      <c r="G19" s="8"/>
      <c r="H19" s="8"/>
      <c r="I19" s="23"/>
      <c r="J19" s="25" t="str">
        <f>CONCATENATE("L",RANK(J20,$J$20:$AD$20,1))</f>
        <v>L2</v>
      </c>
      <c r="K19" s="23"/>
      <c r="L19" s="25"/>
      <c r="M19" s="7"/>
      <c r="N19" s="25" t="str">
        <f>CONCATENATE("L",RANK(N20,$J$20:$AD$20,1))</f>
        <v>L6</v>
      </c>
      <c r="O19" s="23"/>
      <c r="P19" s="25" t="str">
        <f>CONCATENATE("L",RANK(P20,$J$20:$AD$20,1))</f>
        <v>L1</v>
      </c>
      <c r="Q19" s="23"/>
      <c r="R19" s="25" t="str">
        <f>CONCATENATE("L",RANK(R20,$J$20:$AD$20,1))</f>
        <v>L5</v>
      </c>
      <c r="S19" s="23"/>
      <c r="T19" s="25"/>
      <c r="U19" s="23"/>
      <c r="V19" s="25"/>
      <c r="W19" s="25"/>
      <c r="X19" s="25" t="str">
        <f>CONCATENATE("L",RANK(X20,$J$20:$AD$20,1))</f>
        <v>L7</v>
      </c>
      <c r="Y19" s="23"/>
      <c r="Z19" s="25"/>
      <c r="AA19" s="23"/>
      <c r="AB19" s="25" t="str">
        <f>CONCATENATE("L",RANK(AB20,$J$20:$AD$20,1))</f>
        <v>L3</v>
      </c>
      <c r="AC19" s="23"/>
      <c r="AD19" s="25" t="str">
        <f>CONCATENATE("L",RANK(AD20,$J$20:$AD$20,1))</f>
        <v>L4</v>
      </c>
    </row>
    <row r="20" spans="2:30" x14ac:dyDescent="0.25">
      <c r="B20" s="8"/>
      <c r="C20" s="8"/>
      <c r="D20" s="8"/>
      <c r="E20" s="8" t="s">
        <v>48</v>
      </c>
      <c r="F20" s="13"/>
      <c r="G20" s="8"/>
      <c r="H20" s="8"/>
      <c r="I20" s="23"/>
      <c r="J20" s="22">
        <f>(J18-MIN($J$18,$N$18,$P$18,$R$18,$X$18,$AB$18,$AD$18))/MIN($J$18,$N$18,$P$18,$R$18,$X$18,$AB$18,$AD$18)</f>
        <v>0.30870098039215682</v>
      </c>
      <c r="K20" s="23"/>
      <c r="L20" s="22"/>
      <c r="M20" s="7"/>
      <c r="N20" s="22">
        <f>(N18-MIN($J$18,$N$18,$P$18,$R$18,$X$18,$AB$18,$AD$18))/MIN($J$18,$N$18,$P$18,$R$18,$X$18,$AB$18,$AD$18)</f>
        <v>0.72916666666666663</v>
      </c>
      <c r="O20" s="23"/>
      <c r="P20" s="22">
        <f>(P18-MIN($J$18,$N$18,$P$18,$R$18,$X$18,$AB$18,$AD$18))/MIN($J$18,$N$18,$P$18,$R$18,$X$18,$AB$18,$AD$18)</f>
        <v>0</v>
      </c>
      <c r="Q20" s="23"/>
      <c r="R20" s="22">
        <f>(R18-MIN($J$18,$N$18,$P$18,$R$18,$X$18,$AB$18,$AD$18))/MIN($J$18,$N$18,$P$18,$R$18,$X$18,$AB$18,$AD$18)</f>
        <v>0.71568627450980393</v>
      </c>
      <c r="S20" s="23"/>
      <c r="T20" s="22"/>
      <c r="U20" s="23"/>
      <c r="V20" s="22"/>
      <c r="W20" s="22"/>
      <c r="X20" s="22">
        <f>(X18-MIN($J$18,$N$18,$P$18,$R$18,$X$18,$AB$18,$AD$18))/MIN($J$18,$N$18,$P$18,$R$18,$X$18,$AB$18,$AD$18)</f>
        <v>1.0232843137254901</v>
      </c>
      <c r="Y20" s="23"/>
      <c r="Z20" s="22"/>
      <c r="AA20" s="23"/>
      <c r="AB20" s="22">
        <f>(AB18-MIN($J$18,$N$18,$P$18,$R$18,$X$18,$AB$18,$AD$18))/MIN($J$18,$N$18,$P$18,$R$18,$X$18,$AB$18,$AD$18)</f>
        <v>0.3125</v>
      </c>
      <c r="AC20" s="23"/>
      <c r="AD20" s="22">
        <f>(AD18-MIN($J$18,$N$18,$P$18,$R$18,$X$18,$AB$18,$AD$18))/MIN($J$18,$N$18,$P$18,$R$18,$X$18,$AB$18,$AD$18)</f>
        <v>0.51715686274509809</v>
      </c>
    </row>
    <row r="21" spans="2:30" x14ac:dyDescent="0.25">
      <c r="B21" s="8"/>
      <c r="C21" s="8"/>
      <c r="D21" s="8"/>
      <c r="E21" s="8" t="s">
        <v>49</v>
      </c>
      <c r="F21" s="13"/>
      <c r="G21" s="8"/>
      <c r="H21" s="8"/>
      <c r="I21" s="23"/>
      <c r="J21" s="22">
        <f>(J16-$H$16)/$H$16</f>
        <v>0.46488340192043898</v>
      </c>
      <c r="K21" s="23"/>
      <c r="L21" s="22"/>
      <c r="M21" s="7"/>
      <c r="N21" s="22">
        <f>(N16-$H$16)/$H$16</f>
        <v>0.93552812071330593</v>
      </c>
      <c r="O21" s="23"/>
      <c r="P21" s="22">
        <f>(P16-$H$16)/$H$16</f>
        <v>0.11934156378600823</v>
      </c>
      <c r="Q21" s="23"/>
      <c r="R21" s="22">
        <f>(R16-$H$16)/$H$16</f>
        <v>0.92043895747599447</v>
      </c>
      <c r="S21" s="23"/>
      <c r="T21" s="22"/>
      <c r="U21" s="23"/>
      <c r="V21" s="22"/>
      <c r="W21" s="22"/>
      <c r="X21" s="22">
        <f>(X16-$H$16)/$H$16</f>
        <v>1.2647462277091908</v>
      </c>
      <c r="Y21" s="23"/>
      <c r="Z21" s="22"/>
      <c r="AA21" s="23"/>
      <c r="AB21" s="22">
        <f>(AB16-$H$16)/$H$16</f>
        <v>0.46913580246913578</v>
      </c>
      <c r="AC21" s="23"/>
      <c r="AD21" s="22">
        <f>(AD16-$H$16)/$H$16</f>
        <v>0.69821673525377226</v>
      </c>
    </row>
  </sheetData>
  <mergeCells count="57">
    <mergeCell ref="Z7:Z9"/>
    <mergeCell ref="Y2:AB2"/>
    <mergeCell ref="Y3:AB3"/>
    <mergeCell ref="W4:X4"/>
    <mergeCell ref="W7:W9"/>
    <mergeCell ref="X7:X9"/>
    <mergeCell ref="S2:X2"/>
    <mergeCell ref="S3:X3"/>
    <mergeCell ref="B2:B5"/>
    <mergeCell ref="I2:J2"/>
    <mergeCell ref="O2:P2"/>
    <mergeCell ref="Q2:R2"/>
    <mergeCell ref="R7:R9"/>
    <mergeCell ref="K7:K9"/>
    <mergeCell ref="C2:C5"/>
    <mergeCell ref="F2:F5"/>
    <mergeCell ref="E2:E5"/>
    <mergeCell ref="G2:G5"/>
    <mergeCell ref="H2:H5"/>
    <mergeCell ref="L7:L9"/>
    <mergeCell ref="O7:O9"/>
    <mergeCell ref="O4:P4"/>
    <mergeCell ref="Q4:R4"/>
    <mergeCell ref="I4:J4"/>
    <mergeCell ref="A7:A9"/>
    <mergeCell ref="B7:B9"/>
    <mergeCell ref="C7:C9"/>
    <mergeCell ref="I7:I9"/>
    <mergeCell ref="J7:J9"/>
    <mergeCell ref="D2:D5"/>
    <mergeCell ref="AA4:AB4"/>
    <mergeCell ref="U4:V4"/>
    <mergeCell ref="I3:J3"/>
    <mergeCell ref="O3:P3"/>
    <mergeCell ref="Q3:R3"/>
    <mergeCell ref="K4:L4"/>
    <mergeCell ref="K2:N2"/>
    <mergeCell ref="K3:N3"/>
    <mergeCell ref="M4:N4"/>
    <mergeCell ref="S4:T4"/>
    <mergeCell ref="Y4:Z4"/>
    <mergeCell ref="M7:M9"/>
    <mergeCell ref="N7:N9"/>
    <mergeCell ref="AC2:AD2"/>
    <mergeCell ref="AC3:AD3"/>
    <mergeCell ref="AC4:AD4"/>
    <mergeCell ref="AC7:AC9"/>
    <mergeCell ref="AD7:AD9"/>
    <mergeCell ref="P7:P9"/>
    <mergeCell ref="Q7:Q9"/>
    <mergeCell ref="AA7:AA9"/>
    <mergeCell ref="AB7:AB9"/>
    <mergeCell ref="U7:U9"/>
    <mergeCell ref="V7:V9"/>
    <mergeCell ref="S7:S9"/>
    <mergeCell ref="T7:T9"/>
    <mergeCell ref="Y7:Y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780C3D-EC4E-47FE-92A5-0A988CBE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EA9D0-2EB4-4DC6-B3A3-233ABEDBA031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3c87e165-6b5f-4bcc-83c1-28bd8f6a8581"/>
    <ds:schemaRef ds:uri="http://www.w3.org/XML/1998/namespace"/>
    <ds:schemaRef ds:uri="http://schemas.openxmlformats.org/package/2006/metadata/core-properties"/>
    <ds:schemaRef ds:uri="d65749ae-5df9-42d7-b8bf-2e139fba552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F3BD50-F666-486A-8FBE-AA6F1692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Thirs Wave Coffee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Manisha Bakde</dc:creator>
  <cp:keywords/>
  <dc:description/>
  <cp:lastModifiedBy>Mrunal Joshi</cp:lastModifiedBy>
  <cp:revision/>
  <dcterms:created xsi:type="dcterms:W3CDTF">2015-06-05T18:17:20Z</dcterms:created>
  <dcterms:modified xsi:type="dcterms:W3CDTF">2025-01-04T12:21:56Z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