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ramendra_singh_semolinakitchens_com/Documents/Desktop/cold room/"/>
    </mc:Choice>
  </mc:AlternateContent>
  <bookViews>
    <workbookView xWindow="0" yWindow="0" windowWidth="19200" windowHeight="6930"/>
  </bookViews>
  <sheets>
    <sheet name="Master" sheetId="4" r:id="rId1"/>
    <sheet name=" Freezer + Chiller 1" sheetId="1" r:id="rId2"/>
    <sheet name="Freezer + Chiller 2" sheetId="2" r:id="rId3"/>
    <sheet name="Chiller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1" i="1"/>
  <c r="D19" i="1"/>
  <c r="E23" i="2" l="1"/>
  <c r="E16" i="2"/>
  <c r="E25" i="2" l="1"/>
  <c r="E24" i="2"/>
  <c r="E17" i="2"/>
  <c r="E18" i="2" s="1"/>
  <c r="D47" i="1" l="1"/>
  <c r="D45" i="1"/>
  <c r="D49" i="2"/>
  <c r="D47" i="2"/>
  <c r="D44" i="2"/>
  <c r="D8" i="4" s="1"/>
  <c r="F34" i="2"/>
  <c r="D16" i="2"/>
  <c r="D7" i="4" s="1"/>
  <c r="F15" i="3"/>
  <c r="F14" i="3"/>
  <c r="F13" i="3"/>
  <c r="F12" i="3"/>
  <c r="F11" i="3"/>
  <c r="F10" i="3"/>
  <c r="D21" i="3"/>
  <c r="D19" i="3"/>
  <c r="D15" i="3"/>
  <c r="D9" i="3"/>
  <c r="D10" i="3"/>
  <c r="D11" i="3"/>
  <c r="D12" i="3"/>
  <c r="D13" i="3"/>
  <c r="D14" i="3"/>
  <c r="D8" i="3"/>
  <c r="D16" i="3" s="1"/>
  <c r="D41" i="2"/>
  <c r="D40" i="2"/>
  <c r="D39" i="2"/>
  <c r="D38" i="2"/>
  <c r="D37" i="2"/>
  <c r="D36" i="2"/>
  <c r="D35" i="2"/>
  <c r="D34" i="2"/>
  <c r="D21" i="2"/>
  <c r="D19" i="2"/>
  <c r="D9" i="2"/>
  <c r="D10" i="2"/>
  <c r="D11" i="2"/>
  <c r="D12" i="2"/>
  <c r="D13" i="2"/>
  <c r="D14" i="2"/>
  <c r="D15" i="2"/>
  <c r="D8" i="2"/>
  <c r="D36" i="1"/>
  <c r="D37" i="1"/>
  <c r="D38" i="1"/>
  <c r="D40" i="1"/>
  <c r="D41" i="1"/>
  <c r="D23" i="1"/>
  <c r="F5" i="4" s="1"/>
  <c r="D10" i="1"/>
  <c r="D11" i="1"/>
  <c r="D12" i="1"/>
  <c r="D14" i="1"/>
  <c r="D15" i="1"/>
  <c r="D23" i="2" l="1"/>
  <c r="F7" i="4" s="1"/>
  <c r="J7" i="4" s="1"/>
  <c r="D52" i="2"/>
  <c r="F8" i="4" s="1"/>
  <c r="G8" i="4" s="1"/>
  <c r="D50" i="1"/>
  <c r="D51" i="1" s="1"/>
  <c r="D52" i="1" s="1"/>
  <c r="D23" i="3"/>
  <c r="D24" i="3" s="1"/>
  <c r="D25" i="3" s="1"/>
  <c r="D9" i="4"/>
  <c r="E9" i="4" s="1"/>
  <c r="D17" i="2"/>
  <c r="D18" i="2" s="1"/>
  <c r="F6" i="4"/>
  <c r="G6" i="4" s="1"/>
  <c r="G5" i="4"/>
  <c r="D24" i="1"/>
  <c r="D25" i="1" s="1"/>
  <c r="E8" i="4"/>
  <c r="E7" i="4"/>
  <c r="D17" i="3"/>
  <c r="D18" i="3" s="1"/>
  <c r="D53" i="2"/>
  <c r="D54" i="2" s="1"/>
  <c r="D45" i="2"/>
  <c r="D46" i="2" s="1"/>
  <c r="D56" i="2" l="1"/>
  <c r="H8" i="4" s="1"/>
  <c r="I8" i="4" s="1"/>
  <c r="J8" i="4"/>
  <c r="G7" i="4"/>
  <c r="D24" i="2"/>
  <c r="D25" i="2" s="1"/>
  <c r="D27" i="2" s="1"/>
  <c r="F9" i="4"/>
  <c r="G9" i="4" s="1"/>
  <c r="D27" i="3"/>
  <c r="H9" i="4" s="1"/>
  <c r="D28" i="3"/>
  <c r="F11" i="4"/>
  <c r="D57" i="2"/>
  <c r="D26" i="2"/>
  <c r="H7" i="4" s="1"/>
  <c r="I7" i="4" s="1"/>
  <c r="B13" i="3"/>
  <c r="B9" i="3"/>
  <c r="B8" i="3"/>
  <c r="B39" i="2"/>
  <c r="B35" i="2"/>
  <c r="B34" i="2"/>
  <c r="B13" i="2"/>
  <c r="B9" i="2"/>
  <c r="B8" i="2"/>
  <c r="K8" i="4" l="1"/>
  <c r="J9" i="4"/>
  <c r="K9" i="4" s="1"/>
  <c r="K7" i="4"/>
  <c r="I9" i="4"/>
  <c r="B39" i="1"/>
  <c r="D39" i="1" s="1"/>
  <c r="B35" i="1"/>
  <c r="D35" i="1" s="1"/>
  <c r="B34" i="1"/>
  <c r="D34" i="1" s="1"/>
  <c r="B13" i="1"/>
  <c r="D13" i="1" s="1"/>
  <c r="B9" i="1"/>
  <c r="D9" i="1" s="1"/>
  <c r="B8" i="1"/>
  <c r="D8" i="1" s="1"/>
  <c r="D42" i="1" l="1"/>
  <c r="D43" i="1" s="1"/>
  <c r="D44" i="1" s="1"/>
  <c r="D55" i="1" s="1"/>
  <c r="D16" i="1"/>
  <c r="D54" i="1" l="1"/>
  <c r="H6" i="4" s="1"/>
  <c r="I6" i="4" s="1"/>
  <c r="D6" i="4"/>
  <c r="D5" i="4"/>
  <c r="D17" i="1"/>
  <c r="D18" i="1" s="1"/>
  <c r="D27" i="1" s="1"/>
  <c r="D26" i="1"/>
  <c r="H5" i="4" s="1"/>
  <c r="J6" i="4" l="1"/>
  <c r="K6" i="4" s="1"/>
  <c r="E6" i="4"/>
  <c r="D11" i="4"/>
  <c r="J5" i="4"/>
  <c r="K5" i="4" s="1"/>
  <c r="E5" i="4"/>
  <c r="I5" i="4"/>
  <c r="I11" i="4" s="1"/>
  <c r="H11" i="4"/>
</calcChain>
</file>

<file path=xl/sharedStrings.xml><?xml version="1.0" encoding="utf-8"?>
<sst xmlns="http://schemas.openxmlformats.org/spreadsheetml/2006/main" count="189" uniqueCount="62">
  <si>
    <t>Qty</t>
  </si>
  <si>
    <t>SIZE IN METER</t>
  </si>
  <si>
    <t xml:space="preserve">
</t>
  </si>
  <si>
    <t>Wall</t>
  </si>
  <si>
    <t>Ceiling</t>
  </si>
  <si>
    <t>Kick Plates</t>
  </si>
  <si>
    <t>Strip Curtains</t>
  </si>
  <si>
    <t>PUF Slabs</t>
  </si>
  <si>
    <t>View Port  for Freezer Room</t>
  </si>
  <si>
    <t>LED Lights</t>
  </si>
  <si>
    <t xml:space="preserve">Supply Price- Freezer </t>
  </si>
  <si>
    <t>GST @ 18%</t>
  </si>
  <si>
    <t xml:space="preserve">Total Supply Price-Freezer </t>
  </si>
  <si>
    <t>Installation Price of Freezer</t>
  </si>
  <si>
    <t>ODU stand for Freezer</t>
  </si>
  <si>
    <t xml:space="preserve">Installation Price Freezer  </t>
  </si>
  <si>
    <t xml:space="preserve">Total Installation Price Freezer </t>
  </si>
  <si>
    <t xml:space="preserve">Wall </t>
  </si>
  <si>
    <t>Strip Curtain</t>
  </si>
  <si>
    <t>Puf Slabs</t>
  </si>
  <si>
    <t>View Port  for Chiller Room</t>
  </si>
  <si>
    <t xml:space="preserve">Supply Price- Chller </t>
  </si>
  <si>
    <t xml:space="preserve">Total Supply Price- Chller </t>
  </si>
  <si>
    <t>Installation Price of Chiller</t>
  </si>
  <si>
    <t>ODU stand for Chiller</t>
  </si>
  <si>
    <t>Total Installation Price Chiller</t>
  </si>
  <si>
    <t xml:space="preserve">Total Chiller (Supply+ Installation) with GST </t>
  </si>
  <si>
    <t>Offer for the Freezer</t>
  </si>
  <si>
    <t>Door with Double Handle</t>
  </si>
  <si>
    <t xml:space="preserve">Total Freezer  (Supply+ Installation) without  GST </t>
  </si>
  <si>
    <t xml:space="preserve">Total Freezer  (Supply+ Installation) with GST </t>
  </si>
  <si>
    <t>Width (Meters)</t>
  </si>
  <si>
    <t>Depth (Meters)</t>
  </si>
  <si>
    <t>Hight (Meters)</t>
  </si>
  <si>
    <t xml:space="preserve">Total Chiller (Supply+ Installation) without GST </t>
  </si>
  <si>
    <t>10,000 BTU/Hr Climatrol Make R404a IDU</t>
  </si>
  <si>
    <t>15,000 BTU/Hr Climatrol Make R404a IDU</t>
  </si>
  <si>
    <t>Dismantle of Old Room</t>
  </si>
  <si>
    <t>Kota Finishing</t>
  </si>
  <si>
    <t>Debri remove &amp; dump out site</t>
  </si>
  <si>
    <t>Rate</t>
  </si>
  <si>
    <t>Amount</t>
  </si>
  <si>
    <t>FREEZER Room  (100 mm SS/SS)</t>
  </si>
  <si>
    <t>Chiller Room (60 mm  SS/SS)</t>
  </si>
  <si>
    <t>Chiller Room (60 mm SS/SS)</t>
  </si>
  <si>
    <t xml:space="preserve"> SS Kick Plates </t>
  </si>
  <si>
    <t>Old Unit Installaed</t>
  </si>
  <si>
    <t>Not Required</t>
  </si>
  <si>
    <t>Cold Room 1</t>
  </si>
  <si>
    <t>Cold Room 2</t>
  </si>
  <si>
    <t>Cold Room 3</t>
  </si>
  <si>
    <t>Freezer</t>
  </si>
  <si>
    <t>Chiller</t>
  </si>
  <si>
    <t>Panel</t>
  </si>
  <si>
    <t>Panel with GST</t>
  </si>
  <si>
    <t>Installation</t>
  </si>
  <si>
    <t>Insta with GST</t>
  </si>
  <si>
    <t>Pan + Insta</t>
  </si>
  <si>
    <t>Recheck</t>
  </si>
  <si>
    <t>Difference</t>
  </si>
  <si>
    <t>Mals Adani Lounge, T2 Terminal, Mumbai</t>
  </si>
  <si>
    <t>Both with 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</si>
</sst>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(* #,##0.00_);_(* \(#,##0.00\);_(* &quot;-&quot;??_);_(@_)"/>
    <numFmt numFmtId="165" formatCode="0.00_);[Red]\(0.00\)"/>
    <numFmt numFmtId="166" formatCode="0_);[Red]\(0\)"/>
    <numFmt numFmtId="167" formatCode="_(* #,##0_);_(* \(#,##0\);_(* &quot;-&quot;??_);_(@_)"/>
    <numFmt numFmtId="168" formatCode="_ * #,##0_ ;_ * \-#,##0_ ;_ * &quot;-&quot;??_ ;_ @_ "/>
  </numFmts>
  <fonts count="14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Calibri Light"/>
      <family val="2"/>
      <scheme val="major"/>
    </font>
    <font>
      <b/>
      <sz val="12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2"/>
      <color theme="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rgb="FFC00000"/>
      <name val="Calibri Light"/>
      <family val="2"/>
      <scheme val="major"/>
    </font>
    <font>
      <sz val="8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2">
    <xf numFmtId="0" fontId="0" fillId="0" borderId="0" xfId="0"/>
    <xf numFmtId="165" fontId="4" fillId="4" borderId="1" xfId="2" applyNumberFormat="1" applyFont="1" applyFill="1" applyBorder="1" applyAlignment="1">
      <alignment horizontal="left" vertical="top" wrapText="1"/>
    </xf>
    <xf numFmtId="167" fontId="4" fillId="4" borderId="1" xfId="1" applyNumberFormat="1" applyFont="1" applyFill="1" applyBorder="1" applyAlignment="1">
      <alignment horizontal="left" vertical="top" wrapText="1"/>
    </xf>
    <xf numFmtId="165" fontId="4" fillId="0" borderId="1" xfId="2" applyNumberFormat="1" applyFont="1" applyBorder="1" applyAlignment="1">
      <alignment horizontal="left" vertical="top" wrapText="1"/>
    </xf>
    <xf numFmtId="164" fontId="4" fillId="0" borderId="1" xfId="1" applyFont="1" applyBorder="1" applyAlignment="1">
      <alignment horizontal="center" vertical="top" wrapText="1"/>
    </xf>
    <xf numFmtId="165" fontId="5" fillId="0" borderId="1" xfId="2" applyNumberFormat="1" applyFont="1" applyBorder="1" applyAlignment="1">
      <alignment horizontal="left" vertical="top" wrapText="1"/>
    </xf>
    <xf numFmtId="164" fontId="5" fillId="5" borderId="1" xfId="1" applyFont="1" applyFill="1" applyBorder="1" applyAlignment="1">
      <alignment horizontal="center" vertical="top" wrapText="1"/>
    </xf>
    <xf numFmtId="164" fontId="5" fillId="0" borderId="1" xfId="1" applyFont="1" applyBorder="1" applyAlignment="1">
      <alignment horizontal="center" vertical="top" wrapText="1"/>
    </xf>
    <xf numFmtId="167" fontId="6" fillId="0" borderId="1" xfId="1" applyNumberFormat="1" applyFont="1" applyBorder="1" applyAlignment="1">
      <alignment vertical="top" wrapText="1"/>
    </xf>
    <xf numFmtId="165" fontId="5" fillId="0" borderId="1" xfId="3" applyNumberFormat="1" applyFont="1" applyBorder="1" applyAlignment="1">
      <alignment horizontal="left" vertical="top" wrapText="1"/>
    </xf>
    <xf numFmtId="164" fontId="6" fillId="0" borderId="1" xfId="1" applyFont="1" applyBorder="1" applyAlignment="1">
      <alignment horizontal="center" vertical="top" wrapText="1"/>
    </xf>
    <xf numFmtId="165" fontId="3" fillId="6" borderId="1" xfId="2" applyNumberFormat="1" applyFont="1" applyFill="1" applyBorder="1" applyAlignment="1">
      <alignment horizontal="left" vertical="top"/>
    </xf>
    <xf numFmtId="164" fontId="3" fillId="6" borderId="1" xfId="1" applyFont="1" applyFill="1" applyBorder="1" applyAlignment="1">
      <alignment horizontal="center" vertical="top"/>
    </xf>
    <xf numFmtId="165" fontId="4" fillId="0" borderId="1" xfId="3" applyNumberFormat="1" applyFont="1" applyBorder="1" applyAlignment="1">
      <alignment horizontal="left" vertical="top"/>
    </xf>
    <xf numFmtId="164" fontId="3" fillId="0" borderId="1" xfId="1" applyFont="1" applyBorder="1" applyAlignment="1">
      <alignment horizontal="center" vertical="top"/>
    </xf>
    <xf numFmtId="164" fontId="5" fillId="0" borderId="1" xfId="1" applyFont="1" applyBorder="1" applyAlignment="1">
      <alignment horizontal="left" vertical="top"/>
    </xf>
    <xf numFmtId="165" fontId="5" fillId="0" borderId="1" xfId="3" applyNumberFormat="1" applyFont="1" applyBorder="1" applyAlignment="1">
      <alignment horizontal="left" vertical="top"/>
    </xf>
    <xf numFmtId="166" fontId="3" fillId="6" borderId="1" xfId="2" applyNumberFormat="1" applyFont="1" applyFill="1" applyBorder="1" applyAlignment="1">
      <alignment horizontal="left" vertical="top"/>
    </xf>
    <xf numFmtId="165" fontId="3" fillId="6" borderId="1" xfId="3" applyNumberFormat="1" applyFont="1" applyFill="1" applyBorder="1" applyAlignment="1">
      <alignment horizontal="left" vertical="top"/>
    </xf>
    <xf numFmtId="165" fontId="3" fillId="0" borderId="1" xfId="3" applyNumberFormat="1" applyFont="1" applyBorder="1" applyAlignment="1">
      <alignment horizontal="left" vertical="top"/>
    </xf>
    <xf numFmtId="164" fontId="3" fillId="0" borderId="1" xfId="1" applyFont="1" applyFill="1" applyBorder="1" applyAlignment="1">
      <alignment horizontal="center" vertical="top"/>
    </xf>
    <xf numFmtId="165" fontId="3" fillId="3" borderId="1" xfId="3" applyNumberFormat="1" applyFont="1" applyFill="1" applyBorder="1" applyAlignment="1">
      <alignment horizontal="left" vertical="top"/>
    </xf>
    <xf numFmtId="164" fontId="3" fillId="3" borderId="1" xfId="1" applyFont="1" applyFill="1" applyBorder="1" applyAlignment="1">
      <alignment horizontal="center" vertical="top"/>
    </xf>
    <xf numFmtId="0" fontId="6" fillId="0" borderId="0" xfId="4" applyFont="1" applyAlignment="1">
      <alignment vertical="top"/>
    </xf>
    <xf numFmtId="164" fontId="6" fillId="0" borderId="0" xfId="1" applyFont="1" applyAlignment="1">
      <alignment horizontal="center" vertical="top"/>
    </xf>
    <xf numFmtId="165" fontId="4" fillId="3" borderId="1" xfId="2" applyNumberFormat="1" applyFont="1" applyFill="1" applyBorder="1" applyAlignment="1">
      <alignment horizontal="left" vertical="top" wrapText="1"/>
    </xf>
    <xf numFmtId="164" fontId="4" fillId="3" borderId="1" xfId="1" applyFont="1" applyFill="1" applyBorder="1" applyAlignment="1">
      <alignment horizontal="center" vertical="top" wrapText="1"/>
    </xf>
    <xf numFmtId="165" fontId="3" fillId="7" borderId="1" xfId="2" applyNumberFormat="1" applyFont="1" applyFill="1" applyBorder="1" applyAlignment="1">
      <alignment horizontal="left" vertical="top"/>
    </xf>
    <xf numFmtId="164" fontId="3" fillId="7" borderId="1" xfId="1" applyFont="1" applyFill="1" applyBorder="1" applyAlignment="1">
      <alignment horizontal="center" vertical="top"/>
    </xf>
    <xf numFmtId="165" fontId="3" fillId="0" borderId="1" xfId="3" applyNumberFormat="1" applyFont="1" applyBorder="1" applyAlignment="1">
      <alignment horizontal="left" vertical="top" wrapText="1"/>
    </xf>
    <xf numFmtId="164" fontId="3" fillId="0" borderId="1" xfId="1" applyFont="1" applyFill="1" applyBorder="1" applyAlignment="1">
      <alignment horizontal="center" vertical="top" wrapText="1"/>
    </xf>
    <xf numFmtId="165" fontId="3" fillId="7" borderId="1" xfId="3" applyNumberFormat="1" applyFont="1" applyFill="1" applyBorder="1" applyAlignment="1">
      <alignment horizontal="left" vertical="top" wrapText="1"/>
    </xf>
    <xf numFmtId="164" fontId="3" fillId="7" borderId="1" xfId="1" applyFont="1" applyFill="1" applyBorder="1" applyAlignment="1">
      <alignment horizontal="center" vertical="top" wrapText="1"/>
    </xf>
    <xf numFmtId="164" fontId="6" fillId="0" borderId="1" xfId="1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right" vertical="top" wrapText="1"/>
    </xf>
    <xf numFmtId="166" fontId="3" fillId="7" borderId="1" xfId="2" applyNumberFormat="1" applyFont="1" applyFill="1" applyBorder="1" applyAlignment="1">
      <alignment horizontal="left" vertical="top" wrapText="1"/>
    </xf>
    <xf numFmtId="165" fontId="3" fillId="7" borderId="1" xfId="3" applyNumberFormat="1" applyFont="1" applyFill="1" applyBorder="1" applyAlignment="1">
      <alignment horizontal="left" vertical="top"/>
    </xf>
    <xf numFmtId="164" fontId="3" fillId="3" borderId="1" xfId="1" applyFont="1" applyFill="1" applyBorder="1" applyAlignment="1">
      <alignment horizontal="center" vertical="top" wrapText="1"/>
    </xf>
    <xf numFmtId="165" fontId="3" fillId="4" borderId="1" xfId="2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164" fontId="6" fillId="0" borderId="1" xfId="1" applyFont="1" applyBorder="1" applyAlignment="1">
      <alignment vertical="top" wrapText="1"/>
    </xf>
    <xf numFmtId="165" fontId="6" fillId="0" borderId="1" xfId="2" applyNumberFormat="1" applyFont="1" applyBorder="1" applyAlignment="1">
      <alignment horizontal="left" vertical="top" wrapText="1"/>
    </xf>
    <xf numFmtId="166" fontId="3" fillId="7" borderId="1" xfId="2" applyNumberFormat="1" applyFont="1" applyFill="1" applyBorder="1" applyAlignment="1">
      <alignment horizontal="left" vertical="top"/>
    </xf>
    <xf numFmtId="0" fontId="6" fillId="0" borderId="0" xfId="0" applyFont="1"/>
    <xf numFmtId="0" fontId="6" fillId="0" borderId="1" xfId="0" applyFont="1" applyBorder="1"/>
    <xf numFmtId="43" fontId="6" fillId="0" borderId="1" xfId="0" applyNumberFormat="1" applyFont="1" applyBorder="1"/>
    <xf numFmtId="0" fontId="6" fillId="7" borderId="1" xfId="0" applyFont="1" applyFill="1" applyBorder="1"/>
    <xf numFmtId="43" fontId="3" fillId="7" borderId="1" xfId="0" applyNumberFormat="1" applyFont="1" applyFill="1" applyBorder="1"/>
    <xf numFmtId="0" fontId="6" fillId="3" borderId="1" xfId="0" applyFont="1" applyFill="1" applyBorder="1"/>
    <xf numFmtId="167" fontId="6" fillId="0" borderId="1" xfId="1" applyNumberFormat="1" applyFont="1" applyBorder="1"/>
    <xf numFmtId="43" fontId="6" fillId="0" borderId="0" xfId="0" applyNumberFormat="1" applyFont="1"/>
    <xf numFmtId="167" fontId="6" fillId="6" borderId="1" xfId="1" applyNumberFormat="1" applyFont="1" applyFill="1" applyBorder="1"/>
    <xf numFmtId="167" fontId="3" fillId="6" borderId="1" xfId="1" applyNumberFormat="1" applyFont="1" applyFill="1" applyBorder="1"/>
    <xf numFmtId="167" fontId="6" fillId="3" borderId="1" xfId="1" applyNumberFormat="1" applyFont="1" applyFill="1" applyBorder="1"/>
    <xf numFmtId="167" fontId="3" fillId="3" borderId="1" xfId="1" applyNumberFormat="1" applyFont="1" applyFill="1" applyBorder="1"/>
    <xf numFmtId="167" fontId="6" fillId="0" borderId="0" xfId="1" applyNumberFormat="1" applyFon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164" fontId="7" fillId="6" borderId="1" xfId="1" applyFont="1" applyFill="1" applyBorder="1" applyAlignment="1">
      <alignment horizontal="center" vertical="top"/>
    </xf>
    <xf numFmtId="0" fontId="3" fillId="6" borderId="1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165" fontId="3" fillId="6" borderId="1" xfId="3" applyNumberFormat="1" applyFont="1" applyFill="1" applyBorder="1" applyAlignment="1">
      <alignment horizontal="left" vertical="top" wrapText="1"/>
    </xf>
    <xf numFmtId="164" fontId="7" fillId="6" borderId="1" xfId="1" applyFont="1" applyFill="1" applyBorder="1" applyAlignment="1">
      <alignment horizontal="center" vertical="top" wrapText="1"/>
    </xf>
    <xf numFmtId="166" fontId="3" fillId="6" borderId="1" xfId="2" applyNumberFormat="1" applyFont="1" applyFill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3" fillId="3" borderId="1" xfId="0" applyFont="1" applyFill="1" applyBorder="1" applyAlignment="1">
      <alignment vertical="top" wrapText="1"/>
    </xf>
    <xf numFmtId="43" fontId="3" fillId="3" borderId="1" xfId="0" applyNumberFormat="1" applyFont="1" applyFill="1" applyBorder="1" applyAlignment="1">
      <alignment vertical="top" wrapText="1"/>
    </xf>
    <xf numFmtId="164" fontId="7" fillId="7" borderId="1" xfId="1" applyFont="1" applyFill="1" applyBorder="1" applyAlignment="1">
      <alignment horizontal="center" vertical="top"/>
    </xf>
    <xf numFmtId="0" fontId="3" fillId="7" borderId="1" xfId="0" applyFont="1" applyFill="1" applyBorder="1" applyAlignment="1">
      <alignment vertical="top"/>
    </xf>
    <xf numFmtId="0" fontId="6" fillId="7" borderId="1" xfId="0" applyFont="1" applyFill="1" applyBorder="1" applyAlignment="1">
      <alignment vertical="top"/>
    </xf>
    <xf numFmtId="164" fontId="6" fillId="0" borderId="0" xfId="1" applyFont="1" applyAlignment="1">
      <alignment vertical="top"/>
    </xf>
    <xf numFmtId="165" fontId="7" fillId="0" borderId="1" xfId="3" applyNumberFormat="1" applyFont="1" applyBorder="1" applyAlignment="1">
      <alignment horizontal="left" vertical="top"/>
    </xf>
    <xf numFmtId="164" fontId="7" fillId="0" borderId="1" xfId="1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/>
    </xf>
    <xf numFmtId="164" fontId="6" fillId="0" borderId="0" xfId="1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8" fontId="9" fillId="0" borderId="1" xfId="0" applyNumberFormat="1" applyFont="1" applyBorder="1" applyAlignment="1">
      <alignment horizontal="center" vertical="center"/>
    </xf>
    <xf numFmtId="168" fontId="11" fillId="0" borderId="1" xfId="0" applyNumberFormat="1" applyFont="1" applyBorder="1" applyAlignment="1">
      <alignment horizontal="center" vertical="center"/>
    </xf>
    <xf numFmtId="168" fontId="12" fillId="0" borderId="0" xfId="0" applyNumberFormat="1" applyFont="1" applyAlignment="1">
      <alignment horizontal="center" vertical="center"/>
    </xf>
    <xf numFmtId="1" fontId="6" fillId="0" borderId="0" xfId="0" applyNumberFormat="1" applyFont="1"/>
    <xf numFmtId="168" fontId="3" fillId="7" borderId="1" xfId="0" applyNumberFormat="1" applyFont="1" applyFill="1" applyBorder="1"/>
    <xf numFmtId="168" fontId="6" fillId="0" borderId="1" xfId="0" applyNumberFormat="1" applyFont="1" applyBorder="1"/>
    <xf numFmtId="168" fontId="0" fillId="0" borderId="1" xfId="0" applyNumberFormat="1" applyBorder="1"/>
    <xf numFmtId="168" fontId="9" fillId="0" borderId="0" xfId="0" applyNumberFormat="1" applyFont="1" applyAlignment="1">
      <alignment horizontal="center" vertical="center"/>
    </xf>
    <xf numFmtId="168" fontId="3" fillId="3" borderId="1" xfId="0" applyNumberFormat="1" applyFont="1" applyFill="1" applyBorder="1"/>
    <xf numFmtId="168" fontId="3" fillId="7" borderId="1" xfId="0" applyNumberFormat="1" applyFont="1" applyFill="1" applyBorder="1" applyAlignment="1">
      <alignment vertical="top"/>
    </xf>
    <xf numFmtId="168" fontId="6" fillId="0" borderId="1" xfId="0" applyNumberFormat="1" applyFont="1" applyBorder="1" applyAlignment="1">
      <alignment vertical="top"/>
    </xf>
    <xf numFmtId="168" fontId="6" fillId="0" borderId="1" xfId="0" applyNumberFormat="1" applyFont="1" applyBorder="1" applyAlignment="1">
      <alignment vertical="top" wrapText="1"/>
    </xf>
    <xf numFmtId="168" fontId="6" fillId="0" borderId="1" xfId="1" applyNumberFormat="1" applyFont="1" applyBorder="1"/>
    <xf numFmtId="168" fontId="3" fillId="6" borderId="1" xfId="0" applyNumberFormat="1" applyFont="1" applyFill="1" applyBorder="1" applyAlignment="1">
      <alignment vertical="top"/>
    </xf>
    <xf numFmtId="168" fontId="3" fillId="6" borderId="1" xfId="0" applyNumberFormat="1" applyFont="1" applyFill="1" applyBorder="1" applyAlignment="1">
      <alignment vertical="top" wrapText="1"/>
    </xf>
    <xf numFmtId="167" fontId="3" fillId="7" borderId="1" xfId="0" applyNumberFormat="1" applyFont="1" applyFill="1" applyBorder="1" applyAlignment="1">
      <alignment vertical="top"/>
    </xf>
    <xf numFmtId="167" fontId="6" fillId="0" borderId="1" xfId="0" applyNumberFormat="1" applyFont="1" applyBorder="1" applyAlignment="1">
      <alignment vertical="top"/>
    </xf>
    <xf numFmtId="167" fontId="3" fillId="3" borderId="1" xfId="0" applyNumberFormat="1" applyFont="1" applyFill="1" applyBorder="1" applyAlignment="1">
      <alignment vertical="top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</cellXfs>
  <cellStyles count="5">
    <cellStyle name="Comma" xfId="1" builtinId="3"/>
    <cellStyle name="Normal" xfId="0" builtinId="0"/>
    <cellStyle name="Normal_Sheet3" xfId="2"/>
    <cellStyle name="Normal_Sheet3_1" xfId="3"/>
    <cellStyle name="Normal_Sheet3_2" xfId="4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4"/>
  <sheetViews>
    <sheetView tabSelected="1" workbookViewId="0">
      <selection activeCell="C15" sqref="C15"/>
    </sheetView>
  </sheetViews>
  <sheetFormatPr defaultColWidth="8.90625" defaultRowHeight="14.5" x14ac:dyDescent="0.25"/>
  <cols>
    <col min="1" max="1" width="8.90625" style="79"/>
    <col min="2" max="2" width="11.453125" style="79" bestFit="1" customWidth="1"/>
    <col min="3" max="3" width="8.90625" style="79"/>
    <col min="4" max="4" width="11.81640625" style="79" bestFit="1" customWidth="1"/>
    <col min="5" max="5" width="14.453125" style="79" hidden="1" customWidth="1"/>
    <col min="6" max="6" width="11.1796875" style="79" bestFit="1" customWidth="1"/>
    <col min="7" max="7" width="13.90625" style="79" hidden="1" customWidth="1"/>
    <col min="8" max="8" width="13.90625" style="79" bestFit="1" customWidth="1"/>
    <col min="9" max="9" width="13.54296875" style="79" bestFit="1" customWidth="1"/>
    <col min="10" max="10" width="11.81640625" style="79" bestFit="1" customWidth="1"/>
    <col min="11" max="11" width="11.1796875" style="79" bestFit="1" customWidth="1"/>
    <col min="12" max="16384" width="8.90625" style="79"/>
  </cols>
  <sheetData>
    <row r="3" spans="2:11" x14ac:dyDescent="0.25">
      <c r="B3" s="100" t="s">
        <v>60</v>
      </c>
      <c r="C3" s="100"/>
      <c r="D3" s="100"/>
      <c r="E3" s="100"/>
      <c r="F3" s="100"/>
      <c r="G3" s="100"/>
      <c r="H3" s="100"/>
      <c r="I3" s="100"/>
      <c r="J3" s="100"/>
      <c r="K3" s="100"/>
    </row>
    <row r="4" spans="2:11" x14ac:dyDescent="0.25">
      <c r="B4" s="80"/>
      <c r="C4" s="80"/>
      <c r="D4" s="77" t="s">
        <v>53</v>
      </c>
      <c r="E4" s="77" t="s">
        <v>54</v>
      </c>
      <c r="F4" s="77" t="s">
        <v>55</v>
      </c>
      <c r="G4" s="77" t="s">
        <v>56</v>
      </c>
      <c r="H4" s="78" t="s">
        <v>57</v>
      </c>
      <c r="I4" s="77" t="s">
        <v>61</v>
      </c>
      <c r="J4" s="77" t="s">
        <v>58</v>
      </c>
      <c r="K4" s="77" t="s">
        <v>59</v>
      </c>
    </row>
    <row r="5" spans="2:11" x14ac:dyDescent="0.25">
      <c r="B5" s="80" t="s">
        <v>48</v>
      </c>
      <c r="C5" s="80" t="s">
        <v>51</v>
      </c>
      <c r="D5" s="81">
        <f>' Freezer + Chiller 1'!D16</f>
        <v>194504.5</v>
      </c>
      <c r="E5" s="81">
        <f>D5*1.18</f>
        <v>229515.31</v>
      </c>
      <c r="F5" s="81">
        <f>' Freezer + Chiller 1'!D23</f>
        <v>50000</v>
      </c>
      <c r="G5" s="81">
        <f>F5*1.18</f>
        <v>59000</v>
      </c>
      <c r="H5" s="82">
        <f>' Freezer + Chiller 1'!D26</f>
        <v>244504.5</v>
      </c>
      <c r="I5" s="81">
        <f>H5*1.18</f>
        <v>288515.31</v>
      </c>
      <c r="J5" s="81">
        <f>D5+F5</f>
        <v>244504.5</v>
      </c>
      <c r="K5" s="81">
        <f>J5-H5</f>
        <v>0</v>
      </c>
    </row>
    <row r="6" spans="2:11" x14ac:dyDescent="0.25">
      <c r="B6" s="80" t="s">
        <v>48</v>
      </c>
      <c r="C6" s="80" t="s">
        <v>52</v>
      </c>
      <c r="D6" s="81">
        <f>' Freezer + Chiller 1'!D42</f>
        <v>186120.70300000001</v>
      </c>
      <c r="E6" s="81">
        <f t="shared" ref="E6:E9" si="0">D6*1.18</f>
        <v>219622.42954000001</v>
      </c>
      <c r="F6" s="81">
        <f>' Freezer + Chiller 1'!D50</f>
        <v>85000</v>
      </c>
      <c r="G6" s="81">
        <f t="shared" ref="G6:G9" si="1">F6*1.18</f>
        <v>100300</v>
      </c>
      <c r="H6" s="82">
        <f>' Freezer + Chiller 1'!D54</f>
        <v>271120.70299999998</v>
      </c>
      <c r="I6" s="81">
        <f>H6*1.18</f>
        <v>319922.42953999998</v>
      </c>
      <c r="J6" s="81">
        <f>D6+F6</f>
        <v>271120.70299999998</v>
      </c>
      <c r="K6" s="81">
        <f t="shared" ref="K6:K9" si="2">J6-H6</f>
        <v>0</v>
      </c>
    </row>
    <row r="7" spans="2:11" x14ac:dyDescent="0.25">
      <c r="B7" s="80" t="s">
        <v>49</v>
      </c>
      <c r="C7" s="80" t="s">
        <v>51</v>
      </c>
      <c r="D7" s="81">
        <f>'Freezer + Chiller 2'!D16</f>
        <v>222554.14499999999</v>
      </c>
      <c r="E7" s="81">
        <f t="shared" si="0"/>
        <v>262613.89109999995</v>
      </c>
      <c r="F7" s="81">
        <f>'Freezer + Chiller 2'!D23</f>
        <v>50000</v>
      </c>
      <c r="G7" s="81">
        <f t="shared" si="1"/>
        <v>59000</v>
      </c>
      <c r="H7" s="82">
        <f>'Freezer + Chiller 2'!D26</f>
        <v>272554.14500000002</v>
      </c>
      <c r="I7" s="81">
        <f>H7*1.18</f>
        <v>321613.89110000001</v>
      </c>
      <c r="J7" s="81">
        <f>D7+F7</f>
        <v>272554.14500000002</v>
      </c>
      <c r="K7" s="81">
        <f t="shared" si="2"/>
        <v>0</v>
      </c>
    </row>
    <row r="8" spans="2:11" x14ac:dyDescent="0.25">
      <c r="B8" s="80" t="s">
        <v>49</v>
      </c>
      <c r="C8" s="80" t="s">
        <v>52</v>
      </c>
      <c r="D8" s="81">
        <f>'Freezer + Chiller 2'!D44</f>
        <v>187999.62399999998</v>
      </c>
      <c r="E8" s="81">
        <f t="shared" si="0"/>
        <v>221839.55631999997</v>
      </c>
      <c r="F8" s="81">
        <f>'Freezer + Chiller 2'!D52</f>
        <v>85000</v>
      </c>
      <c r="G8" s="81">
        <f t="shared" si="1"/>
        <v>100300</v>
      </c>
      <c r="H8" s="82">
        <f>'Freezer + Chiller 2'!D56</f>
        <v>272999.62399999995</v>
      </c>
      <c r="I8" s="81">
        <f>H8*1.18</f>
        <v>322139.55631999992</v>
      </c>
      <c r="J8" s="81">
        <f>D8+F8</f>
        <v>272999.62399999995</v>
      </c>
      <c r="K8" s="81">
        <f t="shared" si="2"/>
        <v>0</v>
      </c>
    </row>
    <row r="9" spans="2:11" x14ac:dyDescent="0.25">
      <c r="B9" s="80" t="s">
        <v>50</v>
      </c>
      <c r="C9" s="80" t="s">
        <v>52</v>
      </c>
      <c r="D9" s="81">
        <f>Chiller!D16</f>
        <v>203754.83799999999</v>
      </c>
      <c r="E9" s="81">
        <f t="shared" si="0"/>
        <v>240430.70883999998</v>
      </c>
      <c r="F9" s="81">
        <f>Chiller!D23</f>
        <v>50000</v>
      </c>
      <c r="G9" s="81">
        <f t="shared" si="1"/>
        <v>59000</v>
      </c>
      <c r="H9" s="82">
        <f>Chiller!D27</f>
        <v>253754.83799999999</v>
      </c>
      <c r="I9" s="81">
        <f>H9*1.18</f>
        <v>299430.70883999998</v>
      </c>
      <c r="J9" s="81">
        <f>D9+F9</f>
        <v>253754.83799999999</v>
      </c>
      <c r="K9" s="81">
        <f t="shared" si="2"/>
        <v>0</v>
      </c>
    </row>
    <row r="11" spans="2:11" x14ac:dyDescent="0.25">
      <c r="D11" s="83">
        <f>SUM(D5:D10)</f>
        <v>994933.80999999994</v>
      </c>
      <c r="F11" s="83">
        <f>SUM(F5:F10)</f>
        <v>320000</v>
      </c>
      <c r="H11" s="83">
        <f>SUM(H5:H10)</f>
        <v>1314933.81</v>
      </c>
      <c r="I11" s="83">
        <f>SUM(I5:I10)</f>
        <v>1551621.8957999998</v>
      </c>
    </row>
    <row r="13" spans="2:11" x14ac:dyDescent="0.25">
      <c r="D13" s="88"/>
      <c r="H13" s="88"/>
    </row>
    <row r="14" spans="2:11" x14ac:dyDescent="0.25">
      <c r="F14" s="99"/>
    </row>
  </sheetData>
  <mergeCells count="1">
    <mergeCell ref="B3:K3"/>
  </mergeCells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5"/>
  <sheetViews>
    <sheetView topLeftCell="A30" workbookViewId="0">
      <selection activeCell="B54" sqref="B54"/>
    </sheetView>
  </sheetViews>
  <sheetFormatPr defaultColWidth="10.453125" defaultRowHeight="15.5" x14ac:dyDescent="0.25"/>
  <cols>
    <col min="1" max="1" width="55.08984375" style="57" bestFit="1" customWidth="1"/>
    <col min="2" max="2" width="12.453125" style="76" customWidth="1"/>
    <col min="3" max="3" width="17.453125" style="57" customWidth="1"/>
    <col min="4" max="4" width="22" style="57" customWidth="1"/>
    <col min="5" max="5" width="9.08984375" style="57" customWidth="1"/>
    <col min="6" max="6" width="5.453125" style="57" bestFit="1" customWidth="1"/>
    <col min="7" max="15" width="4.6328125" style="57" customWidth="1"/>
    <col min="16" max="16384" width="10.453125" style="57"/>
  </cols>
  <sheetData>
    <row r="2" spans="1:4" ht="15.5" customHeight="1" x14ac:dyDescent="0.25">
      <c r="A2" s="101" t="s">
        <v>27</v>
      </c>
      <c r="B2" s="101"/>
      <c r="C2" s="40"/>
      <c r="D2" s="40"/>
    </row>
    <row r="3" spans="1:4" s="58" customFormat="1" x14ac:dyDescent="0.25">
      <c r="A3" s="25" t="s">
        <v>42</v>
      </c>
      <c r="B3" s="26"/>
      <c r="C3" s="38" t="s">
        <v>40</v>
      </c>
      <c r="D3" s="38" t="s">
        <v>41</v>
      </c>
    </row>
    <row r="4" spans="1:4" x14ac:dyDescent="0.25">
      <c r="A4" s="3" t="s">
        <v>1</v>
      </c>
      <c r="B4" s="4"/>
      <c r="C4" s="41"/>
      <c r="D4" s="41"/>
    </row>
    <row r="5" spans="1:4" x14ac:dyDescent="0.25">
      <c r="A5" s="5" t="s">
        <v>31</v>
      </c>
      <c r="B5" s="6">
        <v>2.0499999999999998</v>
      </c>
      <c r="C5" s="41"/>
      <c r="D5" s="41"/>
    </row>
    <row r="6" spans="1:4" x14ac:dyDescent="0.25">
      <c r="A6" s="5" t="s">
        <v>32</v>
      </c>
      <c r="B6" s="6">
        <v>1.45</v>
      </c>
      <c r="C6" s="40"/>
      <c r="D6" s="41"/>
    </row>
    <row r="7" spans="1:4" x14ac:dyDescent="0.25">
      <c r="A7" s="5" t="s">
        <v>33</v>
      </c>
      <c r="B7" s="6">
        <v>2.7429999999999999</v>
      </c>
      <c r="C7" s="40"/>
      <c r="D7" s="41"/>
    </row>
    <row r="8" spans="1:4" x14ac:dyDescent="0.25">
      <c r="A8" s="5" t="s">
        <v>3</v>
      </c>
      <c r="B8" s="7">
        <f>2*(B5+B6)*B7</f>
        <v>19.201000000000001</v>
      </c>
      <c r="C8" s="40">
        <v>5250</v>
      </c>
      <c r="D8" s="92">
        <f>B8*C8</f>
        <v>100805.25</v>
      </c>
    </row>
    <row r="9" spans="1:4" x14ac:dyDescent="0.25">
      <c r="A9" s="5" t="s">
        <v>4</v>
      </c>
      <c r="B9" s="7">
        <f>B5*B6</f>
        <v>2.9724999999999997</v>
      </c>
      <c r="C9" s="40">
        <v>5250</v>
      </c>
      <c r="D9" s="92">
        <f t="shared" ref="D9:D15" si="0">B9*C9</f>
        <v>15605.624999999998</v>
      </c>
    </row>
    <row r="10" spans="1:4" x14ac:dyDescent="0.25">
      <c r="A10" s="5" t="s">
        <v>28</v>
      </c>
      <c r="B10" s="7">
        <v>1</v>
      </c>
      <c r="C10" s="40">
        <v>41850</v>
      </c>
      <c r="D10" s="92">
        <f t="shared" si="0"/>
        <v>41850</v>
      </c>
    </row>
    <row r="11" spans="1:4" x14ac:dyDescent="0.25">
      <c r="A11" s="5" t="s">
        <v>5</v>
      </c>
      <c r="B11" s="7">
        <v>2</v>
      </c>
      <c r="C11" s="40">
        <v>3800</v>
      </c>
      <c r="D11" s="92">
        <f t="shared" si="0"/>
        <v>7600</v>
      </c>
    </row>
    <row r="12" spans="1:4" x14ac:dyDescent="0.25">
      <c r="A12" s="5" t="s">
        <v>6</v>
      </c>
      <c r="B12" s="7">
        <v>1</v>
      </c>
      <c r="C12" s="40">
        <v>7000</v>
      </c>
      <c r="D12" s="92">
        <f t="shared" si="0"/>
        <v>7000</v>
      </c>
    </row>
    <row r="13" spans="1:4" x14ac:dyDescent="0.25">
      <c r="A13" s="5" t="s">
        <v>7</v>
      </c>
      <c r="B13" s="7">
        <f>B5*B6</f>
        <v>2.9724999999999997</v>
      </c>
      <c r="C13" s="40">
        <v>2050</v>
      </c>
      <c r="D13" s="92">
        <f t="shared" si="0"/>
        <v>6093.6249999999991</v>
      </c>
    </row>
    <row r="14" spans="1:4" x14ac:dyDescent="0.25">
      <c r="A14" s="5" t="s">
        <v>8</v>
      </c>
      <c r="B14" s="7">
        <v>1</v>
      </c>
      <c r="C14" s="40">
        <v>12950</v>
      </c>
      <c r="D14" s="92">
        <f t="shared" si="0"/>
        <v>12950</v>
      </c>
    </row>
    <row r="15" spans="1:4" x14ac:dyDescent="0.25">
      <c r="A15" s="9" t="s">
        <v>9</v>
      </c>
      <c r="B15" s="10">
        <v>4</v>
      </c>
      <c r="C15" s="40">
        <v>650</v>
      </c>
      <c r="D15" s="92">
        <f t="shared" si="0"/>
        <v>2600</v>
      </c>
    </row>
    <row r="16" spans="1:4" s="61" customFormat="1" x14ac:dyDescent="0.25">
      <c r="A16" s="11" t="s">
        <v>10</v>
      </c>
      <c r="B16" s="59" t="s">
        <v>2</v>
      </c>
      <c r="C16" s="59"/>
      <c r="D16" s="94">
        <f>SUM(D8:D15)</f>
        <v>194504.5</v>
      </c>
    </row>
    <row r="17" spans="1:4" x14ac:dyDescent="0.25">
      <c r="A17" s="29" t="s">
        <v>11</v>
      </c>
      <c r="B17" s="30"/>
      <c r="D17" s="92">
        <f>D16*18%</f>
        <v>35010.81</v>
      </c>
    </row>
    <row r="18" spans="1:4" x14ac:dyDescent="0.25">
      <c r="A18" s="62" t="s">
        <v>12</v>
      </c>
      <c r="B18" s="63"/>
      <c r="C18" s="63"/>
      <c r="D18" s="95">
        <f>D16+D17</f>
        <v>229515.31</v>
      </c>
    </row>
    <row r="19" spans="1:4" s="61" customFormat="1" x14ac:dyDescent="0.35">
      <c r="A19" s="16" t="s">
        <v>13</v>
      </c>
      <c r="B19" s="33">
        <v>1</v>
      </c>
      <c r="C19" s="34">
        <v>20000</v>
      </c>
      <c r="D19" s="86">
        <f>B19*C19</f>
        <v>20000</v>
      </c>
    </row>
    <row r="20" spans="1:4" x14ac:dyDescent="0.35">
      <c r="A20" s="9" t="s">
        <v>14</v>
      </c>
      <c r="B20" s="10">
        <v>1</v>
      </c>
      <c r="C20" s="40" t="s">
        <v>47</v>
      </c>
      <c r="D20" s="93">
        <v>0</v>
      </c>
    </row>
    <row r="21" spans="1:4" x14ac:dyDescent="0.35">
      <c r="A21" s="9" t="s">
        <v>37</v>
      </c>
      <c r="B21" s="10">
        <v>1</v>
      </c>
      <c r="C21" s="40">
        <v>10000</v>
      </c>
      <c r="D21" s="86">
        <f>B21*C21</f>
        <v>10000</v>
      </c>
    </row>
    <row r="22" spans="1:4" x14ac:dyDescent="0.35">
      <c r="A22" s="9" t="s">
        <v>38</v>
      </c>
      <c r="B22" s="10">
        <v>1</v>
      </c>
      <c r="C22" s="35">
        <v>20000</v>
      </c>
      <c r="D22" s="86">
        <f>B22*C22</f>
        <v>20000</v>
      </c>
    </row>
    <row r="23" spans="1:4" s="65" customFormat="1" x14ac:dyDescent="0.25">
      <c r="A23" s="64" t="s">
        <v>15</v>
      </c>
      <c r="B23" s="63"/>
      <c r="C23" s="60"/>
      <c r="D23" s="94">
        <f>SUM(D19:D22)</f>
        <v>50000</v>
      </c>
    </row>
    <row r="24" spans="1:4" s="61" customFormat="1" x14ac:dyDescent="0.25">
      <c r="A24" s="13" t="s">
        <v>11</v>
      </c>
      <c r="B24" s="14" t="s">
        <v>2</v>
      </c>
      <c r="C24" s="34"/>
      <c r="D24" s="91">
        <f>D23*18%</f>
        <v>9000</v>
      </c>
    </row>
    <row r="25" spans="1:4" s="66" customFormat="1" x14ac:dyDescent="0.25">
      <c r="A25" s="18" t="s">
        <v>16</v>
      </c>
      <c r="B25" s="59" t="s">
        <v>2</v>
      </c>
      <c r="C25" s="60"/>
      <c r="D25" s="94">
        <f>D23+D24</f>
        <v>59000</v>
      </c>
    </row>
    <row r="26" spans="1:4" s="65" customFormat="1" x14ac:dyDescent="0.25">
      <c r="A26" s="21" t="s">
        <v>29</v>
      </c>
      <c r="B26" s="38"/>
      <c r="C26" s="67"/>
      <c r="D26" s="68">
        <f>D16+D23</f>
        <v>244504.5</v>
      </c>
    </row>
    <row r="27" spans="1:4" x14ac:dyDescent="0.25">
      <c r="A27" s="21" t="s">
        <v>30</v>
      </c>
      <c r="B27" s="38"/>
      <c r="C27" s="67"/>
      <c r="D27" s="68">
        <f>D18+D25</f>
        <v>288515.31</v>
      </c>
    </row>
    <row r="28" spans="1:4" x14ac:dyDescent="0.25">
      <c r="A28" s="3"/>
      <c r="B28" s="30"/>
      <c r="C28" s="40"/>
      <c r="D28" s="40"/>
    </row>
    <row r="29" spans="1:4" x14ac:dyDescent="0.25">
      <c r="A29" s="1" t="s">
        <v>43</v>
      </c>
      <c r="B29" s="1" t="s">
        <v>0</v>
      </c>
      <c r="C29" s="39" t="s">
        <v>40</v>
      </c>
      <c r="D29" s="39" t="s">
        <v>41</v>
      </c>
    </row>
    <row r="30" spans="1:4" x14ac:dyDescent="0.25">
      <c r="A30" s="3" t="s">
        <v>1</v>
      </c>
      <c r="B30" s="4"/>
      <c r="C30" s="40"/>
      <c r="D30" s="40"/>
    </row>
    <row r="31" spans="1:4" x14ac:dyDescent="0.25">
      <c r="A31" s="5" t="s">
        <v>31</v>
      </c>
      <c r="B31" s="7">
        <v>2.0499999999999998</v>
      </c>
      <c r="C31" s="40"/>
      <c r="D31" s="40"/>
    </row>
    <row r="32" spans="1:4" x14ac:dyDescent="0.25">
      <c r="A32" s="5" t="s">
        <v>32</v>
      </c>
      <c r="B32" s="7">
        <v>1.71</v>
      </c>
      <c r="C32" s="40"/>
      <c r="D32" s="40"/>
    </row>
    <row r="33" spans="1:4" x14ac:dyDescent="0.25">
      <c r="A33" s="5" t="s">
        <v>33</v>
      </c>
      <c r="B33" s="7">
        <v>2.7429999999999999</v>
      </c>
      <c r="C33" s="40"/>
      <c r="D33" s="40"/>
    </row>
    <row r="34" spans="1:4" x14ac:dyDescent="0.25">
      <c r="A34" s="5" t="s">
        <v>17</v>
      </c>
      <c r="B34" s="7">
        <f>2*(B31+B32)*B33</f>
        <v>20.627359999999999</v>
      </c>
      <c r="C34" s="8">
        <v>4800</v>
      </c>
      <c r="D34" s="92">
        <f>B34*C34</f>
        <v>99011.327999999994</v>
      </c>
    </row>
    <row r="35" spans="1:4" x14ac:dyDescent="0.25">
      <c r="A35" s="5" t="s">
        <v>4</v>
      </c>
      <c r="B35" s="7">
        <f>B31*B32</f>
        <v>3.5054999999999996</v>
      </c>
      <c r="C35" s="8">
        <v>4800</v>
      </c>
      <c r="D35" s="92">
        <f t="shared" ref="D35:D41" si="1">B35*C35</f>
        <v>16826.399999999998</v>
      </c>
    </row>
    <row r="36" spans="1:4" x14ac:dyDescent="0.25">
      <c r="A36" s="5" t="s">
        <v>28</v>
      </c>
      <c r="B36" s="7">
        <v>1</v>
      </c>
      <c r="C36" s="8">
        <v>38000</v>
      </c>
      <c r="D36" s="92">
        <f t="shared" si="1"/>
        <v>38000</v>
      </c>
    </row>
    <row r="37" spans="1:4" x14ac:dyDescent="0.25">
      <c r="A37" s="5" t="s">
        <v>5</v>
      </c>
      <c r="B37" s="7">
        <v>2</v>
      </c>
      <c r="C37" s="8">
        <v>3800</v>
      </c>
      <c r="D37" s="92">
        <f t="shared" si="1"/>
        <v>7600</v>
      </c>
    </row>
    <row r="38" spans="1:4" x14ac:dyDescent="0.25">
      <c r="A38" s="5" t="s">
        <v>18</v>
      </c>
      <c r="B38" s="7">
        <v>1</v>
      </c>
      <c r="C38" s="8">
        <v>6500</v>
      </c>
      <c r="D38" s="92">
        <f t="shared" si="1"/>
        <v>6500</v>
      </c>
    </row>
    <row r="39" spans="1:4" x14ac:dyDescent="0.25">
      <c r="A39" s="5" t="s">
        <v>19</v>
      </c>
      <c r="B39" s="7">
        <f>B31*B32</f>
        <v>3.5054999999999996</v>
      </c>
      <c r="C39" s="8">
        <v>1450</v>
      </c>
      <c r="D39" s="92">
        <f t="shared" si="1"/>
        <v>5082.9749999999995</v>
      </c>
    </row>
    <row r="40" spans="1:4" x14ac:dyDescent="0.25">
      <c r="A40" s="5" t="s">
        <v>20</v>
      </c>
      <c r="B40" s="7">
        <v>1</v>
      </c>
      <c r="C40" s="8">
        <v>10500</v>
      </c>
      <c r="D40" s="92">
        <f t="shared" si="1"/>
        <v>10500</v>
      </c>
    </row>
    <row r="41" spans="1:4" x14ac:dyDescent="0.25">
      <c r="A41" s="9" t="s">
        <v>9</v>
      </c>
      <c r="B41" s="10">
        <v>4</v>
      </c>
      <c r="C41" s="8">
        <v>650</v>
      </c>
      <c r="D41" s="92">
        <f t="shared" si="1"/>
        <v>2600</v>
      </c>
    </row>
    <row r="42" spans="1:4" s="61" customFormat="1" x14ac:dyDescent="0.25">
      <c r="A42" s="27" t="s">
        <v>21</v>
      </c>
      <c r="B42" s="69" t="s">
        <v>2</v>
      </c>
      <c r="C42" s="70"/>
      <c r="D42" s="90">
        <f>SUM(D34:D41)</f>
        <v>186120.70300000001</v>
      </c>
    </row>
    <row r="43" spans="1:4" s="61" customFormat="1" x14ac:dyDescent="0.25">
      <c r="A43" s="13" t="s">
        <v>11</v>
      </c>
      <c r="B43" s="14" t="s">
        <v>2</v>
      </c>
      <c r="C43" s="34"/>
      <c r="D43" s="91">
        <f>D42*18%</f>
        <v>33501.726540000003</v>
      </c>
    </row>
    <row r="44" spans="1:4" s="61" customFormat="1" x14ac:dyDescent="0.25">
      <c r="A44" s="27" t="s">
        <v>22</v>
      </c>
      <c r="B44" s="28"/>
      <c r="C44" s="71"/>
      <c r="D44" s="90">
        <f>D42+D43</f>
        <v>219622.42954000001</v>
      </c>
    </row>
    <row r="45" spans="1:4" s="72" customFormat="1" x14ac:dyDescent="0.35">
      <c r="A45" s="16" t="s">
        <v>23</v>
      </c>
      <c r="B45" s="14">
        <v>1</v>
      </c>
      <c r="C45" s="50">
        <v>20000</v>
      </c>
      <c r="D45" s="50">
        <f>B45*C45</f>
        <v>20000</v>
      </c>
    </row>
    <row r="46" spans="1:4" s="72" customFormat="1" x14ac:dyDescent="0.35">
      <c r="A46" s="16" t="s">
        <v>24</v>
      </c>
      <c r="B46" s="14">
        <v>1</v>
      </c>
      <c r="C46" s="50" t="s">
        <v>47</v>
      </c>
      <c r="D46" s="50">
        <v>0</v>
      </c>
    </row>
    <row r="47" spans="1:4" s="72" customFormat="1" x14ac:dyDescent="0.35">
      <c r="A47" s="9" t="s">
        <v>37</v>
      </c>
      <c r="B47" s="10">
        <v>1</v>
      </c>
      <c r="C47" s="50">
        <v>10000</v>
      </c>
      <c r="D47" s="50">
        <f t="shared" ref="D47" si="2">B47*C47</f>
        <v>10000</v>
      </c>
    </row>
    <row r="48" spans="1:4" s="61" customFormat="1" x14ac:dyDescent="0.35">
      <c r="A48" s="9" t="s">
        <v>38</v>
      </c>
      <c r="B48" s="10">
        <v>1</v>
      </c>
      <c r="C48" s="50">
        <v>20000</v>
      </c>
      <c r="D48" s="50">
        <v>20000</v>
      </c>
    </row>
    <row r="49" spans="1:4" s="61" customFormat="1" x14ac:dyDescent="0.35">
      <c r="A49" s="9" t="s">
        <v>39</v>
      </c>
      <c r="B49" s="10"/>
      <c r="C49" s="50">
        <v>35000</v>
      </c>
      <c r="D49" s="50">
        <v>35000</v>
      </c>
    </row>
    <row r="50" spans="1:4" s="66" customFormat="1" x14ac:dyDescent="0.25">
      <c r="A50" s="43" t="s">
        <v>23</v>
      </c>
      <c r="B50" s="69"/>
      <c r="C50" s="71"/>
      <c r="D50" s="96">
        <f>SUM(D45:D49)</f>
        <v>85000</v>
      </c>
    </row>
    <row r="51" spans="1:4" s="61" customFormat="1" x14ac:dyDescent="0.25">
      <c r="A51" s="13" t="s">
        <v>11</v>
      </c>
      <c r="B51" s="14" t="s">
        <v>2</v>
      </c>
      <c r="C51" s="34"/>
      <c r="D51" s="97">
        <f>D50*18%</f>
        <v>15300</v>
      </c>
    </row>
    <row r="52" spans="1:4" s="66" customFormat="1" x14ac:dyDescent="0.25">
      <c r="A52" s="37" t="s">
        <v>25</v>
      </c>
      <c r="B52" s="69" t="s">
        <v>2</v>
      </c>
      <c r="C52" s="71"/>
      <c r="D52" s="96">
        <f>D50+D51</f>
        <v>100300</v>
      </c>
    </row>
    <row r="53" spans="1:4" s="66" customFormat="1" x14ac:dyDescent="0.25">
      <c r="A53" s="73"/>
      <c r="B53" s="74"/>
      <c r="C53" s="34"/>
      <c r="D53" s="97"/>
    </row>
    <row r="54" spans="1:4" s="61" customFormat="1" x14ac:dyDescent="0.25">
      <c r="A54" s="21" t="s">
        <v>34</v>
      </c>
      <c r="B54" s="22"/>
      <c r="C54" s="75"/>
      <c r="D54" s="98">
        <f>D42+D50</f>
        <v>271120.70299999998</v>
      </c>
    </row>
    <row r="55" spans="1:4" s="61" customFormat="1" x14ac:dyDescent="0.25">
      <c r="A55" s="21" t="s">
        <v>26</v>
      </c>
      <c r="B55" s="22"/>
      <c r="C55" s="75"/>
      <c r="D55" s="98">
        <f>D44+D52</f>
        <v>319922.42954000004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7"/>
  <sheetViews>
    <sheetView topLeftCell="A30" workbookViewId="0">
      <selection activeCell="C54" sqref="C54"/>
    </sheetView>
  </sheetViews>
  <sheetFormatPr defaultColWidth="8.90625" defaultRowHeight="15.5" x14ac:dyDescent="0.35"/>
  <cols>
    <col min="1" max="1" width="54.08984375" style="44" customWidth="1"/>
    <col min="2" max="2" width="10.1796875" style="44" customWidth="1"/>
    <col min="3" max="3" width="22.81640625" style="44" customWidth="1"/>
    <col min="4" max="4" width="20.36328125" style="44" customWidth="1"/>
    <col min="5" max="5" width="16" style="44" bestFit="1" customWidth="1"/>
    <col min="6" max="6" width="9.90625" style="44" bestFit="1" customWidth="1"/>
    <col min="7" max="16384" width="8.90625" style="44"/>
  </cols>
  <sheetData>
    <row r="2" spans="1:5" x14ac:dyDescent="0.35">
      <c r="A2" s="101" t="s">
        <v>27</v>
      </c>
      <c r="B2" s="101"/>
    </row>
    <row r="3" spans="1:5" x14ac:dyDescent="0.35">
      <c r="A3" s="25" t="s">
        <v>42</v>
      </c>
      <c r="B3" s="26" t="s">
        <v>0</v>
      </c>
      <c r="C3" s="26" t="s">
        <v>40</v>
      </c>
      <c r="D3" s="26" t="s">
        <v>41</v>
      </c>
    </row>
    <row r="4" spans="1:5" x14ac:dyDescent="0.35">
      <c r="A4" s="3" t="s">
        <v>1</v>
      </c>
      <c r="B4" s="4"/>
      <c r="C4" s="45"/>
      <c r="D4" s="45"/>
    </row>
    <row r="5" spans="1:5" x14ac:dyDescent="0.35">
      <c r="A5" s="5" t="s">
        <v>31</v>
      </c>
      <c r="B5" s="6">
        <v>2.31</v>
      </c>
      <c r="C5" s="45"/>
      <c r="D5" s="45"/>
    </row>
    <row r="6" spans="1:5" x14ac:dyDescent="0.35">
      <c r="A6" s="5" t="s">
        <v>32</v>
      </c>
      <c r="B6" s="6">
        <v>1.84</v>
      </c>
      <c r="C6" s="45"/>
      <c r="D6" s="45"/>
    </row>
    <row r="7" spans="1:5" x14ac:dyDescent="0.35">
      <c r="A7" s="5" t="s">
        <v>33</v>
      </c>
      <c r="B7" s="6">
        <v>2.7429999999999999</v>
      </c>
      <c r="C7" s="45"/>
      <c r="D7" s="45"/>
    </row>
    <row r="8" spans="1:5" x14ac:dyDescent="0.35">
      <c r="A8" s="5" t="s">
        <v>3</v>
      </c>
      <c r="B8" s="7">
        <f>2*(B5+B6)*B7</f>
        <v>22.7669</v>
      </c>
      <c r="C8" s="40">
        <v>5250</v>
      </c>
      <c r="D8" s="86">
        <f>B8*C8</f>
        <v>119526.22499999999</v>
      </c>
      <c r="E8" s="84">
        <v>114608.57459999999</v>
      </c>
    </row>
    <row r="9" spans="1:5" x14ac:dyDescent="0.35">
      <c r="A9" s="5" t="s">
        <v>4</v>
      </c>
      <c r="B9" s="7">
        <f>B5*B6</f>
        <v>4.2504</v>
      </c>
      <c r="C9" s="40">
        <v>5250</v>
      </c>
      <c r="D9" s="86">
        <f t="shared" ref="D9:D15" si="0">B9*C9</f>
        <v>22314.6</v>
      </c>
      <c r="E9" s="84">
        <v>21396.513599999998</v>
      </c>
    </row>
    <row r="10" spans="1:5" x14ac:dyDescent="0.35">
      <c r="A10" s="5" t="s">
        <v>28</v>
      </c>
      <c r="B10" s="7">
        <v>1</v>
      </c>
      <c r="C10" s="40">
        <v>41850</v>
      </c>
      <c r="D10" s="86">
        <f t="shared" si="0"/>
        <v>41850</v>
      </c>
      <c r="E10" s="84">
        <v>38032</v>
      </c>
    </row>
    <row r="11" spans="1:5" x14ac:dyDescent="0.35">
      <c r="A11" s="5" t="s">
        <v>5</v>
      </c>
      <c r="B11" s="7">
        <v>2</v>
      </c>
      <c r="C11" s="40">
        <v>3800</v>
      </c>
      <c r="D11" s="86">
        <f t="shared" si="0"/>
        <v>7600</v>
      </c>
      <c r="E11" s="84">
        <v>6720</v>
      </c>
    </row>
    <row r="12" spans="1:5" x14ac:dyDescent="0.35">
      <c r="A12" s="5" t="s">
        <v>6</v>
      </c>
      <c r="B12" s="7">
        <v>1</v>
      </c>
      <c r="C12" s="40">
        <v>7000</v>
      </c>
      <c r="D12" s="86">
        <f t="shared" si="0"/>
        <v>7000</v>
      </c>
      <c r="E12" s="84">
        <v>6500</v>
      </c>
    </row>
    <row r="13" spans="1:5" x14ac:dyDescent="0.35">
      <c r="A13" s="5" t="s">
        <v>7</v>
      </c>
      <c r="B13" s="7">
        <f>B5*B6</f>
        <v>4.2504</v>
      </c>
      <c r="C13" s="40">
        <v>2050</v>
      </c>
      <c r="D13" s="86">
        <f t="shared" si="0"/>
        <v>8713.32</v>
      </c>
      <c r="E13" s="84">
        <v>7544.46</v>
      </c>
    </row>
    <row r="14" spans="1:5" x14ac:dyDescent="0.35">
      <c r="A14" s="5" t="s">
        <v>8</v>
      </c>
      <c r="B14" s="7">
        <v>1</v>
      </c>
      <c r="C14" s="40">
        <v>12950</v>
      </c>
      <c r="D14" s="86">
        <f t="shared" si="0"/>
        <v>12950</v>
      </c>
      <c r="E14" s="84">
        <v>11250</v>
      </c>
    </row>
    <row r="15" spans="1:5" x14ac:dyDescent="0.35">
      <c r="A15" s="9" t="s">
        <v>9</v>
      </c>
      <c r="B15" s="10">
        <v>4</v>
      </c>
      <c r="C15" s="40">
        <v>650</v>
      </c>
      <c r="D15" s="86">
        <f t="shared" si="0"/>
        <v>2600</v>
      </c>
      <c r="E15" s="84">
        <v>2200</v>
      </c>
    </row>
    <row r="16" spans="1:5" x14ac:dyDescent="0.35">
      <c r="A16" s="27" t="s">
        <v>10</v>
      </c>
      <c r="B16" s="28" t="s">
        <v>2</v>
      </c>
      <c r="C16" s="47"/>
      <c r="D16" s="85">
        <f>SUM(D8:D15)</f>
        <v>222554.14499999999</v>
      </c>
      <c r="E16" s="85">
        <f>SUM(E8:E15)</f>
        <v>208251.54819999999</v>
      </c>
    </row>
    <row r="17" spans="1:5" x14ac:dyDescent="0.35">
      <c r="A17" s="29" t="s">
        <v>11</v>
      </c>
      <c r="B17" s="30"/>
      <c r="C17" s="45"/>
      <c r="D17" s="86">
        <f>D16*18%</f>
        <v>40059.746099999997</v>
      </c>
      <c r="E17" s="86">
        <f>E16*18%</f>
        <v>37485.278675999994</v>
      </c>
    </row>
    <row r="18" spans="1:5" x14ac:dyDescent="0.35">
      <c r="A18" s="31" t="s">
        <v>12</v>
      </c>
      <c r="B18" s="32"/>
      <c r="C18" s="47"/>
      <c r="D18" s="85">
        <f>D16+D17</f>
        <v>262613.89110000001</v>
      </c>
      <c r="E18" s="85">
        <f>E16+E17</f>
        <v>245736.82687599998</v>
      </c>
    </row>
    <row r="19" spans="1:5" x14ac:dyDescent="0.35">
      <c r="A19" s="16" t="s">
        <v>13</v>
      </c>
      <c r="B19" s="33">
        <v>1</v>
      </c>
      <c r="C19" s="34">
        <v>20000</v>
      </c>
      <c r="D19" s="86">
        <f>C19*B19</f>
        <v>20000</v>
      </c>
      <c r="E19" s="87">
        <v>40000</v>
      </c>
    </row>
    <row r="20" spans="1:5" x14ac:dyDescent="0.35">
      <c r="A20" s="9" t="s">
        <v>14</v>
      </c>
      <c r="B20" s="10">
        <v>1</v>
      </c>
      <c r="C20" s="40" t="s">
        <v>47</v>
      </c>
      <c r="D20" s="93">
        <v>0</v>
      </c>
      <c r="E20" s="87"/>
    </row>
    <row r="21" spans="1:5" x14ac:dyDescent="0.35">
      <c r="A21" s="9" t="s">
        <v>37</v>
      </c>
      <c r="B21" s="10">
        <v>1</v>
      </c>
      <c r="C21" s="40">
        <v>10000</v>
      </c>
      <c r="D21" s="86">
        <f>C21*B21</f>
        <v>10000</v>
      </c>
      <c r="E21" s="87">
        <v>20000</v>
      </c>
    </row>
    <row r="22" spans="1:5" x14ac:dyDescent="0.35">
      <c r="A22" s="9" t="s">
        <v>38</v>
      </c>
      <c r="B22" s="10">
        <v>1</v>
      </c>
      <c r="C22" s="35">
        <v>20000</v>
      </c>
      <c r="D22" s="86">
        <v>20000</v>
      </c>
      <c r="E22" s="87"/>
    </row>
    <row r="23" spans="1:5" x14ac:dyDescent="0.35">
      <c r="A23" s="36" t="s">
        <v>15</v>
      </c>
      <c r="B23" s="32"/>
      <c r="C23" s="47"/>
      <c r="D23" s="85">
        <f>SUM(D19:D22)</f>
        <v>50000</v>
      </c>
      <c r="E23" s="48">
        <f>SUM(E19:E22)</f>
        <v>60000</v>
      </c>
    </row>
    <row r="24" spans="1:5" x14ac:dyDescent="0.35">
      <c r="A24" s="13" t="s">
        <v>11</v>
      </c>
      <c r="B24" s="14" t="s">
        <v>2</v>
      </c>
      <c r="C24" s="45"/>
      <c r="D24" s="86">
        <f>D23*18%</f>
        <v>9000</v>
      </c>
      <c r="E24" s="46">
        <f>E23*18%</f>
        <v>10800</v>
      </c>
    </row>
    <row r="25" spans="1:5" x14ac:dyDescent="0.35">
      <c r="A25" s="37" t="s">
        <v>16</v>
      </c>
      <c r="B25" s="28" t="s">
        <v>2</v>
      </c>
      <c r="C25" s="47"/>
      <c r="D25" s="85">
        <f>D23+D24</f>
        <v>59000</v>
      </c>
      <c r="E25" s="48">
        <f>E23+E24</f>
        <v>70800</v>
      </c>
    </row>
    <row r="26" spans="1:5" x14ac:dyDescent="0.35">
      <c r="A26" s="21" t="s">
        <v>29</v>
      </c>
      <c r="B26" s="38"/>
      <c r="C26" s="49"/>
      <c r="D26" s="89">
        <f>D16+D23</f>
        <v>272554.14500000002</v>
      </c>
    </row>
    <row r="27" spans="1:5" x14ac:dyDescent="0.35">
      <c r="A27" s="21" t="s">
        <v>30</v>
      </c>
      <c r="B27" s="38"/>
      <c r="C27" s="49"/>
      <c r="D27" s="89">
        <f>D18+D25</f>
        <v>321613.89110000001</v>
      </c>
    </row>
    <row r="28" spans="1:5" x14ac:dyDescent="0.35">
      <c r="A28" s="3"/>
      <c r="B28" s="30"/>
      <c r="C28" s="45"/>
      <c r="D28" s="45"/>
    </row>
    <row r="29" spans="1:5" x14ac:dyDescent="0.35">
      <c r="A29" s="1" t="s">
        <v>43</v>
      </c>
      <c r="B29" s="1" t="s">
        <v>0</v>
      </c>
      <c r="C29" s="39" t="s">
        <v>40</v>
      </c>
      <c r="D29" s="39" t="s">
        <v>41</v>
      </c>
    </row>
    <row r="30" spans="1:5" x14ac:dyDescent="0.35">
      <c r="A30" s="3" t="s">
        <v>1</v>
      </c>
      <c r="B30" s="4"/>
      <c r="C30" s="40"/>
      <c r="D30" s="40"/>
    </row>
    <row r="31" spans="1:5" x14ac:dyDescent="0.35">
      <c r="A31" s="5" t="s">
        <v>31</v>
      </c>
      <c r="B31" s="6">
        <v>2.31</v>
      </c>
      <c r="C31" s="40"/>
      <c r="D31" s="40"/>
    </row>
    <row r="32" spans="1:5" x14ac:dyDescent="0.35">
      <c r="A32" s="5" t="s">
        <v>32</v>
      </c>
      <c r="B32" s="6">
        <v>1.52</v>
      </c>
      <c r="C32" s="40"/>
      <c r="D32" s="40"/>
    </row>
    <row r="33" spans="1:6" x14ac:dyDescent="0.35">
      <c r="A33" s="5" t="s">
        <v>33</v>
      </c>
      <c r="B33" s="6">
        <v>2.7429999999999999</v>
      </c>
      <c r="C33" s="40"/>
      <c r="D33" s="40"/>
    </row>
    <row r="34" spans="1:6" x14ac:dyDescent="0.35">
      <c r="A34" s="5" t="s">
        <v>17</v>
      </c>
      <c r="B34" s="7">
        <f>2*(B31+B32)*B33</f>
        <v>21.011379999999999</v>
      </c>
      <c r="C34" s="8">
        <v>4800</v>
      </c>
      <c r="D34" s="92">
        <f>B34*C34</f>
        <v>100854.624</v>
      </c>
      <c r="F34" s="51">
        <f>C34*1.15</f>
        <v>5520</v>
      </c>
    </row>
    <row r="35" spans="1:6" x14ac:dyDescent="0.35">
      <c r="A35" s="5" t="s">
        <v>4</v>
      </c>
      <c r="B35" s="7">
        <f>B31*B32</f>
        <v>3.5112000000000001</v>
      </c>
      <c r="C35" s="8">
        <v>4800</v>
      </c>
      <c r="D35" s="92">
        <f t="shared" ref="D35:D41" si="1">B35*C35</f>
        <v>16853.760000000002</v>
      </c>
    </row>
    <row r="36" spans="1:6" x14ac:dyDescent="0.35">
      <c r="A36" s="5" t="s">
        <v>28</v>
      </c>
      <c r="B36" s="7">
        <v>1</v>
      </c>
      <c r="C36" s="8">
        <v>38000</v>
      </c>
      <c r="D36" s="92">
        <f t="shared" si="1"/>
        <v>38000</v>
      </c>
    </row>
    <row r="37" spans="1:6" x14ac:dyDescent="0.35">
      <c r="A37" s="5" t="s">
        <v>5</v>
      </c>
      <c r="B37" s="7">
        <v>2</v>
      </c>
      <c r="C37" s="8">
        <v>3800</v>
      </c>
      <c r="D37" s="92">
        <f t="shared" si="1"/>
        <v>7600</v>
      </c>
    </row>
    <row r="38" spans="1:6" x14ac:dyDescent="0.35">
      <c r="A38" s="5" t="s">
        <v>18</v>
      </c>
      <c r="B38" s="7">
        <v>1</v>
      </c>
      <c r="C38" s="8">
        <v>6500</v>
      </c>
      <c r="D38" s="92">
        <f t="shared" si="1"/>
        <v>6500</v>
      </c>
    </row>
    <row r="39" spans="1:6" x14ac:dyDescent="0.35">
      <c r="A39" s="5" t="s">
        <v>19</v>
      </c>
      <c r="B39" s="7">
        <f>B31*B32</f>
        <v>3.5112000000000001</v>
      </c>
      <c r="C39" s="8">
        <v>1450</v>
      </c>
      <c r="D39" s="92">
        <f t="shared" si="1"/>
        <v>5091.24</v>
      </c>
    </row>
    <row r="40" spans="1:6" x14ac:dyDescent="0.35">
      <c r="A40" s="5" t="s">
        <v>20</v>
      </c>
      <c r="B40" s="7">
        <v>1</v>
      </c>
      <c r="C40" s="8">
        <v>10500</v>
      </c>
      <c r="D40" s="92">
        <f t="shared" si="1"/>
        <v>10500</v>
      </c>
    </row>
    <row r="41" spans="1:6" x14ac:dyDescent="0.35">
      <c r="A41" s="9" t="s">
        <v>9</v>
      </c>
      <c r="B41" s="10">
        <v>4</v>
      </c>
      <c r="C41" s="8">
        <v>650</v>
      </c>
      <c r="D41" s="92">
        <f t="shared" si="1"/>
        <v>2600</v>
      </c>
    </row>
    <row r="42" spans="1:6" x14ac:dyDescent="0.35">
      <c r="A42" s="42" t="s">
        <v>35</v>
      </c>
      <c r="B42" s="10">
        <v>0</v>
      </c>
      <c r="C42" s="45" t="s">
        <v>46</v>
      </c>
      <c r="D42" s="86">
        <v>0</v>
      </c>
    </row>
    <row r="43" spans="1:6" x14ac:dyDescent="0.35">
      <c r="A43" s="42" t="s">
        <v>36</v>
      </c>
      <c r="B43" s="10">
        <v>0</v>
      </c>
      <c r="C43" s="45" t="s">
        <v>46</v>
      </c>
      <c r="D43" s="86">
        <v>0</v>
      </c>
    </row>
    <row r="44" spans="1:6" x14ac:dyDescent="0.35">
      <c r="A44" s="27" t="s">
        <v>21</v>
      </c>
      <c r="B44" s="28" t="s">
        <v>2</v>
      </c>
      <c r="C44" s="47"/>
      <c r="D44" s="90">
        <f>SUM(D34:D43)</f>
        <v>187999.62399999998</v>
      </c>
    </row>
    <row r="45" spans="1:6" x14ac:dyDescent="0.35">
      <c r="A45" s="13" t="s">
        <v>11</v>
      </c>
      <c r="B45" s="14" t="s">
        <v>2</v>
      </c>
      <c r="C45" s="45"/>
      <c r="D45" s="91">
        <f>D44*18%</f>
        <v>33839.932319999993</v>
      </c>
    </row>
    <row r="46" spans="1:6" x14ac:dyDescent="0.35">
      <c r="A46" s="27" t="s">
        <v>22</v>
      </c>
      <c r="B46" s="28"/>
      <c r="C46" s="47"/>
      <c r="D46" s="90">
        <f>D44+D45</f>
        <v>221839.55631999997</v>
      </c>
    </row>
    <row r="47" spans="1:6" x14ac:dyDescent="0.35">
      <c r="A47" s="15" t="s">
        <v>23</v>
      </c>
      <c r="B47" s="14">
        <v>1</v>
      </c>
      <c r="C47" s="50">
        <v>20000</v>
      </c>
      <c r="D47" s="50">
        <f>B47*C47</f>
        <v>20000</v>
      </c>
    </row>
    <row r="48" spans="1:6" x14ac:dyDescent="0.35">
      <c r="A48" s="16" t="s">
        <v>24</v>
      </c>
      <c r="B48" s="14">
        <v>1</v>
      </c>
      <c r="C48" s="50" t="s">
        <v>47</v>
      </c>
      <c r="D48" s="50"/>
    </row>
    <row r="49" spans="1:4" x14ac:dyDescent="0.35">
      <c r="A49" s="9" t="s">
        <v>37</v>
      </c>
      <c r="B49" s="10">
        <v>1</v>
      </c>
      <c r="C49" s="50">
        <v>10000</v>
      </c>
      <c r="D49" s="50">
        <f t="shared" ref="D49" si="2">B49*C49</f>
        <v>10000</v>
      </c>
    </row>
    <row r="50" spans="1:4" x14ac:dyDescent="0.35">
      <c r="A50" s="9" t="s">
        <v>38</v>
      </c>
      <c r="B50" s="10">
        <v>1</v>
      </c>
      <c r="C50" s="50">
        <v>20000</v>
      </c>
      <c r="D50" s="50">
        <v>20000</v>
      </c>
    </row>
    <row r="51" spans="1:4" x14ac:dyDescent="0.35">
      <c r="A51" s="9" t="s">
        <v>39</v>
      </c>
      <c r="B51" s="10"/>
      <c r="C51" s="50">
        <v>35000</v>
      </c>
      <c r="D51" s="86">
        <v>35000</v>
      </c>
    </row>
    <row r="52" spans="1:4" x14ac:dyDescent="0.35">
      <c r="A52" s="43" t="s">
        <v>23</v>
      </c>
      <c r="B52" s="28"/>
      <c r="C52" s="47"/>
      <c r="D52" s="85">
        <f>SUM(D47:D51)</f>
        <v>85000</v>
      </c>
    </row>
    <row r="53" spans="1:4" x14ac:dyDescent="0.35">
      <c r="A53" s="13" t="s">
        <v>11</v>
      </c>
      <c r="B53" s="14" t="s">
        <v>2</v>
      </c>
      <c r="C53" s="45"/>
      <c r="D53" s="86">
        <f>D52*18%</f>
        <v>15300</v>
      </c>
    </row>
    <row r="54" spans="1:4" x14ac:dyDescent="0.35">
      <c r="A54" s="37" t="s">
        <v>25</v>
      </c>
      <c r="B54" s="28" t="s">
        <v>2</v>
      </c>
      <c r="C54" s="47"/>
      <c r="D54" s="85">
        <f>D52+D53</f>
        <v>100300</v>
      </c>
    </row>
    <row r="55" spans="1:4" x14ac:dyDescent="0.35">
      <c r="A55" s="19"/>
      <c r="B55" s="20"/>
      <c r="C55" s="45"/>
      <c r="D55" s="86"/>
    </row>
    <row r="56" spans="1:4" x14ac:dyDescent="0.35">
      <c r="A56" s="21" t="s">
        <v>34</v>
      </c>
      <c r="B56" s="22"/>
      <c r="C56" s="49"/>
      <c r="D56" s="89">
        <f>D44+D52</f>
        <v>272999.62399999995</v>
      </c>
    </row>
    <row r="57" spans="1:4" x14ac:dyDescent="0.35">
      <c r="A57" s="21" t="s">
        <v>26</v>
      </c>
      <c r="B57" s="22"/>
      <c r="C57" s="49"/>
      <c r="D57" s="89">
        <f>D46+D54</f>
        <v>322139.55631999997</v>
      </c>
    </row>
  </sheetData>
  <mergeCells count="1"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opLeftCell="A4" workbookViewId="0">
      <selection activeCell="C28" sqref="C28"/>
    </sheetView>
  </sheetViews>
  <sheetFormatPr defaultColWidth="8.90625" defaultRowHeight="15.5" x14ac:dyDescent="0.35"/>
  <cols>
    <col min="1" max="1" width="48.1796875" style="44" bestFit="1" customWidth="1"/>
    <col min="2" max="2" width="9.36328125" style="44" customWidth="1"/>
    <col min="3" max="3" width="16.453125" style="56" customWidth="1"/>
    <col min="4" max="4" width="12" style="56" bestFit="1" customWidth="1"/>
    <col min="5" max="5" width="8.90625" style="44"/>
    <col min="6" max="6" width="11.81640625" style="44" bestFit="1" customWidth="1"/>
    <col min="7" max="16384" width="8.90625" style="44"/>
  </cols>
  <sheetData>
    <row r="2" spans="1:6" x14ac:dyDescent="0.35">
      <c r="A2" s="101"/>
      <c r="B2" s="101"/>
      <c r="C2" s="50"/>
      <c r="D2" s="50"/>
    </row>
    <row r="3" spans="1:6" x14ac:dyDescent="0.35">
      <c r="A3" s="1" t="s">
        <v>44</v>
      </c>
      <c r="B3" s="1" t="s">
        <v>0</v>
      </c>
      <c r="C3" s="2" t="s">
        <v>40</v>
      </c>
      <c r="D3" s="2" t="s">
        <v>41</v>
      </c>
    </row>
    <row r="4" spans="1:6" x14ac:dyDescent="0.35">
      <c r="A4" s="3" t="s">
        <v>1</v>
      </c>
      <c r="B4" s="4"/>
      <c r="C4" s="50"/>
      <c r="D4" s="50"/>
    </row>
    <row r="5" spans="1:6" x14ac:dyDescent="0.35">
      <c r="A5" s="5" t="s">
        <v>31</v>
      </c>
      <c r="B5" s="6">
        <v>2.1</v>
      </c>
      <c r="C5" s="50"/>
      <c r="D5" s="50"/>
    </row>
    <row r="6" spans="1:6" x14ac:dyDescent="0.35">
      <c r="A6" s="5" t="s">
        <v>32</v>
      </c>
      <c r="B6" s="6">
        <v>2.11</v>
      </c>
      <c r="C6" s="50"/>
      <c r="D6" s="50"/>
    </row>
    <row r="7" spans="1:6" x14ac:dyDescent="0.35">
      <c r="A7" s="5" t="s">
        <v>33</v>
      </c>
      <c r="B7" s="6">
        <v>2.7429999999999999</v>
      </c>
      <c r="C7" s="50"/>
      <c r="D7" s="50"/>
    </row>
    <row r="8" spans="1:6" x14ac:dyDescent="0.35">
      <c r="A8" s="5" t="s">
        <v>17</v>
      </c>
      <c r="B8" s="7">
        <f>2*(B5+B6)*B7</f>
        <v>23.096059999999998</v>
      </c>
      <c r="C8" s="8">
        <v>4800</v>
      </c>
      <c r="D8" s="50">
        <f>B8*C8</f>
        <v>110861.08799999999</v>
      </c>
    </row>
    <row r="9" spans="1:6" x14ac:dyDescent="0.35">
      <c r="A9" s="5" t="s">
        <v>4</v>
      </c>
      <c r="B9" s="7">
        <f>B5*B6</f>
        <v>4.431</v>
      </c>
      <c r="C9" s="8">
        <v>4800</v>
      </c>
      <c r="D9" s="50">
        <f t="shared" ref="D9:D15" si="0">B9*C9</f>
        <v>21268.799999999999</v>
      </c>
    </row>
    <row r="10" spans="1:6" x14ac:dyDescent="0.35">
      <c r="A10" s="5" t="s">
        <v>28</v>
      </c>
      <c r="B10" s="7">
        <v>1</v>
      </c>
      <c r="C10" s="8">
        <v>38000</v>
      </c>
      <c r="D10" s="50">
        <f t="shared" si="0"/>
        <v>38000</v>
      </c>
      <c r="F10" s="51">
        <f t="shared" ref="F10:F15" si="1">C10*1.15</f>
        <v>43700</v>
      </c>
    </row>
    <row r="11" spans="1:6" x14ac:dyDescent="0.35">
      <c r="A11" s="5" t="s">
        <v>45</v>
      </c>
      <c r="B11" s="7">
        <v>2</v>
      </c>
      <c r="C11" s="8">
        <v>3800</v>
      </c>
      <c r="D11" s="50">
        <f t="shared" si="0"/>
        <v>7600</v>
      </c>
      <c r="F11" s="51">
        <f t="shared" si="1"/>
        <v>4370</v>
      </c>
    </row>
    <row r="12" spans="1:6" x14ac:dyDescent="0.35">
      <c r="A12" s="5" t="s">
        <v>18</v>
      </c>
      <c r="B12" s="7">
        <v>1</v>
      </c>
      <c r="C12" s="8">
        <v>6500</v>
      </c>
      <c r="D12" s="50">
        <f t="shared" si="0"/>
        <v>6500</v>
      </c>
      <c r="F12" s="51">
        <f t="shared" si="1"/>
        <v>7474.9999999999991</v>
      </c>
    </row>
    <row r="13" spans="1:6" x14ac:dyDescent="0.35">
      <c r="A13" s="5" t="s">
        <v>19</v>
      </c>
      <c r="B13" s="7">
        <f>B5*B6</f>
        <v>4.431</v>
      </c>
      <c r="C13" s="8">
        <v>1450</v>
      </c>
      <c r="D13" s="50">
        <f t="shared" si="0"/>
        <v>6424.95</v>
      </c>
      <c r="F13" s="51">
        <f t="shared" si="1"/>
        <v>1667.4999999999998</v>
      </c>
    </row>
    <row r="14" spans="1:6" x14ac:dyDescent="0.35">
      <c r="A14" s="5" t="s">
        <v>20</v>
      </c>
      <c r="B14" s="7">
        <v>1</v>
      </c>
      <c r="C14" s="8">
        <v>10500</v>
      </c>
      <c r="D14" s="50">
        <f t="shared" si="0"/>
        <v>10500</v>
      </c>
      <c r="F14" s="51">
        <f t="shared" si="1"/>
        <v>12074.999999999998</v>
      </c>
    </row>
    <row r="15" spans="1:6" x14ac:dyDescent="0.35">
      <c r="A15" s="9" t="s">
        <v>9</v>
      </c>
      <c r="B15" s="10">
        <v>4</v>
      </c>
      <c r="C15" s="8">
        <v>650</v>
      </c>
      <c r="D15" s="50">
        <f t="shared" si="0"/>
        <v>2600</v>
      </c>
      <c r="F15" s="51">
        <f t="shared" si="1"/>
        <v>747.49999999999989</v>
      </c>
    </row>
    <row r="16" spans="1:6" x14ac:dyDescent="0.35">
      <c r="A16" s="11" t="s">
        <v>21</v>
      </c>
      <c r="B16" s="12" t="s">
        <v>2</v>
      </c>
      <c r="C16" s="52"/>
      <c r="D16" s="53">
        <f>SUM(D8:D15)</f>
        <v>203754.83799999999</v>
      </c>
    </row>
    <row r="17" spans="1:4" x14ac:dyDescent="0.35">
      <c r="A17" s="13" t="s">
        <v>11</v>
      </c>
      <c r="B17" s="14" t="s">
        <v>2</v>
      </c>
      <c r="C17" s="50"/>
      <c r="D17" s="50">
        <f>D16*18%</f>
        <v>36675.870839999996</v>
      </c>
    </row>
    <row r="18" spans="1:4" x14ac:dyDescent="0.35">
      <c r="A18" s="11" t="s">
        <v>22</v>
      </c>
      <c r="B18" s="12"/>
      <c r="C18" s="52"/>
      <c r="D18" s="53">
        <f>D16+D17</f>
        <v>240430.70883999998</v>
      </c>
    </row>
    <row r="19" spans="1:4" x14ac:dyDescent="0.35">
      <c r="A19" s="15" t="s">
        <v>23</v>
      </c>
      <c r="B19" s="14">
        <v>1</v>
      </c>
      <c r="C19" s="50">
        <v>20000</v>
      </c>
      <c r="D19" s="50">
        <f>B19*C19</f>
        <v>20000</v>
      </c>
    </row>
    <row r="20" spans="1:4" x14ac:dyDescent="0.35">
      <c r="A20" s="16" t="s">
        <v>24</v>
      </c>
      <c r="B20" s="14">
        <v>1</v>
      </c>
      <c r="C20" s="50" t="s">
        <v>47</v>
      </c>
      <c r="D20" s="50"/>
    </row>
    <row r="21" spans="1:4" x14ac:dyDescent="0.35">
      <c r="A21" s="9" t="s">
        <v>37</v>
      </c>
      <c r="B21" s="10">
        <v>1</v>
      </c>
      <c r="C21" s="50">
        <v>10000</v>
      </c>
      <c r="D21" s="50">
        <f t="shared" ref="D21" si="2">B21*C21</f>
        <v>10000</v>
      </c>
    </row>
    <row r="22" spans="1:4" x14ac:dyDescent="0.35">
      <c r="A22" s="9" t="s">
        <v>38</v>
      </c>
      <c r="B22" s="10">
        <v>1</v>
      </c>
      <c r="C22" s="50">
        <v>20000</v>
      </c>
      <c r="D22" s="50">
        <v>20000</v>
      </c>
    </row>
    <row r="23" spans="1:4" x14ac:dyDescent="0.35">
      <c r="A23" s="17" t="s">
        <v>23</v>
      </c>
      <c r="B23" s="12"/>
      <c r="C23" s="52"/>
      <c r="D23" s="53">
        <f>SUM(D19:D22)</f>
        <v>50000</v>
      </c>
    </row>
    <row r="24" spans="1:4" x14ac:dyDescent="0.35">
      <c r="A24" s="13" t="s">
        <v>11</v>
      </c>
      <c r="B24" s="14" t="s">
        <v>2</v>
      </c>
      <c r="C24" s="50"/>
      <c r="D24" s="50">
        <f>D23*18%</f>
        <v>9000</v>
      </c>
    </row>
    <row r="25" spans="1:4" x14ac:dyDescent="0.35">
      <c r="A25" s="18" t="s">
        <v>25</v>
      </c>
      <c r="B25" s="12" t="s">
        <v>2</v>
      </c>
      <c r="C25" s="52"/>
      <c r="D25" s="53">
        <f>D23+D24</f>
        <v>59000</v>
      </c>
    </row>
    <row r="26" spans="1:4" x14ac:dyDescent="0.35">
      <c r="A26" s="19"/>
      <c r="B26" s="20"/>
      <c r="C26" s="50"/>
      <c r="D26" s="50"/>
    </row>
    <row r="27" spans="1:4" x14ac:dyDescent="0.35">
      <c r="A27" s="21" t="s">
        <v>34</v>
      </c>
      <c r="B27" s="22"/>
      <c r="C27" s="54"/>
      <c r="D27" s="55">
        <f>D16+D23</f>
        <v>253754.83799999999</v>
      </c>
    </row>
    <row r="28" spans="1:4" x14ac:dyDescent="0.35">
      <c r="A28" s="21" t="s">
        <v>26</v>
      </c>
      <c r="B28" s="22"/>
      <c r="C28" s="54"/>
      <c r="D28" s="55">
        <f>D18+D25</f>
        <v>299430.70883999998</v>
      </c>
    </row>
    <row r="29" spans="1:4" x14ac:dyDescent="0.35">
      <c r="A29" s="23"/>
      <c r="B29" s="24"/>
    </row>
  </sheetData>
  <mergeCells count="1">
    <mergeCell ref="A2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746763FDA7A446B21D6D4150BD8D0A" ma:contentTypeVersion="13" ma:contentTypeDescription="Create a new document." ma:contentTypeScope="" ma:versionID="3159c07dd3a7a30e000bf96df0c5d3c4">
  <xsd:schema xmlns:xsd="http://www.w3.org/2001/XMLSchema" xmlns:xs="http://www.w3.org/2001/XMLSchema" xmlns:p="http://schemas.microsoft.com/office/2006/metadata/properties" xmlns:ns3="597559e9-2526-4242-a379-76c2d46a0f24" xmlns:ns4="36320f2d-5490-4a1f-9510-96bfdc0b1f31" targetNamespace="http://schemas.microsoft.com/office/2006/metadata/properties" ma:root="true" ma:fieldsID="404d966a2368718af30b7aca30b8a0ff" ns3:_="" ns4:_="">
    <xsd:import namespace="597559e9-2526-4242-a379-76c2d46a0f24"/>
    <xsd:import namespace="36320f2d-5490-4a1f-9510-96bfdc0b1f3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559e9-2526-4242-a379-76c2d46a0f24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20f2d-5490-4a1f-9510-96bfdc0b1f3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97559e9-2526-4242-a379-76c2d46a0f24" xsi:nil="true"/>
  </documentManagement>
</p:properties>
</file>

<file path=customXml/itemProps1.xml><?xml version="1.0" encoding="utf-8"?>
<ds:datastoreItem xmlns:ds="http://schemas.openxmlformats.org/officeDocument/2006/customXml" ds:itemID="{37D7FEFD-7E70-4296-B478-E73698C3C9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7559e9-2526-4242-a379-76c2d46a0f24"/>
    <ds:schemaRef ds:uri="36320f2d-5490-4a1f-9510-96bfdc0b1f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628F0C-57A9-43BB-A37D-448BC78EB3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3F06D4-F571-4E3A-9651-CE5963D06234}">
  <ds:schemaRefs>
    <ds:schemaRef ds:uri="597559e9-2526-4242-a379-76c2d46a0f24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36320f2d-5490-4a1f-9510-96bfdc0b1f3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</vt:lpstr>
      <vt:lpstr> Freezer + Chiller 1</vt:lpstr>
      <vt:lpstr>Freezer + Chiller 2</vt:lpstr>
      <vt:lpstr>Chiller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 Bhat</dc:creator>
  <cp:lastModifiedBy>Ramendra Singh</cp:lastModifiedBy>
  <cp:lastPrinted>2024-08-12T13:02:02Z</cp:lastPrinted>
  <dcterms:created xsi:type="dcterms:W3CDTF">2022-09-21T11:19:20Z</dcterms:created>
  <dcterms:modified xsi:type="dcterms:W3CDTF">2024-08-12T13:02:27Z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0x010100A7746763FDA7A446B21D6D4150BD8D0A</vt:lpwstr>
  </property>
</Properties>
</file>