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runal Joshi\OneDrive - KAPCO BANQUETS AND CATERING PVT LTD TFS\New WO\Delhi T1\Fallow\"/>
    </mc:Choice>
  </mc:AlternateContent>
  <bookViews>
    <workbookView xWindow="0" yWindow="0" windowWidth="19200" windowHeight="6930"/>
  </bookViews>
  <sheets>
    <sheet name="Summary" sheetId="5" r:id="rId1"/>
    <sheet name="Barista" sheetId="1" r:id="rId2"/>
    <sheet name="Barishta MB Sheet " sheetId="2" r:id="rId3"/>
    <sheet name="MOMO Express" sheetId="3" r:id="rId4"/>
    <sheet name="MOMO MB Sheet" sheetId="4" r:id="rId5"/>
    <sheet name="Wrap it up" sheetId="9" r:id="rId6"/>
    <sheet name="Wrap it up MB" sheetId="8" r:id="rId7"/>
    <sheet name="Burger Pizza" sheetId="6" r:id="rId8"/>
    <sheet name="Burger Pizza MB Sht" sheetId="7" r:id="rId9"/>
    <sheet name="Cafeccino1" sheetId="11" r:id="rId10"/>
    <sheet name="Cafeccino MB Sheet" sheetId="10" r:id="rId11"/>
    <sheet name="Flying Bite" sheetId="12" r:id="rId12"/>
    <sheet name="Flying Bite MB" sheetId="13" r:id="rId13"/>
    <sheet name="Healthy Eats" sheetId="14" r:id="rId14"/>
    <sheet name="Healthy Eats MB" sheetId="15" r:id="rId15"/>
    <sheet name="Masala Kitchen" sheetId="18" r:id="rId16"/>
    <sheet name="Masala Kitchen MB1" sheetId="16" r:id="rId17"/>
    <sheet name="Express Idli" sheetId="19" r:id="rId18"/>
    <sheet name="Express Idli MB" sheetId="20" r:id="rId19"/>
  </sheets>
  <definedNames>
    <definedName name="_xlnm.Print_Area" localSheetId="2">'Barishta MB Sheet '!$A$1:$K$48</definedName>
    <definedName name="_xlnm.Print_Area" localSheetId="1">Barista!$A$1:$H$26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5" l="1"/>
  <c r="J5" i="5"/>
  <c r="J6" i="5"/>
  <c r="J7" i="5"/>
  <c r="J8" i="5"/>
  <c r="J9" i="5"/>
  <c r="J10" i="5"/>
  <c r="J11" i="5"/>
  <c r="J12" i="5"/>
  <c r="L14" i="5"/>
  <c r="K14" i="5"/>
  <c r="F23" i="19" l="1"/>
  <c r="F22" i="19"/>
  <c r="F21" i="19"/>
  <c r="F20" i="19"/>
  <c r="F19" i="19"/>
  <c r="F18" i="19"/>
  <c r="F17" i="19"/>
  <c r="F16" i="19"/>
  <c r="F15" i="19"/>
  <c r="F14" i="19"/>
  <c r="F13" i="19"/>
  <c r="F12" i="19"/>
  <c r="F11" i="19"/>
  <c r="F10" i="19"/>
  <c r="F9" i="19"/>
  <c r="F8" i="19"/>
  <c r="F7" i="19"/>
  <c r="F6" i="19"/>
  <c r="F5" i="19"/>
  <c r="F4" i="19"/>
  <c r="F3" i="19"/>
  <c r="P23" i="20"/>
  <c r="N23" i="20"/>
  <c r="L31" i="20"/>
  <c r="L30" i="20"/>
  <c r="A5" i="19"/>
  <c r="A6" i="19" s="1"/>
  <c r="A7" i="19" s="1"/>
  <c r="A8" i="19" s="1"/>
  <c r="A9" i="19" s="1"/>
  <c r="A10" i="19" s="1"/>
  <c r="A11" i="19" s="1"/>
  <c r="A12" i="19" s="1"/>
  <c r="A13" i="19" s="1"/>
  <c r="A14" i="19" s="1"/>
  <c r="A15" i="19" s="1"/>
  <c r="A16" i="19" s="1"/>
  <c r="A17" i="19" s="1"/>
  <c r="A18" i="19" s="1"/>
  <c r="A19" i="19" s="1"/>
  <c r="A20" i="19" s="1"/>
  <c r="A21" i="19" s="1"/>
  <c r="A22" i="19" s="1"/>
  <c r="A23" i="19" s="1"/>
  <c r="A24" i="19" s="1"/>
  <c r="H17" i="19"/>
  <c r="H16" i="19"/>
  <c r="H5" i="19"/>
  <c r="H4" i="19"/>
  <c r="A4" i="19"/>
  <c r="F21" i="18"/>
  <c r="F20" i="18"/>
  <c r="F19" i="18"/>
  <c r="F18" i="18"/>
  <c r="F17" i="18"/>
  <c r="F16" i="18"/>
  <c r="F12" i="18"/>
  <c r="F11" i="18"/>
  <c r="F10" i="18"/>
  <c r="F9" i="18"/>
  <c r="F8" i="18"/>
  <c r="F7" i="18"/>
  <c r="F5" i="18"/>
  <c r="H5" i="18" s="1"/>
  <c r="F4" i="18"/>
  <c r="H4" i="18" s="1"/>
  <c r="A5" i="18"/>
  <c r="A6" i="18" s="1"/>
  <c r="A7" i="18" s="1"/>
  <c r="A8" i="18" s="1"/>
  <c r="A9" i="18" s="1"/>
  <c r="A10" i="18" s="1"/>
  <c r="A11" i="18" s="1"/>
  <c r="A12" i="18" s="1"/>
  <c r="A13" i="18" s="1"/>
  <c r="A14" i="18" s="1"/>
  <c r="A15" i="18" s="1"/>
  <c r="A16" i="18" s="1"/>
  <c r="A17" i="18" s="1"/>
  <c r="A18" i="18" s="1"/>
  <c r="A19" i="18" s="1"/>
  <c r="A20" i="18" s="1"/>
  <c r="A21" i="18" s="1"/>
  <c r="A22" i="18" s="1"/>
  <c r="A23" i="18" s="1"/>
  <c r="A24" i="18" s="1"/>
  <c r="H17" i="18"/>
  <c r="H16" i="18"/>
  <c r="A4" i="18"/>
  <c r="L33" i="16"/>
  <c r="L32" i="16"/>
  <c r="K11" i="16"/>
  <c r="L11" i="16" s="1"/>
  <c r="K10" i="16"/>
  <c r="L10" i="16" s="1"/>
  <c r="F23" i="14"/>
  <c r="F22" i="14"/>
  <c r="F21" i="14"/>
  <c r="F20" i="14"/>
  <c r="F19" i="14"/>
  <c r="F18" i="14"/>
  <c r="F17" i="14"/>
  <c r="F16" i="14"/>
  <c r="F15" i="14"/>
  <c r="F13" i="14"/>
  <c r="F12" i="14"/>
  <c r="F11" i="14"/>
  <c r="F10" i="14"/>
  <c r="F9" i="14"/>
  <c r="F8" i="14"/>
  <c r="F7" i="14"/>
  <c r="F6" i="14"/>
  <c r="F5" i="14"/>
  <c r="F4" i="14"/>
  <c r="F3" i="14"/>
  <c r="L31" i="15"/>
  <c r="L30" i="15"/>
  <c r="K11" i="15"/>
  <c r="L11" i="15" s="1"/>
  <c r="K10" i="15"/>
  <c r="L10" i="15" s="1"/>
  <c r="H17" i="14"/>
  <c r="A17" i="14"/>
  <c r="H16" i="14"/>
  <c r="A16" i="14"/>
  <c r="H5" i="14"/>
  <c r="H4" i="14"/>
  <c r="A4" i="14"/>
  <c r="A5" i="14" s="1"/>
  <c r="F17" i="12"/>
  <c r="H17" i="12" s="1"/>
  <c r="F16" i="12"/>
  <c r="H16" i="12" s="1"/>
  <c r="L31" i="13"/>
  <c r="L30" i="13"/>
  <c r="A5" i="12"/>
  <c r="A6" i="12" s="1"/>
  <c r="A7" i="12" s="1"/>
  <c r="A8" i="12" s="1"/>
  <c r="A9" i="12" s="1"/>
  <c r="A10" i="12" s="1"/>
  <c r="A11" i="12" s="1"/>
  <c r="A12" i="12" s="1"/>
  <c r="A13" i="12" s="1"/>
  <c r="A14" i="12" s="1"/>
  <c r="A15" i="12" s="1"/>
  <c r="A16" i="12" s="1"/>
  <c r="A17" i="12" s="1"/>
  <c r="A18" i="12" s="1"/>
  <c r="A19" i="12" s="1"/>
  <c r="A20" i="12" s="1"/>
  <c r="A21" i="12" s="1"/>
  <c r="A22" i="12" s="1"/>
  <c r="A23" i="12" s="1"/>
  <c r="A24" i="12" s="1"/>
  <c r="A4" i="12"/>
  <c r="F17" i="11"/>
  <c r="H17" i="11" s="1"/>
  <c r="F16" i="11"/>
  <c r="H16" i="11" s="1"/>
  <c r="F15" i="11"/>
  <c r="F11" i="11"/>
  <c r="F10" i="11"/>
  <c r="F9" i="11"/>
  <c r="F8" i="11"/>
  <c r="F7" i="11"/>
  <c r="F4" i="11"/>
  <c r="H4" i="11" s="1"/>
  <c r="F3" i="11"/>
  <c r="F5" i="11"/>
  <c r="L32" i="10"/>
  <c r="L31" i="10"/>
  <c r="H17" i="10"/>
  <c r="K3" i="10"/>
  <c r="K13" i="10"/>
  <c r="L13" i="10" s="1"/>
  <c r="K12" i="10"/>
  <c r="K11" i="10"/>
  <c r="L11" i="10" s="1"/>
  <c r="H5" i="11"/>
  <c r="A4" i="11"/>
  <c r="F17" i="6"/>
  <c r="H17" i="6" s="1"/>
  <c r="F4" i="6"/>
  <c r="H4" i="6" s="1"/>
  <c r="L33" i="7"/>
  <c r="L32" i="7"/>
  <c r="F16" i="6" s="1"/>
  <c r="H16" i="6" s="1"/>
  <c r="K13" i="7"/>
  <c r="K12" i="7"/>
  <c r="K11" i="7"/>
  <c r="K10" i="7"/>
  <c r="L10" i="7" s="1"/>
  <c r="A6" i="6"/>
  <c r="A8" i="6"/>
  <c r="A10" i="6"/>
  <c r="A14" i="6"/>
  <c r="A16" i="6"/>
  <c r="A18" i="6"/>
  <c r="A20" i="6"/>
  <c r="A22" i="6"/>
  <c r="A24" i="6"/>
  <c r="A4" i="6"/>
  <c r="F21" i="9"/>
  <c r="F20" i="9"/>
  <c r="F19" i="9"/>
  <c r="F18" i="9"/>
  <c r="F17" i="9"/>
  <c r="H17" i="9" s="1"/>
  <c r="F16" i="9"/>
  <c r="H16" i="9" s="1"/>
  <c r="A17" i="9"/>
  <c r="A16" i="9"/>
  <c r="F5" i="9"/>
  <c r="H5" i="9" s="1"/>
  <c r="K34" i="8"/>
  <c r="J40" i="8"/>
  <c r="L33" i="8"/>
  <c r="L32" i="8"/>
  <c r="K11" i="8"/>
  <c r="K13" i="8"/>
  <c r="K12" i="8"/>
  <c r="F21" i="3"/>
  <c r="F20" i="3"/>
  <c r="F17" i="3"/>
  <c r="F16" i="3"/>
  <c r="H16" i="3" s="1"/>
  <c r="L33" i="4"/>
  <c r="L32" i="4"/>
  <c r="J40" i="4"/>
  <c r="K11" i="4"/>
  <c r="K10" i="4"/>
  <c r="L10" i="4" s="1"/>
  <c r="F4" i="3" s="1"/>
  <c r="K13" i="4"/>
  <c r="K12" i="4"/>
  <c r="A5" i="3"/>
  <c r="A6" i="3" s="1"/>
  <c r="A7" i="3" s="1"/>
  <c r="A8" i="3" s="1"/>
  <c r="A9" i="3" s="1"/>
  <c r="A10" i="3" s="1"/>
  <c r="A11" i="3" s="1"/>
  <c r="A12" i="3" s="1"/>
  <c r="A13" i="3" s="1"/>
  <c r="A14" i="3" s="1"/>
  <c r="A15" i="3" s="1"/>
  <c r="A16" i="3" s="1"/>
  <c r="A17" i="3" s="1"/>
  <c r="A18" i="3" s="1"/>
  <c r="A19" i="3" s="1"/>
  <c r="A20" i="3" s="1"/>
  <c r="A21" i="3" s="1"/>
  <c r="A22" i="3" s="1"/>
  <c r="A23" i="3" s="1"/>
  <c r="A24" i="3" s="1"/>
  <c r="H17" i="3"/>
  <c r="F22" i="1"/>
  <c r="A5" i="1"/>
  <c r="A6" i="1"/>
  <c r="A7" i="1"/>
  <c r="A8" i="1"/>
  <c r="A9" i="1" s="1"/>
  <c r="A10" i="1" s="1"/>
  <c r="A11" i="1" s="1"/>
  <c r="A12" i="1" s="1"/>
  <c r="A13" i="1" s="1"/>
  <c r="A14" i="1" s="1"/>
  <c r="A15" i="1" s="1"/>
  <c r="A16" i="1" s="1"/>
  <c r="A17" i="1" s="1"/>
  <c r="A18" i="1" s="1"/>
  <c r="A19" i="1" s="1"/>
  <c r="A20" i="1" s="1"/>
  <c r="A21" i="1" s="1"/>
  <c r="A22" i="1" s="1"/>
  <c r="A23" i="1" s="1"/>
  <c r="A24" i="1" s="1"/>
  <c r="H16" i="1"/>
  <c r="H17" i="1"/>
  <c r="F17" i="1"/>
  <c r="F16" i="1"/>
  <c r="L33" i="2"/>
  <c r="L32" i="2"/>
  <c r="K13" i="2"/>
  <c r="K12" i="2"/>
  <c r="R7" i="2"/>
  <c r="S7" i="2" s="1"/>
  <c r="K11" i="2"/>
  <c r="T8" i="2"/>
  <c r="U8" i="2" s="1"/>
  <c r="L12" i="7" l="1"/>
  <c r="F5" i="6" s="1"/>
  <c r="H5" i="6" s="1"/>
  <c r="L12" i="8"/>
  <c r="L12" i="4"/>
  <c r="F5" i="3" s="1"/>
  <c r="H5" i="3" s="1"/>
  <c r="L12" i="2"/>
  <c r="F5" i="1" s="1"/>
  <c r="H5" i="1"/>
  <c r="L42" i="20"/>
  <c r="L41" i="20"/>
  <c r="A41" i="20"/>
  <c r="A42" i="20" s="1"/>
  <c r="L40" i="20"/>
  <c r="L39" i="20"/>
  <c r="L38" i="20"/>
  <c r="J37" i="20"/>
  <c r="J36" i="20"/>
  <c r="J35" i="20"/>
  <c r="J34" i="20"/>
  <c r="J33" i="20"/>
  <c r="L29" i="20"/>
  <c r="L28" i="20"/>
  <c r="L27" i="20"/>
  <c r="L26" i="20"/>
  <c r="A26" i="20"/>
  <c r="A27" i="20" s="1"/>
  <c r="A28" i="20" s="1"/>
  <c r="A29" i="20" s="1"/>
  <c r="A32" i="20" s="1"/>
  <c r="A38" i="20" s="1"/>
  <c r="L25" i="20"/>
  <c r="L24" i="20"/>
  <c r="H10" i="19" s="1"/>
  <c r="L23" i="20"/>
  <c r="H9" i="19" s="1"/>
  <c r="L22" i="20"/>
  <c r="H8" i="19" s="1"/>
  <c r="J21" i="20"/>
  <c r="J20" i="20"/>
  <c r="K19" i="20" s="1"/>
  <c r="L19" i="20" s="1"/>
  <c r="J18" i="20"/>
  <c r="J17" i="20"/>
  <c r="J16" i="20"/>
  <c r="J15" i="20"/>
  <c r="J14" i="20"/>
  <c r="H13" i="20"/>
  <c r="J13" i="20" s="1"/>
  <c r="K11" i="20"/>
  <c r="L11" i="20" s="1"/>
  <c r="K10" i="20"/>
  <c r="L10" i="20" s="1"/>
  <c r="K3" i="20"/>
  <c r="L3" i="20" s="1"/>
  <c r="H24" i="19"/>
  <c r="H23" i="19"/>
  <c r="H21" i="19"/>
  <c r="H20" i="19"/>
  <c r="H19" i="19"/>
  <c r="H19" i="18"/>
  <c r="G14" i="18"/>
  <c r="H24" i="18"/>
  <c r="H23" i="18"/>
  <c r="H21" i="18"/>
  <c r="H20" i="18"/>
  <c r="L45" i="16"/>
  <c r="L44" i="16"/>
  <c r="A44" i="16"/>
  <c r="A45" i="16" s="1"/>
  <c r="L43" i="16"/>
  <c r="L42" i="16"/>
  <c r="L41" i="16"/>
  <c r="J40" i="16"/>
  <c r="J39" i="16"/>
  <c r="J38" i="16"/>
  <c r="J37" i="16"/>
  <c r="J36" i="16"/>
  <c r="L31" i="16"/>
  <c r="H15" i="19" s="1"/>
  <c r="L30" i="16"/>
  <c r="F14" i="18" s="1"/>
  <c r="L29" i="16"/>
  <c r="H13" i="19" s="1"/>
  <c r="L28" i="16"/>
  <c r="H12" i="19" s="1"/>
  <c r="A28" i="16"/>
  <c r="A29" i="16" s="1"/>
  <c r="A30" i="16" s="1"/>
  <c r="A31" i="16" s="1"/>
  <c r="A41" i="16" s="1"/>
  <c r="L27" i="16"/>
  <c r="H11" i="18" s="1"/>
  <c r="L24" i="16"/>
  <c r="H10" i="18" s="1"/>
  <c r="L23" i="16"/>
  <c r="H9" i="18" s="1"/>
  <c r="L22" i="16"/>
  <c r="H8" i="18" s="1"/>
  <c r="J21" i="16"/>
  <c r="J20" i="16"/>
  <c r="J18" i="16"/>
  <c r="J17" i="16"/>
  <c r="J16" i="16"/>
  <c r="J15" i="16"/>
  <c r="J14" i="16"/>
  <c r="H13" i="16"/>
  <c r="J13" i="16" s="1"/>
  <c r="K3" i="16"/>
  <c r="L3" i="16" s="1"/>
  <c r="F3" i="18" s="1"/>
  <c r="H3" i="18" s="1"/>
  <c r="K32" i="20" l="1"/>
  <c r="L32" i="20" s="1"/>
  <c r="K12" i="20"/>
  <c r="L12" i="20" s="1"/>
  <c r="K19" i="16"/>
  <c r="L19" i="16" s="1"/>
  <c r="H12" i="18"/>
  <c r="F15" i="18"/>
  <c r="H15" i="18" s="1"/>
  <c r="H14" i="18"/>
  <c r="F13" i="18"/>
  <c r="H13" i="18" s="1"/>
  <c r="H11" i="19"/>
  <c r="H14" i="19"/>
  <c r="H3" i="19"/>
  <c r="K35" i="16"/>
  <c r="L35" i="16" s="1"/>
  <c r="K12" i="16"/>
  <c r="L12" i="16" s="1"/>
  <c r="F6" i="18" s="1"/>
  <c r="H6" i="18" l="1"/>
  <c r="H6" i="19"/>
  <c r="H7" i="18"/>
  <c r="H7" i="19"/>
  <c r="L42" i="15" l="1"/>
  <c r="L41" i="15"/>
  <c r="A41" i="15"/>
  <c r="A42" i="15" s="1"/>
  <c r="L40" i="15"/>
  <c r="L39" i="15"/>
  <c r="L38" i="15"/>
  <c r="J37" i="15"/>
  <c r="J36" i="15"/>
  <c r="J35" i="15"/>
  <c r="J34" i="15"/>
  <c r="J33" i="15"/>
  <c r="L29" i="15"/>
  <c r="L28" i="15"/>
  <c r="L27" i="15"/>
  <c r="L26" i="15"/>
  <c r="A26" i="15"/>
  <c r="A27" i="15" s="1"/>
  <c r="A28" i="15" s="1"/>
  <c r="A29" i="15" s="1"/>
  <c r="A32" i="15" s="1"/>
  <c r="A38" i="15" s="1"/>
  <c r="L25" i="15"/>
  <c r="L24" i="15"/>
  <c r="H10" i="14" s="1"/>
  <c r="L23" i="15"/>
  <c r="H9" i="14" s="1"/>
  <c r="L22" i="15"/>
  <c r="H8" i="14" s="1"/>
  <c r="J21" i="15"/>
  <c r="J20" i="15"/>
  <c r="K19" i="15" s="1"/>
  <c r="L19" i="15" s="1"/>
  <c r="H7" i="14" s="1"/>
  <c r="J18" i="15"/>
  <c r="J17" i="15"/>
  <c r="J16" i="15"/>
  <c r="J15" i="15"/>
  <c r="J14" i="15"/>
  <c r="H13" i="15"/>
  <c r="J13" i="15" s="1"/>
  <c r="K3" i="15"/>
  <c r="L3" i="15" s="1"/>
  <c r="H3" i="14" s="1"/>
  <c r="H24" i="14"/>
  <c r="H21" i="14"/>
  <c r="H20" i="14"/>
  <c r="H19" i="14"/>
  <c r="G14" i="14"/>
  <c r="A11" i="14"/>
  <c r="A12" i="14" s="1"/>
  <c r="A13" i="14" s="1"/>
  <c r="A14" i="14" s="1"/>
  <c r="A15" i="14" s="1"/>
  <c r="A18" i="14" s="1"/>
  <c r="A19" i="14" s="1"/>
  <c r="A20" i="14" s="1"/>
  <c r="A21" i="14" s="1"/>
  <c r="A22" i="14" s="1"/>
  <c r="A23" i="14" s="1"/>
  <c r="A6" i="14"/>
  <c r="A7" i="14" s="1"/>
  <c r="A8" i="14" s="1"/>
  <c r="G14" i="12"/>
  <c r="K12" i="13"/>
  <c r="L12" i="13" s="1"/>
  <c r="F5" i="12" s="1"/>
  <c r="H5" i="12" s="1"/>
  <c r="L42" i="13"/>
  <c r="F23" i="12" s="1"/>
  <c r="L41" i="13"/>
  <c r="F22" i="12" s="1"/>
  <c r="A41" i="13"/>
  <c r="A42" i="13" s="1"/>
  <c r="L40" i="13"/>
  <c r="F21" i="12" s="1"/>
  <c r="L39" i="13"/>
  <c r="F20" i="12" s="1"/>
  <c r="L38" i="13"/>
  <c r="F19" i="12" s="1"/>
  <c r="J37" i="13"/>
  <c r="J36" i="13"/>
  <c r="J35" i="13"/>
  <c r="J34" i="13"/>
  <c r="J33" i="13"/>
  <c r="L29" i="13"/>
  <c r="H15" i="14" s="1"/>
  <c r="L28" i="13"/>
  <c r="F14" i="14" s="1"/>
  <c r="L27" i="13"/>
  <c r="H13" i="14" s="1"/>
  <c r="L26" i="13"/>
  <c r="A26" i="13"/>
  <c r="A27" i="13" s="1"/>
  <c r="A28" i="13" s="1"/>
  <c r="A29" i="13" s="1"/>
  <c r="A38" i="13" s="1"/>
  <c r="L25" i="13"/>
  <c r="F11" i="12" s="1"/>
  <c r="L24" i="13"/>
  <c r="F10" i="12" s="1"/>
  <c r="L23" i="13"/>
  <c r="F9" i="12" s="1"/>
  <c r="L22" i="13"/>
  <c r="F8" i="12" s="1"/>
  <c r="H8" i="12" s="1"/>
  <c r="J21" i="13"/>
  <c r="J20" i="13"/>
  <c r="J18" i="13"/>
  <c r="J17" i="13"/>
  <c r="J16" i="13"/>
  <c r="J15" i="13"/>
  <c r="H14" i="13"/>
  <c r="J14" i="13" s="1"/>
  <c r="K11" i="13"/>
  <c r="L11" i="13" s="1"/>
  <c r="F4" i="12" s="1"/>
  <c r="H4" i="12" s="1"/>
  <c r="K3" i="13"/>
  <c r="L3" i="13" s="1"/>
  <c r="H24" i="12"/>
  <c r="M6" i="10"/>
  <c r="H24" i="11"/>
  <c r="A11" i="11"/>
  <c r="A12" i="11" s="1"/>
  <c r="A13" i="11" s="1"/>
  <c r="A14" i="11" s="1"/>
  <c r="A15" i="11" s="1"/>
  <c r="A7" i="11"/>
  <c r="A8" i="11" s="1"/>
  <c r="H43" i="10"/>
  <c r="L42" i="10"/>
  <c r="L41" i="10"/>
  <c r="A41" i="10"/>
  <c r="A42" i="10" s="1"/>
  <c r="L40" i="10"/>
  <c r="L39" i="10"/>
  <c r="L38" i="10"/>
  <c r="J37" i="10"/>
  <c r="J36" i="10"/>
  <c r="J35" i="10"/>
  <c r="J34" i="10"/>
  <c r="L30" i="10"/>
  <c r="H15" i="11" s="1"/>
  <c r="L29" i="10"/>
  <c r="L28" i="10"/>
  <c r="F13" i="11" s="1"/>
  <c r="H13" i="11" s="1"/>
  <c r="L27" i="10"/>
  <c r="F12" i="11" s="1"/>
  <c r="H12" i="11" s="1"/>
  <c r="A27" i="10"/>
  <c r="A28" i="10" s="1"/>
  <c r="A29" i="10" s="1"/>
  <c r="A30" i="10" s="1"/>
  <c r="A33" i="10" s="1"/>
  <c r="A38" i="10" s="1"/>
  <c r="L26" i="10"/>
  <c r="H11" i="11" s="1"/>
  <c r="L25" i="10"/>
  <c r="L24" i="10"/>
  <c r="H9" i="11" s="1"/>
  <c r="L23" i="10"/>
  <c r="H8" i="11" s="1"/>
  <c r="J22" i="10"/>
  <c r="J21" i="10"/>
  <c r="J18" i="10"/>
  <c r="J17" i="10"/>
  <c r="J16" i="10"/>
  <c r="H15" i="10"/>
  <c r="J15" i="10" s="1"/>
  <c r="L3" i="10"/>
  <c r="L45" i="8"/>
  <c r="F23" i="9" s="1"/>
  <c r="H23" i="9" s="1"/>
  <c r="L44" i="8"/>
  <c r="F22" i="9" s="1"/>
  <c r="H22" i="9" s="1"/>
  <c r="A44" i="8"/>
  <c r="A45" i="8" s="1"/>
  <c r="L43" i="8"/>
  <c r="L42" i="8"/>
  <c r="L41" i="8"/>
  <c r="J39" i="8"/>
  <c r="J38" i="8"/>
  <c r="J37" i="8"/>
  <c r="J36" i="8"/>
  <c r="J35" i="8"/>
  <c r="L31" i="8"/>
  <c r="F15" i="9" s="1"/>
  <c r="H15" i="9" s="1"/>
  <c r="L30" i="8"/>
  <c r="F14" i="9" s="1"/>
  <c r="H14" i="9" s="1"/>
  <c r="L29" i="8"/>
  <c r="F13" i="9" s="1"/>
  <c r="H13" i="9" s="1"/>
  <c r="L28" i="8"/>
  <c r="F12" i="9" s="1"/>
  <c r="H12" i="9" s="1"/>
  <c r="A28" i="8"/>
  <c r="A29" i="8" s="1"/>
  <c r="A30" i="8" s="1"/>
  <c r="A31" i="8" s="1"/>
  <c r="A41" i="8" s="1"/>
  <c r="L27" i="8"/>
  <c r="F11" i="9" s="1"/>
  <c r="H11" i="9" s="1"/>
  <c r="L26" i="8"/>
  <c r="F10" i="9" s="1"/>
  <c r="H10" i="9" s="1"/>
  <c r="L25" i="8"/>
  <c r="F9" i="9" s="1"/>
  <c r="H9" i="9" s="1"/>
  <c r="L24" i="8"/>
  <c r="F8" i="9" s="1"/>
  <c r="H8" i="9" s="1"/>
  <c r="J23" i="8"/>
  <c r="J22" i="8"/>
  <c r="J20" i="8"/>
  <c r="J19" i="8"/>
  <c r="J18" i="8"/>
  <c r="J17" i="8"/>
  <c r="J16" i="8"/>
  <c r="H15" i="8"/>
  <c r="J15" i="8" s="1"/>
  <c r="K10" i="8"/>
  <c r="L10" i="8" s="1"/>
  <c r="F4" i="9" s="1"/>
  <c r="H4" i="9" s="1"/>
  <c r="K3" i="8"/>
  <c r="L3" i="8" s="1"/>
  <c r="F3" i="9" s="1"/>
  <c r="H3" i="9" s="1"/>
  <c r="H24" i="9"/>
  <c r="H21" i="9"/>
  <c r="H20" i="9"/>
  <c r="H19" i="9"/>
  <c r="A11" i="9"/>
  <c r="A12" i="9" s="1"/>
  <c r="A13" i="9" s="1"/>
  <c r="A14" i="9" s="1"/>
  <c r="A15" i="9" s="1"/>
  <c r="A19" i="9" s="1"/>
  <c r="A20" i="9" s="1"/>
  <c r="A21" i="9" s="1"/>
  <c r="A22" i="9" s="1"/>
  <c r="A23" i="9" s="1"/>
  <c r="A4" i="9"/>
  <c r="H44" i="7"/>
  <c r="L43" i="7"/>
  <c r="F23" i="6" s="1"/>
  <c r="H23" i="6" s="1"/>
  <c r="L42" i="7"/>
  <c r="A42" i="7"/>
  <c r="A43" i="7" s="1"/>
  <c r="L41" i="7"/>
  <c r="F21" i="6" s="1"/>
  <c r="L40" i="7"/>
  <c r="F20" i="6" s="1"/>
  <c r="L39" i="7"/>
  <c r="F19" i="6" s="1"/>
  <c r="H19" i="6" s="1"/>
  <c r="J38" i="7"/>
  <c r="J37" i="7"/>
  <c r="J36" i="7"/>
  <c r="J35" i="7"/>
  <c r="L31" i="7"/>
  <c r="L30" i="7"/>
  <c r="F14" i="6" s="1"/>
  <c r="H14" i="6" s="1"/>
  <c r="L29" i="7"/>
  <c r="F13" i="6" s="1"/>
  <c r="H13" i="6" s="1"/>
  <c r="L28" i="7"/>
  <c r="F12" i="6" s="1"/>
  <c r="H12" i="6" s="1"/>
  <c r="A28" i="7"/>
  <c r="A29" i="7" s="1"/>
  <c r="A30" i="7" s="1"/>
  <c r="A31" i="7" s="1"/>
  <c r="A39" i="7" s="1"/>
  <c r="L27" i="7"/>
  <c r="F11" i="6" s="1"/>
  <c r="H11" i="6" s="1"/>
  <c r="L26" i="7"/>
  <c r="F10" i="6" s="1"/>
  <c r="H10" i="6" s="1"/>
  <c r="L25" i="7"/>
  <c r="L24" i="7"/>
  <c r="J23" i="7"/>
  <c r="J22" i="7"/>
  <c r="J19" i="7"/>
  <c r="J18" i="7"/>
  <c r="J17" i="7"/>
  <c r="J16" i="7"/>
  <c r="H15" i="7"/>
  <c r="J15" i="7" s="1"/>
  <c r="K3" i="7"/>
  <c r="L3" i="7" s="1"/>
  <c r="H24" i="6"/>
  <c r="H21" i="6"/>
  <c r="H20" i="6"/>
  <c r="H24" i="3"/>
  <c r="J20" i="4"/>
  <c r="J39" i="4"/>
  <c r="L45" i="4"/>
  <c r="H23" i="3" s="1"/>
  <c r="L44" i="4"/>
  <c r="F22" i="3" s="1"/>
  <c r="H22" i="3" s="1"/>
  <c r="A44" i="4"/>
  <c r="A45" i="4" s="1"/>
  <c r="L43" i="4"/>
  <c r="H21" i="3" s="1"/>
  <c r="L42" i="4"/>
  <c r="H20" i="3" s="1"/>
  <c r="L41" i="4"/>
  <c r="J38" i="4"/>
  <c r="J37" i="4"/>
  <c r="J36" i="4"/>
  <c r="J35" i="4"/>
  <c r="L31" i="4"/>
  <c r="F15" i="3" s="1"/>
  <c r="H15" i="3" s="1"/>
  <c r="L30" i="4"/>
  <c r="F14" i="3" s="1"/>
  <c r="H14" i="3" s="1"/>
  <c r="L29" i="4"/>
  <c r="F13" i="3" s="1"/>
  <c r="H13" i="3" s="1"/>
  <c r="L28" i="4"/>
  <c r="F12" i="3" s="1"/>
  <c r="H12" i="3" s="1"/>
  <c r="A28" i="4"/>
  <c r="A29" i="4" s="1"/>
  <c r="A30" i="4" s="1"/>
  <c r="A31" i="4" s="1"/>
  <c r="A41" i="4" s="1"/>
  <c r="L27" i="4"/>
  <c r="F11" i="3" s="1"/>
  <c r="H11" i="3" s="1"/>
  <c r="L26" i="4"/>
  <c r="F10" i="3" s="1"/>
  <c r="H10" i="3" s="1"/>
  <c r="L25" i="4"/>
  <c r="F9" i="3" s="1"/>
  <c r="L24" i="4"/>
  <c r="J23" i="4"/>
  <c r="J22" i="4"/>
  <c r="J19" i="4"/>
  <c r="J18" i="4"/>
  <c r="J17" i="4"/>
  <c r="J16" i="4"/>
  <c r="H15" i="4"/>
  <c r="J15" i="4" s="1"/>
  <c r="H4" i="3"/>
  <c r="K3" i="4"/>
  <c r="L3" i="4" s="1"/>
  <c r="F3" i="3" s="1"/>
  <c r="H3" i="3" s="1"/>
  <c r="A4" i="3"/>
  <c r="H24" i="1"/>
  <c r="L25" i="2"/>
  <c r="F9" i="1" s="1"/>
  <c r="H9" i="1" s="1"/>
  <c r="L24" i="2"/>
  <c r="F8" i="1" s="1"/>
  <c r="H8" i="1" s="1"/>
  <c r="J38" i="2"/>
  <c r="J18" i="2"/>
  <c r="J19" i="2"/>
  <c r="J37" i="2"/>
  <c r="J36" i="2"/>
  <c r="J35" i="2"/>
  <c r="K32" i="15" l="1"/>
  <c r="L32" i="15" s="1"/>
  <c r="K12" i="15"/>
  <c r="L12" i="15" s="1"/>
  <c r="H6" i="14" s="1"/>
  <c r="H23" i="12"/>
  <c r="H12" i="14"/>
  <c r="F12" i="12"/>
  <c r="F3" i="12"/>
  <c r="H3" i="12" s="1"/>
  <c r="H11" i="14"/>
  <c r="H14" i="14"/>
  <c r="H12" i="12"/>
  <c r="F15" i="12"/>
  <c r="H15" i="12" s="1"/>
  <c r="H22" i="19"/>
  <c r="F22" i="18"/>
  <c r="H22" i="18" s="1"/>
  <c r="F13" i="12"/>
  <c r="H22" i="14"/>
  <c r="F14" i="12"/>
  <c r="H14" i="12" s="1"/>
  <c r="H22" i="12"/>
  <c r="H10" i="12"/>
  <c r="F21" i="11"/>
  <c r="H21" i="11" s="1"/>
  <c r="H20" i="12"/>
  <c r="F20" i="11"/>
  <c r="F19" i="11"/>
  <c r="H19" i="11" s="1"/>
  <c r="K14" i="10"/>
  <c r="L14" i="10" s="1"/>
  <c r="F6" i="11" s="1"/>
  <c r="F14" i="11"/>
  <c r="H14" i="11" s="1"/>
  <c r="H23" i="14"/>
  <c r="A18" i="11"/>
  <c r="A19" i="11" s="1"/>
  <c r="A20" i="11" s="1"/>
  <c r="A21" i="11" s="1"/>
  <c r="A22" i="11" s="1"/>
  <c r="A23" i="11" s="1"/>
  <c r="A16" i="11"/>
  <c r="F9" i="6"/>
  <c r="H9" i="6" s="1"/>
  <c r="H3" i="11"/>
  <c r="F3" i="6"/>
  <c r="H3" i="6" s="1"/>
  <c r="H8" i="6"/>
  <c r="F8" i="6"/>
  <c r="F15" i="6"/>
  <c r="H15" i="6" s="1"/>
  <c r="K21" i="7"/>
  <c r="L21" i="7" s="1"/>
  <c r="F7" i="6" s="1"/>
  <c r="K14" i="7"/>
  <c r="L14" i="7"/>
  <c r="K34" i="7"/>
  <c r="L34" i="7" s="1"/>
  <c r="H7" i="6"/>
  <c r="A7" i="9"/>
  <c r="A8" i="9" s="1"/>
  <c r="A5" i="9"/>
  <c r="K21" i="8"/>
  <c r="L21" i="8" s="1"/>
  <c r="F7" i="9" s="1"/>
  <c r="H7" i="9" s="1"/>
  <c r="L34" i="8"/>
  <c r="H18" i="9" s="1"/>
  <c r="K14" i="8"/>
  <c r="L14" i="8" s="1"/>
  <c r="F6" i="9" s="1"/>
  <c r="H6" i="9" s="1"/>
  <c r="F19" i="3"/>
  <c r="H19" i="3" s="1"/>
  <c r="K34" i="4"/>
  <c r="L34" i="4" s="1"/>
  <c r="F18" i="3" s="1"/>
  <c r="H18" i="3" s="1"/>
  <c r="K14" i="4"/>
  <c r="L14" i="4" s="1"/>
  <c r="F6" i="3" s="1"/>
  <c r="H6" i="3" s="1"/>
  <c r="K19" i="13"/>
  <c r="L19" i="13" s="1"/>
  <c r="F7" i="12" s="1"/>
  <c r="H21" i="12"/>
  <c r="F22" i="11"/>
  <c r="H22" i="11" s="1"/>
  <c r="H9" i="12"/>
  <c r="H11" i="12"/>
  <c r="H19" i="12"/>
  <c r="H10" i="11"/>
  <c r="H20" i="11"/>
  <c r="H13" i="12"/>
  <c r="F23" i="11"/>
  <c r="H23" i="11" s="1"/>
  <c r="K32" i="13"/>
  <c r="L32" i="13" s="1"/>
  <c r="F18" i="12" s="1"/>
  <c r="K13" i="13"/>
  <c r="L13" i="13" s="1"/>
  <c r="F6" i="12" s="1"/>
  <c r="K20" i="10"/>
  <c r="L20" i="10" s="1"/>
  <c r="K33" i="10"/>
  <c r="L33" i="10" s="1"/>
  <c r="H9" i="3"/>
  <c r="K21" i="4"/>
  <c r="L21" i="4" s="1"/>
  <c r="F7" i="3" s="1"/>
  <c r="H7" i="3" s="1"/>
  <c r="F8" i="3"/>
  <c r="H8" i="3" s="1"/>
  <c r="K34" i="2"/>
  <c r="K3" i="2"/>
  <c r="H18" i="19" l="1"/>
  <c r="H25" i="19" s="1"/>
  <c r="G12" i="5" s="1"/>
  <c r="H12" i="5" s="1"/>
  <c r="I12" i="5" s="1"/>
  <c r="H18" i="18"/>
  <c r="H25" i="18" s="1"/>
  <c r="G11" i="5" s="1"/>
  <c r="H11" i="5" s="1"/>
  <c r="I11" i="5" s="1"/>
  <c r="H18" i="14"/>
  <c r="H25" i="14" s="1"/>
  <c r="G10" i="5" s="1"/>
  <c r="H10" i="5" s="1"/>
  <c r="I10" i="5" s="1"/>
  <c r="H18" i="12"/>
  <c r="F6" i="6"/>
  <c r="H6" i="6" s="1"/>
  <c r="F18" i="6"/>
  <c r="H18" i="6" s="1"/>
  <c r="H25" i="9"/>
  <c r="G6" i="5" s="1"/>
  <c r="H6" i="5" s="1"/>
  <c r="I6" i="5" s="1"/>
  <c r="H25" i="3"/>
  <c r="G5" i="5" s="1"/>
  <c r="H5" i="5" s="1"/>
  <c r="I5" i="5" s="1"/>
  <c r="F18" i="11"/>
  <c r="H18" i="11" s="1"/>
  <c r="H7" i="12"/>
  <c r="H7" i="11"/>
  <c r="H6" i="11"/>
  <c r="H6" i="12"/>
  <c r="L41" i="2"/>
  <c r="L34" i="2"/>
  <c r="F18" i="1" s="1"/>
  <c r="H18" i="1" s="1"/>
  <c r="L43" i="2"/>
  <c r="L42" i="2"/>
  <c r="L40" i="2"/>
  <c r="L39" i="2"/>
  <c r="L31" i="2"/>
  <c r="F15" i="1" s="1"/>
  <c r="H15" i="1" s="1"/>
  <c r="L30" i="2"/>
  <c r="F14" i="1" s="1"/>
  <c r="H14" i="1" s="1"/>
  <c r="L29" i="2"/>
  <c r="F13" i="1" s="1"/>
  <c r="H13" i="1" s="1"/>
  <c r="L28" i="2"/>
  <c r="F12" i="1" s="1"/>
  <c r="H12" i="1" s="1"/>
  <c r="L27" i="2"/>
  <c r="F11" i="1" s="1"/>
  <c r="H11" i="1" s="1"/>
  <c r="L26" i="2"/>
  <c r="F10" i="1" s="1"/>
  <c r="H10" i="1" s="1"/>
  <c r="J23" i="2"/>
  <c r="J22" i="2"/>
  <c r="J17" i="2"/>
  <c r="J16" i="2"/>
  <c r="L3" i="2"/>
  <c r="F3" i="1" s="1"/>
  <c r="H3" i="1" s="1"/>
  <c r="F20" i="1" l="1"/>
  <c r="H20" i="1" s="1"/>
  <c r="F19" i="1"/>
  <c r="H19" i="1" s="1"/>
  <c r="F21" i="1"/>
  <c r="H21" i="1" s="1"/>
  <c r="H22" i="1"/>
  <c r="F22" i="6"/>
  <c r="H22" i="6" s="1"/>
  <c r="H25" i="6" s="1"/>
  <c r="G7" i="5" s="1"/>
  <c r="H7" i="5" s="1"/>
  <c r="I7" i="5" s="1"/>
  <c r="F23" i="1"/>
  <c r="H23" i="1" s="1"/>
  <c r="H25" i="12"/>
  <c r="G9" i="5" s="1"/>
  <c r="H25" i="11"/>
  <c r="G8" i="5" s="1"/>
  <c r="H8" i="5" s="1"/>
  <c r="I8" i="5" s="1"/>
  <c r="K21" i="2"/>
  <c r="L21" i="2" s="1"/>
  <c r="F7" i="1" s="1"/>
  <c r="H7" i="1" s="1"/>
  <c r="H9" i="5" l="1"/>
  <c r="I9" i="5" s="1"/>
  <c r="H15" i="2"/>
  <c r="J15" i="2" s="1"/>
  <c r="K14" i="2" l="1"/>
  <c r="L14" i="2" s="1"/>
  <c r="F6" i="1" s="1"/>
  <c r="H6" i="1" s="1"/>
  <c r="A28" i="2"/>
  <c r="A29" i="2" s="1"/>
  <c r="A30" i="2" s="1"/>
  <c r="A31" i="2" s="1"/>
  <c r="A39" i="2" s="1"/>
  <c r="A42" i="2" s="1"/>
  <c r="A43" i="2" s="1"/>
  <c r="K10" i="2" l="1"/>
  <c r="L10" i="2" s="1"/>
  <c r="F4" i="1" l="1"/>
  <c r="H4" i="1" s="1"/>
  <c r="H25" i="1" s="1"/>
  <c r="G4" i="5" s="1"/>
  <c r="H4" i="5" l="1"/>
  <c r="I4" i="5" s="1"/>
  <c r="I14" i="5" s="1"/>
  <c r="G14" i="5"/>
  <c r="A4" i="1"/>
</calcChain>
</file>

<file path=xl/sharedStrings.xml><?xml version="1.0" encoding="utf-8"?>
<sst xmlns="http://schemas.openxmlformats.org/spreadsheetml/2006/main" count="2002" uniqueCount="188">
  <si>
    <t>S.No</t>
  </si>
  <si>
    <t>Head</t>
  </si>
  <si>
    <t>Description</t>
  </si>
  <si>
    <t>Make</t>
  </si>
  <si>
    <t>Size</t>
  </si>
  <si>
    <t>UOM</t>
  </si>
  <si>
    <t>Rate</t>
  </si>
  <si>
    <t>MS Work</t>
  </si>
  <si>
    <t>Jindal/Tata</t>
  </si>
  <si>
    <t>Kgs</t>
  </si>
  <si>
    <t>Base &amp; Flooring</t>
  </si>
  <si>
    <t>Century Ply, Tata/ Jindal</t>
  </si>
  <si>
    <t>Sqm</t>
  </si>
  <si>
    <t>Plywood Panelling</t>
  </si>
  <si>
    <t xml:space="preserve">Century or equivalent </t>
  </si>
  <si>
    <t>Paint</t>
  </si>
  <si>
    <t>Duco Paint</t>
  </si>
  <si>
    <t>Flap Door</t>
  </si>
  <si>
    <t>EA</t>
  </si>
  <si>
    <t>No.</t>
  </si>
  <si>
    <t>POS Counter</t>
  </si>
  <si>
    <t>Century/Merino/ FGV</t>
  </si>
  <si>
    <t>825x750x900</t>
  </si>
  <si>
    <t>Nos.</t>
  </si>
  <si>
    <t>Providing and installation of make of 18mm &amp; 12mm Fr Plywood with approved laminate finish with hinges soft closed shutter.</t>
  </si>
  <si>
    <t>Pendant Light</t>
  </si>
  <si>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</si>
  <si>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</si>
  <si>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</si>
  <si>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</si>
  <si>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</si>
  <si>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</si>
  <si>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</si>
  <si>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</si>
  <si>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</si>
  <si>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</si>
  <si>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Branding</t>
  </si>
  <si>
    <t>Supply and pasting of HP latex printed artwork on grey back LG/Ivory/Pioneer media as per approved design artwork</t>
  </si>
  <si>
    <t>HP Latex, 3M , LG Vinyl or equivalent</t>
  </si>
  <si>
    <t>Sqft.</t>
  </si>
  <si>
    <t>A cast , NGX , Osram</t>
  </si>
  <si>
    <t>Menu Board</t>
  </si>
  <si>
    <t>Providing and fixing of Auto snap channel 32x32 powder coated with acrylic  040 &amp; Clear Acrylic, edge lit LED, Changeable Translite Print.</t>
  </si>
  <si>
    <t>2x 3</t>
  </si>
  <si>
    <t>CCTV Camera (4 Channel DVR)</t>
  </si>
  <si>
    <t>Hikvision</t>
  </si>
  <si>
    <t>Set</t>
  </si>
  <si>
    <t>Installation</t>
  </si>
  <si>
    <t>Transportation</t>
  </si>
  <si>
    <t>TOTAL</t>
  </si>
  <si>
    <t>NOTE:</t>
  </si>
  <si>
    <t>GST Extra</t>
  </si>
  <si>
    <t xml:space="preserve">Qty </t>
  </si>
  <si>
    <t xml:space="preserve">Length </t>
  </si>
  <si>
    <t xml:space="preserve">Width </t>
  </si>
  <si>
    <t xml:space="preserve">Height </t>
  </si>
  <si>
    <t xml:space="preserve">Back Wall </t>
  </si>
  <si>
    <t xml:space="preserve">Left Wall </t>
  </si>
  <si>
    <t xml:space="preserve">QTY </t>
  </si>
  <si>
    <t xml:space="preserve">Front </t>
  </si>
  <si>
    <t xml:space="preserve">Signature </t>
  </si>
  <si>
    <t xml:space="preserve">Nos/Wt </t>
  </si>
  <si>
    <t>BARISTA</t>
  </si>
  <si>
    <t>Location</t>
  </si>
  <si>
    <t>LOCATION</t>
  </si>
  <si>
    <t>T-1 IGI DELHI</t>
  </si>
  <si>
    <t>Amount (INR)</t>
  </si>
  <si>
    <t>INDOOR AREA _2550x2575x2700H(mm)</t>
  </si>
  <si>
    <t>Measurement sheet</t>
  </si>
  <si>
    <t>Roof Horizontal Pipe (50mmx50mm)</t>
  </si>
  <si>
    <t>Pillar</t>
  </si>
  <si>
    <t>Side  Storages</t>
  </si>
  <si>
    <t>2550x2576</t>
  </si>
  <si>
    <t>Providing and installation of make of 18mm &amp; 12mm Fr Plywood with approved laminate finish with hinges normal</t>
  </si>
  <si>
    <t>900x900x750</t>
  </si>
  <si>
    <t>Barista Logo</t>
  </si>
  <si>
    <t>Branding Side Wall(Left front)</t>
  </si>
  <si>
    <t>Façade</t>
  </si>
  <si>
    <t>Front Counter side</t>
  </si>
  <si>
    <t>Back Wall Above Counter 1200mm</t>
  </si>
  <si>
    <t xml:space="preserve">Side Wall </t>
  </si>
  <si>
    <t>400x750</t>
  </si>
  <si>
    <t>Side Storages</t>
  </si>
  <si>
    <t>Providing and fixing of POS counter made of 18mm FR Ply with Laminate  finish, Step &amp; inside laminate finish, two drawer, key board tray, storage, wire manager etc. (As per approved GFC)</t>
  </si>
  <si>
    <t>Kitchen Door With Vision Panel</t>
  </si>
  <si>
    <t>No</t>
  </si>
  <si>
    <t>Providing &amp; Fixing of  Kitchen door  made of 32mm FR Ply with Flush door with both side laminate, with vision panel, 300x150mm, with hardware accessories &amp; MS 50x50mm Frame work iwith paint finish</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</si>
  <si>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</si>
  <si>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</si>
  <si>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</si>
  <si>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T-1 Delhi Airport</t>
  </si>
  <si>
    <t>Providing &amp; Fixing of  Slab &amp; Flap door  made of 18mm FR Ply with  laminate finish , hinges, SS knob, tower bolt etch.</t>
  </si>
  <si>
    <t>Front logo signaged fixed front  façade , UV Printed 3mm raised acrylic .</t>
  </si>
  <si>
    <t>Century, Merino, Ebco</t>
  </si>
  <si>
    <t>Century, Merino, Ebco, Jindal</t>
  </si>
  <si>
    <t>Apply of 2 coat white  enamel emulsion paint on pillar &amp; side partition left&amp;right</t>
  </si>
  <si>
    <t>Asian Berger, Indgo</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</si>
  <si>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</si>
  <si>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</si>
  <si>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</si>
  <si>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MOMO EXPRESS</t>
  </si>
  <si>
    <t>Final to billing BOQ</t>
  </si>
  <si>
    <t xml:space="preserve">Right Side Wall </t>
  </si>
  <si>
    <t>Branding Side Wall(Righ front)</t>
  </si>
  <si>
    <t>DVR 5MP, 1 TB, 3 nos. 5MP Camera with Audio, 16" Display Monitor, 90mtr. D Link Wire</t>
  </si>
  <si>
    <t>Kitchen Door</t>
  </si>
  <si>
    <t>Less Flap Door</t>
  </si>
  <si>
    <t>Barista</t>
  </si>
  <si>
    <t>Momo Express</t>
  </si>
  <si>
    <t>Providing and fixing of 18mm FR Ply with 1.5mm thick aluminium checker sheet finish mounted over MS pipe 50mm SHS , C/C 600x600mm grid,</t>
  </si>
  <si>
    <t xml:space="preserve">Providing and fixing of 18mm FR Ply with 1.5mm thick aluminium checker sheet finish mounted over MS pipe 50mm SHS , C/C 600x600mm grid, </t>
  </si>
  <si>
    <t>BOQ Attached</t>
  </si>
  <si>
    <t>Outlet Name</t>
  </si>
  <si>
    <t>Shop-9 T-1 IGI Airport Delhi</t>
  </si>
  <si>
    <t>GST @18%</t>
  </si>
  <si>
    <t>HSN</t>
  </si>
  <si>
    <t>Specs.</t>
  </si>
  <si>
    <t>Equipment Shifting Cost Extra</t>
  </si>
  <si>
    <t>Burger Pizza</t>
  </si>
  <si>
    <t>BURGER PIZZA</t>
  </si>
  <si>
    <t>Right wall</t>
  </si>
  <si>
    <t>Side Wall  Right</t>
  </si>
  <si>
    <t>Wrap it up</t>
  </si>
  <si>
    <t>Shop-5 T-1 IGI Airport Delhi</t>
  </si>
  <si>
    <t>WRAP IT UP</t>
  </si>
  <si>
    <t xml:space="preserve">Left  Side Wall </t>
  </si>
  <si>
    <t>Left Kitchen Door</t>
  </si>
  <si>
    <t>Wrap it Up</t>
  </si>
  <si>
    <t>T-1 IGI Airport Delhi _TFS Outlets</t>
  </si>
  <si>
    <t>Note:-</t>
  </si>
  <si>
    <t>Fallow Dezience Tree LLP</t>
  </si>
  <si>
    <t>AMOUNT (INR)</t>
  </si>
  <si>
    <t>Cafeccino</t>
  </si>
  <si>
    <t>INDOOR AREA _4000x2575x2700H(mm)</t>
  </si>
  <si>
    <t>Rubber Flooring</t>
  </si>
  <si>
    <t>Rubber Mat</t>
  </si>
  <si>
    <t>4000x2576</t>
  </si>
  <si>
    <t>Shop-7 T-1 IGI Airport Delhi</t>
  </si>
  <si>
    <t>Flying Bite</t>
  </si>
  <si>
    <t>INDOOR AREA _2000x2575x2700H(mm)</t>
  </si>
  <si>
    <t>Flybite</t>
  </si>
  <si>
    <r>
      <t>Providing  &amp;  fixing  of</t>
    </r>
    <r>
      <rPr>
        <b/>
        <u/>
        <sz val="12"/>
        <rFont val="Aptos Narrow"/>
        <family val="2"/>
      </rPr>
      <t>  MS  </t>
    </r>
    <r>
      <rPr>
        <sz val="12"/>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</si>
  <si>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2"/>
        <rFont val="Aptos Narrow"/>
        <family val="2"/>
      </rPr>
      <t xml:space="preserve"> </t>
    </r>
    <r>
      <rPr>
        <sz val="12"/>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</si>
  <si>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r>
      <rPr>
        <b/>
        <sz val="12"/>
        <rFont val="Aptos Narrow"/>
        <family val="2"/>
      </rPr>
      <t>LED Light fixtures-</t>
    </r>
    <r>
      <rPr>
        <sz val="12"/>
        <rFont val="Aptos Narrow"/>
        <family val="2"/>
      </rPr>
      <t>Supply, installation, testing &amp; commissioning of lighting fittings/ fixtures complete with LED driver, complete as required:- (Hanging Lamp)</t>
    </r>
  </si>
  <si>
    <t>DVR 5MP, 1 TB, 2 nos. 5MP Camera with Audio, 16" Display Monitor, 90mtr. D Link Wire</t>
  </si>
  <si>
    <t>Healthy Eats</t>
  </si>
  <si>
    <t>DVR 5MP, 1 TB, 2nos. 5MP Camera with Audio, 16" Display Monitor, 90mtr. D Link Wire</t>
  </si>
  <si>
    <t>Shop-10 T-1 IGI Airport Delhi</t>
  </si>
  <si>
    <t>Masala Kitchen</t>
  </si>
  <si>
    <t>Express of Idli.com</t>
  </si>
  <si>
    <t>Shop-13 T-1 IGI Airport Delhi</t>
  </si>
  <si>
    <t>INDOOR AREA _6000x2575x2700H(mm)</t>
  </si>
  <si>
    <t>1225x750x900</t>
  </si>
  <si>
    <t>1800x900x750</t>
  </si>
  <si>
    <t>600x750x900</t>
  </si>
  <si>
    <t>6000x2576</t>
  </si>
  <si>
    <t>Masala Kitchnen</t>
  </si>
  <si>
    <t>Express Idli</t>
  </si>
  <si>
    <t>Providing and fixing of 18 bison board over MS pipe 50mm SHS , C/C 600x600mm grid,</t>
  </si>
  <si>
    <t>Passage Area</t>
  </si>
  <si>
    <t>Back Structure - 40x40x1.5mm</t>
  </si>
  <si>
    <t xml:space="preserve">Bottom  Structure -50x50x1.5mm </t>
  </si>
  <si>
    <t>Front Side-40x40x1.5</t>
  </si>
  <si>
    <t>Pillar (50x50x1.5)</t>
  </si>
  <si>
    <t>Roof Horizontal Pipe (50mmx50mmx1.5)</t>
  </si>
  <si>
    <t>Left Side-40x40x1.5 Full Height</t>
  </si>
  <si>
    <t>Rubber Mat.</t>
  </si>
  <si>
    <t>NCL</t>
  </si>
  <si>
    <t>LED Profile Light T5</t>
  </si>
  <si>
    <t>DB Panel</t>
  </si>
  <si>
    <t>Supply &amp; Fixing of 12mm Way DB Panel  wit 1 No. RCB &amp; MCB 12 No's.</t>
  </si>
  <si>
    <t>Cable</t>
  </si>
  <si>
    <t>Supply &amp; Fixing of 4 core 10 Sqm Coppe Cable for main DB to Meter</t>
  </si>
  <si>
    <t>Mtr.</t>
  </si>
  <si>
    <t>L&amp;T</t>
  </si>
  <si>
    <t xml:space="preserve">Supply and Laying of 1.5mm, 2.5mm &amp; 4sqmm wiring with PVC conduit , 5amp &amp; 15amp switch socket with box &amp; plate, , as per requirement or as approved electrical drawing </t>
  </si>
  <si>
    <t>Passage Wall</t>
  </si>
  <si>
    <t xml:space="preserve">Right Wall </t>
  </si>
  <si>
    <t>Linear Profile Light T-5</t>
  </si>
  <si>
    <t>Main Cable</t>
  </si>
  <si>
    <t>Left Side-40x40x1.5 Half Height</t>
  </si>
  <si>
    <t>Linear Profile Light T5</t>
  </si>
  <si>
    <t xml:space="preserve">Supply and Laying of 1.5mm, 2.5mm &amp; 4sqmm wiring with PVC conduit , 5amp &amp; 15amp switch socket with box &amp; plate,  as per requirement or as approved electrical drawing </t>
  </si>
  <si>
    <t xml:space="preserve">Supply and Laying of 1.5mm, 2.5mm &amp; 4sqmm wiring with PVC conduit , 5amp &amp; 15amp switch socket with box &amp; plate,, as per requirement or as approved electrical drawing </t>
  </si>
  <si>
    <t>Left Side-40x40x1.5 Full Height &amp; Righ</t>
  </si>
  <si>
    <t>Right wall  &amp; Left</t>
  </si>
  <si>
    <t>Providing and fixing of POS counter made of 18mm FR Ply with Laminate  finish, Step &amp; inside laminate finish, two drawer, key board tray, storage, wire manager etc. (As per approved GFC) (1225x750x900)</t>
  </si>
  <si>
    <t>Rubber Mat Rubber Mat Rolls, Thickness: 5 Mm
₹ 45/ Square Feet
Thickness: 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</si>
</sst>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_ ;_ * \-#,##0.0_ ;_ * &quot;-&quot;??_ ;_ @_ "/>
  </numFmts>
  <fonts count="45">
    <font>
      <sz val="11"/>
      <color theme="1"/>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10"/>
      <name val="MS Sans Serif"/>
      <family val="2"/>
    </font>
    <font>
      <sz val="11"/>
      <color theme="1"/>
      <name val="Aptos Display"/>
      <family val="2"/>
    </font>
    <font>
      <sz val="11"/>
      <name val="Aptos Display"/>
      <family val="2"/>
    </font>
    <font>
      <sz val="12"/>
      <color theme="1"/>
      <name val="Aptos Display"/>
      <family val="2"/>
    </font>
    <font>
      <b/>
      <sz val="11"/>
      <color theme="0"/>
      <name val="Aptos Display"/>
      <family val="2"/>
    </font>
    <font>
      <b/>
      <sz val="14"/>
      <color theme="0"/>
      <name val="Aptos Display"/>
      <family val="2"/>
    </font>
    <font>
      <sz val="11"/>
      <color theme="1"/>
      <name val="Aptos Narrow"/>
      <family val="2"/>
    </font>
    <font>
      <sz val="11"/>
      <name val="Aptos Narrow"/>
      <family val="2"/>
    </font>
    <font>
      <b/>
      <u/>
      <sz val="11"/>
      <name val="Aptos Narrow"/>
      <family val="2"/>
    </font>
    <font>
      <b/>
      <sz val="11"/>
      <color theme="1"/>
      <name val="Aptos Narrow"/>
      <family val="2"/>
    </font>
    <font>
      <b/>
      <sz val="11"/>
      <name val="Aptos Narrow"/>
      <family val="2"/>
    </font>
    <font>
      <sz val="12"/>
      <color theme="1"/>
      <name val="Aptos Narrow"/>
      <family val="2"/>
    </font>
    <font>
      <b/>
      <sz val="14"/>
      <color theme="0"/>
      <name val="Aptos Narrow"/>
      <family val="2"/>
    </font>
    <font>
      <sz val="14"/>
      <color theme="1"/>
      <name val="Aptos Narrow"/>
      <family val="2"/>
    </font>
    <font>
      <b/>
      <sz val="14"/>
      <color theme="1"/>
      <name val="Aptos Narrow"/>
      <family val="2"/>
    </font>
    <font>
      <sz val="14"/>
      <name val="Aptos Narrow"/>
      <family val="2"/>
    </font>
    <font>
      <b/>
      <u/>
      <sz val="14"/>
      <name val="Aptos Narrow"/>
      <family val="2"/>
    </font>
    <font>
      <b/>
      <sz val="14"/>
      <name val="Aptos Narrow"/>
      <family val="2"/>
    </font>
    <font>
      <b/>
      <sz val="14"/>
      <color rgb="FFFFFF00"/>
      <name val="Aptos Narrow"/>
      <family val="2"/>
    </font>
    <font>
      <b/>
      <sz val="11"/>
      <color rgb="FFFFFF00"/>
      <name val="Aptos Display"/>
      <family val="2"/>
    </font>
    <font>
      <b/>
      <sz val="14"/>
      <color rgb="FFFFFF00"/>
      <name val="Aptos Display"/>
      <family val="2"/>
    </font>
    <font>
      <b/>
      <sz val="14"/>
      <color rgb="FFFF0000"/>
      <name val="Aptos Narrow"/>
      <family val="2"/>
    </font>
    <font>
      <sz val="14"/>
      <color rgb="FFFF0000"/>
      <name val="Aptos Narrow"/>
      <family val="2"/>
    </font>
    <font>
      <b/>
      <sz val="11"/>
      <color rgb="FFC00000"/>
      <name val="Aptos Display"/>
      <family val="2"/>
    </font>
    <font>
      <b/>
      <sz val="14"/>
      <color rgb="FFC00000"/>
      <name val="Aptos Display"/>
      <family val="2"/>
    </font>
    <font>
      <b/>
      <sz val="14"/>
      <color rgb="FFC00000"/>
      <name val="Aptos Narrow"/>
      <family val="2"/>
    </font>
    <font>
      <b/>
      <sz val="14"/>
      <color rgb="FF00B050"/>
      <name val="Aptos Narrow"/>
      <family val="2"/>
    </font>
    <font>
      <b/>
      <sz val="11"/>
      <color rgb="FF00B050"/>
      <name val="Aptos Display"/>
      <family val="2"/>
    </font>
    <font>
      <b/>
      <sz val="14"/>
      <color rgb="FF00B050"/>
      <name val="Aptos Display"/>
      <family val="2"/>
    </font>
    <font>
      <sz val="12"/>
      <color rgb="FFFF0000"/>
      <name val="Aptos Narrow"/>
      <family val="2"/>
    </font>
    <font>
      <b/>
      <sz val="12"/>
      <color theme="1"/>
      <name val="Aptos Narrow"/>
      <family val="2"/>
    </font>
    <font>
      <b/>
      <sz val="11"/>
      <color rgb="FFC00000"/>
      <name val="Aptos Narrow"/>
      <family val="2"/>
    </font>
    <font>
      <sz val="11"/>
      <color rgb="FFFF0000"/>
      <name val="Aptos Narrow"/>
      <family val="2"/>
    </font>
    <font>
      <b/>
      <sz val="12"/>
      <color theme="0"/>
      <name val="Aptos Narrow"/>
      <family val="2"/>
    </font>
    <font>
      <b/>
      <sz val="12"/>
      <name val="Aptos Narrow"/>
      <family val="2"/>
    </font>
    <font>
      <sz val="12"/>
      <name val="Aptos Narrow"/>
      <family val="2"/>
    </font>
    <font>
      <b/>
      <u/>
      <sz val="12"/>
      <name val="Aptos Narrow"/>
      <family val="2"/>
    </font>
    <font>
      <b/>
      <sz val="12"/>
      <color rgb="FFFF0000"/>
      <name val="Aptos Narrow"/>
      <family val="2"/>
    </font>
    <font>
      <b/>
      <sz val="12"/>
      <color theme="9" tint="-0.499984740745262"/>
      <name val="Aptos Narrow"/>
      <family val="2"/>
    </font>
    <font>
      <b/>
      <sz val="14"/>
      <color theme="9" tint="-0.499984740745262"/>
      <name val="Aptos Narrow"/>
      <family val="2"/>
    </font>
    <font>
      <b/>
      <sz val="11"/>
      <color theme="9" tint="-0.499984740745262"/>
      <name val="Aptos Narrow"/>
      <family val="2"/>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00"/>
        <bgColor indexed="64"/>
      </patternFill>
    </fill>
    <fill>
      <patternFill patternType="solid">
        <fgColor theme="5" tint="-0.499984740745262"/>
        <bgColor indexed="64"/>
      </patternFill>
    </fill>
    <fill>
      <patternFill patternType="solid">
        <fgColor rgb="FFFFFF00"/>
        <bgColor indexed="64"/>
      </patternFill>
    </fill>
    <fill>
      <patternFill patternType="solid">
        <fgColor rgb="FFC00000"/>
        <bgColor indexed="64"/>
      </patternFill>
    </fill>
    <fill>
      <patternFill patternType="solid">
        <fgColor rgb="FF33CCC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Protection="0"/>
  </cellStyleXfs>
  <cellXfs count="2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3" fontId="3" fillId="3" borderId="1" xfId="1" applyFont="1" applyFill="1" applyBorder="1" applyAlignment="1">
      <alignment horizontal="center" vertical="center"/>
    </xf>
    <xf numFmtId="43" fontId="2" fillId="0" borderId="0" xfId="1" applyFont="1" applyAlignment="1">
      <alignment horizontal="left" vertical="center"/>
    </xf>
    <xf numFmtId="165" fontId="3" fillId="3" borderId="1" xfId="1" applyNumberFormat="1" applyFont="1" applyFill="1" applyBorder="1" applyAlignment="1">
      <alignment horizontal="center" vertical="center"/>
    </xf>
    <xf numFmtId="165" fontId="2" fillId="0" borderId="0" xfId="1" applyNumberFormat="1" applyFont="1" applyAlignment="1">
      <alignment horizontal="left" vertical="center"/>
    </xf>
    <xf numFmtId="43" fontId="2" fillId="4" borderId="1" xfId="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43" fontId="10" fillId="2" borderId="1" xfId="1" applyFont="1" applyFill="1" applyBorder="1" applyAlignment="1">
      <alignment horizontal="left" vertical="center"/>
    </xf>
    <xf numFmtId="165" fontId="10" fillId="2" borderId="1" xfId="1" applyNumberFormat="1" applyFont="1" applyFill="1" applyBorder="1" applyAlignment="1">
      <alignment horizontal="left" vertical="center"/>
    </xf>
    <xf numFmtId="43" fontId="13" fillId="0" borderId="1" xfId="1" applyFont="1" applyBorder="1" applyAlignment="1">
      <alignment horizontal="left" vertical="center"/>
    </xf>
    <xf numFmtId="43" fontId="10" fillId="0" borderId="1" xfId="1" applyFont="1" applyBorder="1" applyAlignment="1">
      <alignment horizontal="left" vertical="center"/>
    </xf>
    <xf numFmtId="43" fontId="10" fillId="2" borderId="1" xfId="1" applyFont="1" applyFill="1" applyBorder="1" applyAlignment="1">
      <alignment horizontal="left" vertical="center" wrapText="1"/>
    </xf>
    <xf numFmtId="165" fontId="10" fillId="0" borderId="1" xfId="1" applyNumberFormat="1" applyFont="1" applyFill="1" applyBorder="1" applyAlignment="1">
      <alignment horizontal="left" vertical="center"/>
    </xf>
    <xf numFmtId="0" fontId="15" fillId="2" borderId="1" xfId="0" applyFont="1" applyFill="1" applyBorder="1" applyAlignment="1">
      <alignment horizontal="left" vertical="top" wrapText="1"/>
    </xf>
    <xf numFmtId="0" fontId="11" fillId="2" borderId="1" xfId="2" applyFont="1" applyFill="1" applyBorder="1" applyAlignment="1" applyProtection="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7" fillId="0" borderId="0" xfId="0" applyFont="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3" fontId="17" fillId="0" borderId="1" xfId="1" applyFont="1" applyBorder="1" applyAlignment="1">
      <alignment horizontal="center" vertical="center"/>
    </xf>
    <xf numFmtId="164" fontId="17" fillId="2" borderId="1"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xf>
    <xf numFmtId="43" fontId="17" fillId="0" borderId="1" xfId="1" applyFont="1" applyBorder="1" applyAlignment="1">
      <alignment horizontal="left" vertical="center"/>
    </xf>
    <xf numFmtId="164" fontId="17" fillId="2" borderId="1" xfId="1" applyNumberFormat="1" applyFont="1" applyFill="1" applyBorder="1" applyAlignment="1">
      <alignment horizontal="left" vertical="center"/>
    </xf>
    <xf numFmtId="164" fontId="17" fillId="0" borderId="1" xfId="1" applyNumberFormat="1" applyFont="1" applyBorder="1" applyAlignment="1">
      <alignment horizontal="left" vertical="center"/>
    </xf>
    <xf numFmtId="0" fontId="17" fillId="2" borderId="1" xfId="0" applyFont="1" applyFill="1" applyBorder="1" applyAlignment="1">
      <alignment horizontal="left" vertical="center" wrapText="1"/>
    </xf>
    <xf numFmtId="164" fontId="17" fillId="2" borderId="1" xfId="1" applyNumberFormat="1" applyFont="1" applyFill="1" applyBorder="1" applyAlignment="1">
      <alignment horizontal="left" vertical="center" wrapText="1"/>
    </xf>
    <xf numFmtId="0" fontId="17" fillId="2" borderId="1" xfId="0" applyFont="1" applyFill="1" applyBorder="1" applyAlignment="1">
      <alignment horizontal="left" vertical="top" wrapText="1"/>
    </xf>
    <xf numFmtId="0" fontId="18" fillId="2" borderId="1" xfId="0" applyFont="1" applyFill="1" applyBorder="1" applyAlignment="1">
      <alignment horizontal="center" vertical="center"/>
    </xf>
    <xf numFmtId="0" fontId="19" fillId="2" borderId="1" xfId="2" applyFont="1" applyFill="1" applyBorder="1" applyAlignment="1" applyProtection="1">
      <alignment horizontal="left" vertical="center" wrapText="1"/>
    </xf>
    <xf numFmtId="0" fontId="17" fillId="2" borderId="3" xfId="0" applyFont="1" applyFill="1" applyBorder="1" applyAlignment="1">
      <alignment horizontal="center" vertical="center"/>
    </xf>
    <xf numFmtId="164" fontId="18" fillId="2" borderId="1" xfId="1" applyNumberFormat="1" applyFont="1" applyFill="1" applyBorder="1" applyAlignment="1">
      <alignment horizontal="left" vertical="center"/>
    </xf>
    <xf numFmtId="0" fontId="17" fillId="0" borderId="0" xfId="0" applyFont="1" applyAlignment="1">
      <alignment horizontal="left" vertical="center" wrapText="1"/>
    </xf>
    <xf numFmtId="43" fontId="17" fillId="0" borderId="0" xfId="1" applyFont="1" applyAlignment="1">
      <alignment horizontal="left" vertical="center"/>
    </xf>
    <xf numFmtId="164" fontId="17" fillId="0" borderId="0" xfId="1" applyNumberFormat="1" applyFont="1" applyAlignment="1">
      <alignment horizontal="left" vertical="center"/>
    </xf>
    <xf numFmtId="164" fontId="17" fillId="0" borderId="0" xfId="0" applyNumberFormat="1" applyFont="1" applyAlignment="1">
      <alignment horizontal="left" vertical="center"/>
    </xf>
    <xf numFmtId="43" fontId="17" fillId="0" borderId="0" xfId="0" applyNumberFormat="1" applyFont="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left" vertical="center" wrapText="1"/>
    </xf>
    <xf numFmtId="43" fontId="2" fillId="3" borderId="1" xfId="1" applyFont="1" applyFill="1" applyBorder="1" applyAlignment="1">
      <alignment horizontal="center" vertical="center"/>
    </xf>
    <xf numFmtId="0" fontId="25" fillId="2" borderId="3" xfId="0" applyFont="1" applyFill="1" applyBorder="1" applyAlignment="1">
      <alignment horizontal="center" vertical="center" wrapText="1"/>
    </xf>
    <xf numFmtId="0" fontId="26" fillId="2" borderId="3" xfId="0" applyFont="1" applyFill="1" applyBorder="1" applyAlignment="1">
      <alignment horizontal="left" vertical="center"/>
    </xf>
    <xf numFmtId="0" fontId="26" fillId="2" borderId="3" xfId="0" applyFont="1" applyFill="1" applyBorder="1" applyAlignment="1">
      <alignment horizontal="left" vertical="center" wrapText="1"/>
    </xf>
    <xf numFmtId="43" fontId="26" fillId="0" borderId="3" xfId="1" applyFont="1" applyBorder="1" applyAlignment="1">
      <alignment horizontal="left" vertical="center"/>
    </xf>
    <xf numFmtId="164" fontId="26" fillId="2" borderId="3" xfId="1" applyNumberFormat="1" applyFont="1" applyFill="1" applyBorder="1" applyAlignment="1">
      <alignment horizontal="left" vertical="center"/>
    </xf>
    <xf numFmtId="164" fontId="26" fillId="0" borderId="3" xfId="1" applyNumberFormat="1" applyFont="1" applyBorder="1" applyAlignment="1">
      <alignment horizontal="left" vertical="center"/>
    </xf>
    <xf numFmtId="0" fontId="27"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xf>
    <xf numFmtId="0" fontId="27" fillId="5" borderId="1" xfId="0" applyFont="1" applyFill="1" applyBorder="1" applyAlignment="1">
      <alignment horizontal="left" vertical="center"/>
    </xf>
    <xf numFmtId="0" fontId="27" fillId="5" borderId="1" xfId="0" applyFont="1" applyFill="1" applyBorder="1" applyAlignment="1">
      <alignment horizontal="left" vertical="center" wrapText="1"/>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xf>
    <xf numFmtId="0" fontId="30" fillId="7" borderId="1" xfId="0" applyFont="1" applyFill="1" applyBorder="1" applyAlignment="1">
      <alignment horizontal="center" vertical="center" wrapText="1"/>
    </xf>
    <xf numFmtId="0" fontId="30" fillId="7" borderId="1" xfId="0" applyFont="1" applyFill="1" applyBorder="1" applyAlignment="1">
      <alignment horizontal="left" vertical="center"/>
    </xf>
    <xf numFmtId="0" fontId="31" fillId="7"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xf>
    <xf numFmtId="0" fontId="31" fillId="7" borderId="1" xfId="0" applyFont="1" applyFill="1" applyBorder="1" applyAlignment="1">
      <alignment horizontal="left" vertical="center"/>
    </xf>
    <xf numFmtId="0" fontId="31" fillId="7" borderId="1" xfId="0" applyFont="1" applyFill="1" applyBorder="1" applyAlignment="1">
      <alignment horizontal="left" vertical="center" wrapText="1"/>
    </xf>
    <xf numFmtId="0" fontId="15" fillId="0" borderId="0" xfId="0" applyFont="1"/>
    <xf numFmtId="0" fontId="34" fillId="0" borderId="0" xfId="0" applyFont="1"/>
    <xf numFmtId="164" fontId="15" fillId="0" borderId="0" xfId="1" applyNumberFormat="1" applyFont="1" applyAlignment="1">
      <alignment horizontal="center" wrapText="1"/>
    </xf>
    <xf numFmtId="164" fontId="15" fillId="0" borderId="0" xfId="1" applyNumberFormat="1" applyFont="1" applyAlignment="1">
      <alignment horizontal="center"/>
    </xf>
    <xf numFmtId="0" fontId="34" fillId="0" borderId="1" xfId="0" applyFont="1" applyBorder="1"/>
    <xf numFmtId="164" fontId="34" fillId="0" borderId="1" xfId="1" applyNumberFormat="1" applyFont="1" applyBorder="1" applyAlignment="1">
      <alignment horizontal="center" wrapText="1"/>
    </xf>
    <xf numFmtId="164" fontId="34" fillId="0" borderId="1" xfId="1" applyNumberFormat="1" applyFont="1" applyFill="1" applyBorder="1" applyAlignment="1">
      <alignment horizontal="center"/>
    </xf>
    <xf numFmtId="0" fontId="15" fillId="0" borderId="1" xfId="0" applyFont="1" applyBorder="1"/>
    <xf numFmtId="164" fontId="15" fillId="0" borderId="1" xfId="1" applyNumberFormat="1" applyFont="1" applyBorder="1" applyAlignment="1">
      <alignment horizontal="center"/>
    </xf>
    <xf numFmtId="0" fontId="33" fillId="2" borderId="1" xfId="0" applyFont="1" applyFill="1" applyBorder="1" applyAlignment="1">
      <alignment horizontal="left" vertical="center"/>
    </xf>
    <xf numFmtId="0" fontId="33" fillId="0" borderId="1" xfId="0" applyFont="1" applyBorder="1" applyAlignment="1">
      <alignment vertical="center"/>
    </xf>
    <xf numFmtId="0" fontId="15" fillId="0" borderId="1" xfId="0" applyFont="1" applyBorder="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10" fillId="0" borderId="0" xfId="0" applyFont="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5" fontId="13" fillId="3" borderId="1" xfId="1" applyNumberFormat="1" applyFont="1" applyFill="1" applyBorder="1" applyAlignment="1">
      <alignment horizontal="center" vertical="center"/>
    </xf>
    <xf numFmtId="43" fontId="13" fillId="3" borderId="1" xfId="1" applyFont="1" applyFill="1" applyBorder="1" applyAlignment="1">
      <alignment horizontal="center" vertical="center"/>
    </xf>
    <xf numFmtId="43" fontId="10" fillId="3" borderId="1" xfId="1" applyFont="1" applyFill="1" applyBorder="1" applyAlignment="1">
      <alignment horizontal="center" vertical="center"/>
    </xf>
    <xf numFmtId="43" fontId="10" fillId="4" borderId="1"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65" fontId="10" fillId="0" borderId="0" xfId="1" applyNumberFormat="1" applyFont="1" applyAlignment="1">
      <alignment horizontal="left" vertical="center"/>
    </xf>
    <xf numFmtId="43" fontId="10" fillId="0" borderId="0" xfId="1" applyFont="1" applyAlignment="1">
      <alignment horizontal="left" vertical="center"/>
    </xf>
    <xf numFmtId="0" fontId="35"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36" fillId="2" borderId="3" xfId="0" applyFont="1" applyFill="1" applyBorder="1" applyAlignment="1">
      <alignment horizontal="left" vertical="center"/>
    </xf>
    <xf numFmtId="0" fontId="36" fillId="2" borderId="3" xfId="0" applyFont="1" applyFill="1" applyBorder="1" applyAlignment="1">
      <alignment horizontal="left" vertical="center" wrapText="1"/>
    </xf>
    <xf numFmtId="43" fontId="36" fillId="0" borderId="3" xfId="1" applyFont="1" applyBorder="1" applyAlignment="1">
      <alignment horizontal="left" vertical="center"/>
    </xf>
    <xf numFmtId="164" fontId="36" fillId="2" borderId="3" xfId="1" applyNumberFormat="1" applyFont="1" applyFill="1" applyBorder="1" applyAlignment="1">
      <alignment horizontal="left" vertical="center"/>
    </xf>
    <xf numFmtId="164" fontId="36" fillId="0" borderId="3" xfId="1" applyNumberFormat="1" applyFont="1" applyBorder="1" applyAlignment="1">
      <alignment horizontal="lef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 xfId="0" applyFont="1" applyFill="1" applyBorder="1" applyAlignment="1">
      <alignment horizontal="left" vertic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xf>
    <xf numFmtId="0" fontId="14" fillId="9" borderId="1" xfId="0" applyFont="1" applyFill="1" applyBorder="1" applyAlignment="1">
      <alignment horizontal="left" vertical="center"/>
    </xf>
    <xf numFmtId="0" fontId="14" fillId="9" borderId="1" xfId="0" applyFont="1" applyFill="1" applyBorder="1" applyAlignment="1">
      <alignment horizontal="left" vertical="center" wrapText="1"/>
    </xf>
    <xf numFmtId="0" fontId="37"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1" xfId="0" applyFont="1" applyFill="1" applyBorder="1" applyAlignment="1">
      <alignment horizontal="left" vertical="center"/>
    </xf>
    <xf numFmtId="0" fontId="15" fillId="0" borderId="0" xfId="0" applyFont="1" applyAlignment="1">
      <alignment horizontal="left"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3" fontId="15" fillId="0" borderId="1" xfId="1" applyFont="1" applyBorder="1" applyAlignment="1">
      <alignment horizontal="center" vertical="center"/>
    </xf>
    <xf numFmtId="164" fontId="15" fillId="2"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0" fontId="15" fillId="0" borderId="0" xfId="0" applyFont="1" applyAlignment="1">
      <alignment horizontal="center" vertical="center"/>
    </xf>
    <xf numFmtId="0" fontId="34" fillId="2" borderId="1" xfId="0" applyFont="1" applyFill="1" applyBorder="1" applyAlignment="1">
      <alignment horizontal="center" vertical="center" wrapText="1"/>
    </xf>
    <xf numFmtId="0" fontId="39"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43" fontId="15" fillId="0" borderId="1" xfId="1" applyFont="1" applyBorder="1" applyAlignment="1">
      <alignment horizontal="left" vertical="center"/>
    </xf>
    <xf numFmtId="164" fontId="15" fillId="2" borderId="1" xfId="1" applyNumberFormat="1" applyFont="1" applyFill="1" applyBorder="1" applyAlignment="1">
      <alignment horizontal="left" vertical="center"/>
    </xf>
    <xf numFmtId="164" fontId="15" fillId="0" borderId="1" xfId="1" applyNumberFormat="1" applyFont="1" applyBorder="1" applyAlignment="1">
      <alignment horizontal="left" vertical="center"/>
    </xf>
    <xf numFmtId="0" fontId="15" fillId="2" borderId="1" xfId="0" applyFont="1" applyFill="1" applyBorder="1" applyAlignment="1">
      <alignment horizontal="left" vertical="center" wrapText="1"/>
    </xf>
    <xf numFmtId="164" fontId="15" fillId="2" borderId="1" xfId="1" applyNumberFormat="1" applyFont="1" applyFill="1" applyBorder="1" applyAlignment="1">
      <alignment horizontal="left" vertical="center" wrapText="1"/>
    </xf>
    <xf numFmtId="43" fontId="15" fillId="0" borderId="0" xfId="0" applyNumberFormat="1" applyFont="1" applyAlignment="1">
      <alignment horizontal="left" vertical="center"/>
    </xf>
    <xf numFmtId="0" fontId="34" fillId="2" borderId="1" xfId="0" applyFont="1" applyFill="1" applyBorder="1" applyAlignment="1">
      <alignment horizontal="center" vertical="center"/>
    </xf>
    <xf numFmtId="0" fontId="39" fillId="2" borderId="1" xfId="2" applyFont="1" applyFill="1" applyBorder="1" applyAlignment="1" applyProtection="1">
      <alignment horizontal="left" vertical="center" wrapText="1"/>
    </xf>
    <xf numFmtId="0" fontId="15" fillId="2" borderId="3" xfId="0" applyFont="1" applyFill="1" applyBorder="1" applyAlignment="1">
      <alignment horizontal="center" vertical="center"/>
    </xf>
    <xf numFmtId="0" fontId="41" fillId="2" borderId="3" xfId="0" applyFont="1" applyFill="1" applyBorder="1" applyAlignment="1">
      <alignment horizontal="center" vertical="center" wrapText="1"/>
    </xf>
    <xf numFmtId="0" fontId="33" fillId="2" borderId="3" xfId="0" applyFont="1" applyFill="1" applyBorder="1" applyAlignment="1">
      <alignment horizontal="left" vertical="center"/>
    </xf>
    <xf numFmtId="0" fontId="33" fillId="2" borderId="3" xfId="0" applyFont="1" applyFill="1" applyBorder="1" applyAlignment="1">
      <alignment horizontal="left" vertical="center" wrapText="1"/>
    </xf>
    <xf numFmtId="43" fontId="33" fillId="0" borderId="3" xfId="1" applyFont="1" applyBorder="1" applyAlignment="1">
      <alignment horizontal="left" vertical="center"/>
    </xf>
    <xf numFmtId="164" fontId="33" fillId="2" borderId="3" xfId="1" applyNumberFormat="1" applyFont="1" applyFill="1" applyBorder="1" applyAlignment="1">
      <alignment horizontal="left" vertical="center"/>
    </xf>
    <xf numFmtId="164" fontId="33" fillId="0" borderId="3" xfId="1" applyNumberFormat="1" applyFont="1" applyBorder="1" applyAlignment="1">
      <alignment horizontal="left" vertical="center"/>
    </xf>
    <xf numFmtId="164" fontId="34" fillId="2" borderId="1" xfId="1" applyNumberFormat="1" applyFont="1" applyFill="1" applyBorder="1" applyAlignment="1">
      <alignment horizontal="left" vertical="center"/>
    </xf>
    <xf numFmtId="0" fontId="15" fillId="0" borderId="0" xfId="0" applyFont="1" applyAlignment="1">
      <alignment horizontal="left" vertical="center" wrapText="1"/>
    </xf>
    <xf numFmtId="43" fontId="15" fillId="0" borderId="0" xfId="1" applyFont="1" applyAlignment="1">
      <alignment horizontal="left" vertical="center"/>
    </xf>
    <xf numFmtId="164" fontId="15" fillId="0" borderId="0" xfId="1" applyNumberFormat="1" applyFont="1" applyAlignment="1">
      <alignment horizontal="left" vertical="center"/>
    </xf>
    <xf numFmtId="164" fontId="15" fillId="0" borderId="0" xfId="0" applyNumberFormat="1" applyFont="1" applyAlignment="1">
      <alignment horizontal="left" vertical="center"/>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2" fillId="7" borderId="1" xfId="0" applyFont="1" applyFill="1" applyBorder="1" applyAlignment="1">
      <alignment horizontal="left" vertical="center"/>
    </xf>
    <xf numFmtId="0" fontId="43" fillId="7"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7" borderId="1" xfId="0" applyFont="1" applyFill="1" applyBorder="1" applyAlignment="1">
      <alignment horizontal="left" vertical="center"/>
    </xf>
    <xf numFmtId="0" fontId="44" fillId="7"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xf>
    <xf numFmtId="43" fontId="17" fillId="2" borderId="1" xfId="1" applyFont="1" applyFill="1" applyBorder="1" applyAlignment="1">
      <alignment horizontal="left" vertical="center"/>
    </xf>
    <xf numFmtId="165" fontId="17" fillId="2" borderId="1" xfId="1" applyNumberFormat="1" applyFont="1" applyFill="1" applyBorder="1" applyAlignment="1">
      <alignment horizontal="left" vertical="center"/>
    </xf>
    <xf numFmtId="43" fontId="13" fillId="7" borderId="1" xfId="1" applyFont="1" applyFill="1" applyBorder="1" applyAlignment="1">
      <alignment horizontal="left" vertical="center"/>
    </xf>
    <xf numFmtId="43" fontId="13" fillId="0" borderId="1" xfId="1" applyFont="1" applyFill="1" applyBorder="1" applyAlignment="1">
      <alignment horizontal="left" vertical="center"/>
    </xf>
    <xf numFmtId="164" fontId="15" fillId="7" borderId="1" xfId="1" applyNumberFormat="1" applyFont="1" applyFill="1" applyBorder="1" applyAlignment="1">
      <alignment horizontal="left" vertical="center"/>
    </xf>
    <xf numFmtId="0" fontId="34" fillId="3" borderId="1" xfId="0" applyFont="1" applyFill="1" applyBorder="1" applyAlignment="1">
      <alignment horizontal="center" vertical="center"/>
    </xf>
    <xf numFmtId="0" fontId="15" fillId="0" borderId="1" xfId="0" applyFont="1" applyBorder="1" applyAlignment="1">
      <alignment horizontal="center" vertical="center"/>
    </xf>
    <xf numFmtId="43" fontId="15" fillId="2" borderId="1" xfId="1" applyFont="1" applyFill="1" applyBorder="1" applyAlignment="1">
      <alignment horizontal="left" vertical="center"/>
    </xf>
    <xf numFmtId="165" fontId="15" fillId="2" borderId="1" xfId="1" applyNumberFormat="1" applyFont="1" applyFill="1" applyBorder="1" applyAlignment="1">
      <alignment horizontal="left" vertical="center"/>
    </xf>
    <xf numFmtId="0" fontId="42" fillId="7" borderId="1" xfId="0" applyFont="1" applyFill="1" applyBorder="1" applyAlignment="1">
      <alignment horizontal="left" vertical="center" wrapText="1"/>
    </xf>
    <xf numFmtId="0" fontId="34" fillId="3" borderId="1" xfId="0" applyFont="1" applyFill="1" applyBorder="1" applyAlignment="1">
      <alignment horizontal="center" vertical="center" wrapText="1"/>
    </xf>
    <xf numFmtId="165" fontId="34" fillId="3" borderId="1" xfId="1" applyNumberFormat="1" applyFont="1" applyFill="1" applyBorder="1" applyAlignment="1">
      <alignment horizontal="center" vertical="center"/>
    </xf>
    <xf numFmtId="43" fontId="34" fillId="3" borderId="1" xfId="1" applyFont="1" applyFill="1" applyBorder="1" applyAlignment="1">
      <alignment horizontal="center" vertical="center"/>
    </xf>
    <xf numFmtId="43" fontId="15" fillId="3" borderId="1" xfId="1" applyFont="1" applyFill="1" applyBorder="1" applyAlignment="1">
      <alignment horizontal="center" vertical="center"/>
    </xf>
    <xf numFmtId="43" fontId="15" fillId="4" borderId="1" xfId="1" applyFont="1" applyFill="1" applyBorder="1" applyAlignment="1">
      <alignment horizontal="center" vertical="center"/>
    </xf>
    <xf numFmtId="43" fontId="34" fillId="0" borderId="1" xfId="1" applyFont="1" applyBorder="1" applyAlignment="1">
      <alignment horizontal="left" vertical="center"/>
    </xf>
    <xf numFmtId="43" fontId="15" fillId="2" borderId="1" xfId="1" applyFont="1" applyFill="1" applyBorder="1" applyAlignment="1">
      <alignment horizontal="left" vertical="center" wrapText="1"/>
    </xf>
    <xf numFmtId="165" fontId="15" fillId="0" borderId="1" xfId="1" applyNumberFormat="1" applyFont="1" applyFill="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165" fontId="15" fillId="0" borderId="0" xfId="1" applyNumberFormat="1" applyFont="1" applyAlignment="1">
      <alignment horizontal="left" vertical="center"/>
    </xf>
    <xf numFmtId="164" fontId="34" fillId="0" borderId="1" xfId="1" applyNumberFormat="1" applyFont="1" applyBorder="1" applyAlignment="1">
      <alignment horizont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3" fillId="6" borderId="2"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5" xfId="0" applyFont="1" applyFill="1" applyBorder="1" applyAlignment="1">
      <alignment horizontal="center" vertical="center"/>
    </xf>
    <xf numFmtId="0" fontId="29" fillId="5"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2"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8" fillId="9" borderId="2" xfId="0" applyFont="1" applyFill="1" applyBorder="1" applyAlignment="1">
      <alignment horizontal="center" vertical="center" wrapText="1"/>
    </xf>
    <xf numFmtId="0" fontId="38" fillId="9" borderId="4"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5" xfId="0" applyFont="1" applyFill="1" applyBorder="1" applyAlignment="1">
      <alignment horizontal="center" vertical="center"/>
    </xf>
    <xf numFmtId="0" fontId="42" fillId="7" borderId="2" xfId="0" applyFont="1" applyFill="1" applyBorder="1" applyAlignment="1">
      <alignment horizontal="center" vertical="center" wrapText="1"/>
    </xf>
    <xf numFmtId="0" fontId="42" fillId="7" borderId="4"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4" fillId="7" borderId="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42" fillId="7" borderId="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5" xfId="0" applyFont="1" applyFill="1" applyBorder="1" applyAlignment="1">
      <alignment horizontal="center" vertical="center"/>
    </xf>
    <xf numFmtId="0" fontId="15" fillId="0" borderId="1" xfId="0" applyFont="1" applyBorder="1" applyAlignment="1">
      <alignment horizontal="center" vertical="center"/>
    </xf>
    <xf numFmtId="0" fontId="34" fillId="0" borderId="1" xfId="0" applyFont="1" applyBorder="1" applyAlignment="1">
      <alignment horizontal="center" vertical="center"/>
    </xf>
    <xf numFmtId="43" fontId="15" fillId="0" borderId="0" xfId="0" applyNumberFormat="1" applyFont="1"/>
  </cellXfs>
  <cellStyles count="3">
    <cellStyle name="Comma" xfId="1" builtinId="3"/>
    <cellStyle name="Normal" xfId="0" builtinId="0"/>
    <cellStyle name="Normal_HDFCPAT" xfId="2"/>
  </cellStyles>
  <dxfs count="0"/>
  <tableStyles count="0" defaultTableStyle="TableStyleMedium2" defaultPivotStyle="PivotStyleLight16"/>
  <colors>
    <mruColors>
      <color rgb="FF33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1</xdr:row>
      <xdr:rowOff>10885</xdr:rowOff>
    </xdr:from>
    <xdr:to>
      <xdr:col>26</xdr:col>
      <xdr:colOff>180673</xdr:colOff>
      <xdr:row>9</xdr:row>
      <xdr:rowOff>468679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215257" y="239485"/>
          <a:ext cx="9705673" cy="6858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93305</xdr:colOff>
      <xdr:row>2</xdr:row>
      <xdr:rowOff>76200</xdr:rowOff>
    </xdr:from>
    <xdr:to>
      <xdr:col>25</xdr:col>
      <xdr:colOff>326570</xdr:colOff>
      <xdr:row>9</xdr:row>
      <xdr:rowOff>163286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18926" b="17038"/>
        <a:stretch/>
      </xdr:blipFill>
      <xdr:spPr>
        <a:xfrm>
          <a:off x="13395648" y="533400"/>
          <a:ext cx="9377265" cy="6030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297180</xdr:colOff>
      <xdr:row>0</xdr:row>
      <xdr:rowOff>0</xdr:rowOff>
    </xdr:from>
    <xdr:to>
      <xdr:col>23</xdr:col>
      <xdr:colOff>551202</xdr:colOff>
      <xdr:row>9</xdr:row>
      <xdr:rowOff>138953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2054840" y="0"/>
          <a:ext cx="9710442"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25</xdr:col>
      <xdr:colOff>566442</xdr:colOff>
      <xdr:row>10</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02343" y="457200"/>
          <a:ext cx="9710442" cy="685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562792</xdr:colOff>
      <xdr:row>2</xdr:row>
      <xdr:rowOff>808809</xdr:rowOff>
    </xdr:from>
    <xdr:to>
      <xdr:col>32</xdr:col>
      <xdr:colOff>519634</xdr:colOff>
      <xdr:row>24</xdr:row>
      <xdr:rowOff>99061</xdr:rowOff>
    </xdr:to>
    <xdr:pic>
      <xdr:nvPicPr>
        <xdr:cNvPr id="2" name="Picture 1">
          <a:extLst>
            <a:ext uri="{FF2B5EF4-FFF2-40B4-BE49-F238E27FC236}">
              <a16:creationId xmlns:a16="http://schemas.microsoft.com/office/drawing/2014/main" id="{34A48D98-57D9-97B4-0E95-A8CE7559AD5E}"/>
            </a:ext>
          </a:extLst>
        </xdr:cNvPr>
        <xdr:cNvPicPr>
          <a:picLocks noChangeAspect="1"/>
        </xdr:cNvPicPr>
      </xdr:nvPicPr>
      <xdr:blipFill>
        <a:blip xmlns:r="http://schemas.openxmlformats.org/officeDocument/2006/relationships" r:embed="rId1"/>
        <a:stretch>
          <a:fillRect/>
        </a:stretch>
      </xdr:blipFill>
      <xdr:spPr>
        <a:xfrm>
          <a:off x="16695421" y="1178923"/>
          <a:ext cx="9710442" cy="68775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tabSelected="1" workbookViewId="0">
      <selection activeCell="J4" sqref="J4"/>
    </sheetView>
  </sheetViews>
  <sheetFormatPr defaultColWidth="8.90625" defaultRowHeight="15.5"/>
  <cols>
    <col min="1" max="1" width="8.90625" style="93"/>
    <col min="2" max="2" width="5" style="93" bestFit="1" customWidth="1"/>
    <col min="3" max="3" width="7.6328125" style="93" bestFit="1" customWidth="1"/>
    <col min="4" max="4" width="27.54296875" style="93" bestFit="1" customWidth="1"/>
    <col min="5" max="5" width="13.81640625" style="93" bestFit="1" customWidth="1"/>
    <col min="6" max="6" width="26.453125" style="93" bestFit="1" customWidth="1"/>
    <col min="7" max="7" width="14.81640625" style="95" customWidth="1"/>
    <col min="8" max="8" width="14.453125" style="96" customWidth="1"/>
    <col min="9" max="9" width="11.6328125" style="96" bestFit="1" customWidth="1"/>
    <col min="10" max="10" width="11.81640625" style="93" bestFit="1" customWidth="1"/>
    <col min="11" max="16384" width="8.90625" style="93"/>
  </cols>
  <sheetData>
    <row r="1" spans="2:12">
      <c r="C1" s="94" t="s">
        <v>128</v>
      </c>
    </row>
    <row r="3" spans="2:12" ht="31">
      <c r="B3" s="97" t="s">
        <v>0</v>
      </c>
      <c r="C3" s="97" t="s">
        <v>115</v>
      </c>
      <c r="D3" s="97" t="s">
        <v>112</v>
      </c>
      <c r="E3" s="97" t="s">
        <v>116</v>
      </c>
      <c r="F3" s="97" t="s">
        <v>63</v>
      </c>
      <c r="G3" s="98" t="s">
        <v>131</v>
      </c>
      <c r="H3" s="99" t="s">
        <v>114</v>
      </c>
      <c r="I3" s="99" t="s">
        <v>49</v>
      </c>
    </row>
    <row r="4" spans="2:12">
      <c r="B4" s="100">
        <v>1</v>
      </c>
      <c r="C4" s="100">
        <v>995411</v>
      </c>
      <c r="D4" s="100" t="s">
        <v>107</v>
      </c>
      <c r="E4" s="100" t="s">
        <v>111</v>
      </c>
      <c r="F4" s="100" t="s">
        <v>113</v>
      </c>
      <c r="G4" s="98">
        <f>Barista!H25</f>
        <v>379330.58350000001</v>
      </c>
      <c r="H4" s="101">
        <f t="shared" ref="H4:H12" si="0">G4*18%</f>
        <v>68279.50503</v>
      </c>
      <c r="I4" s="101">
        <f t="shared" ref="I4:I12" si="1">G4+H4</f>
        <v>447610.08853000001</v>
      </c>
      <c r="J4" s="251">
        <f>G4*$L14</f>
        <v>13248.005521915471</v>
      </c>
    </row>
    <row r="5" spans="2:12">
      <c r="B5" s="100">
        <v>2</v>
      </c>
      <c r="C5" s="100">
        <v>995411</v>
      </c>
      <c r="D5" s="100" t="s">
        <v>108</v>
      </c>
      <c r="E5" s="100" t="s">
        <v>111</v>
      </c>
      <c r="F5" s="100" t="s">
        <v>113</v>
      </c>
      <c r="G5" s="98">
        <f>'MOMO Express'!H25</f>
        <v>388062.66950000002</v>
      </c>
      <c r="H5" s="101">
        <f t="shared" si="0"/>
        <v>69851.280509999997</v>
      </c>
      <c r="I5" s="101">
        <f t="shared" si="1"/>
        <v>457913.95001000003</v>
      </c>
      <c r="J5" s="251">
        <f t="shared" ref="J5:J12" si="2">G5*L15</f>
        <v>0</v>
      </c>
    </row>
    <row r="6" spans="2:12">
      <c r="B6" s="100">
        <v>3</v>
      </c>
      <c r="C6" s="100">
        <v>995411</v>
      </c>
      <c r="D6" s="100" t="s">
        <v>122</v>
      </c>
      <c r="E6" s="100" t="s">
        <v>111</v>
      </c>
      <c r="F6" s="100" t="s">
        <v>123</v>
      </c>
      <c r="G6" s="98">
        <f>'Wrap it up'!H25</f>
        <v>315412.91220000002</v>
      </c>
      <c r="H6" s="101">
        <f t="shared" si="0"/>
        <v>56774.324196000001</v>
      </c>
      <c r="I6" s="101">
        <f t="shared" si="1"/>
        <v>372187.23639600002</v>
      </c>
      <c r="J6" s="251">
        <f t="shared" si="2"/>
        <v>0</v>
      </c>
    </row>
    <row r="7" spans="2:12">
      <c r="B7" s="100">
        <v>4</v>
      </c>
      <c r="C7" s="100">
        <v>995411</v>
      </c>
      <c r="D7" s="100" t="s">
        <v>118</v>
      </c>
      <c r="E7" s="100" t="s">
        <v>111</v>
      </c>
      <c r="F7" s="100" t="s">
        <v>123</v>
      </c>
      <c r="G7" s="98">
        <f>'Burger Pizza'!H25</f>
        <v>317080.58350000001</v>
      </c>
      <c r="H7" s="101">
        <f t="shared" si="0"/>
        <v>57074.50503</v>
      </c>
      <c r="I7" s="101">
        <f t="shared" si="1"/>
        <v>374155.08853000001</v>
      </c>
      <c r="J7" s="251">
        <f t="shared" si="2"/>
        <v>0</v>
      </c>
    </row>
    <row r="8" spans="2:12">
      <c r="B8" s="100">
        <v>5</v>
      </c>
      <c r="C8" s="100">
        <v>995411</v>
      </c>
      <c r="D8" s="100" t="s">
        <v>132</v>
      </c>
      <c r="E8" s="100" t="s">
        <v>111</v>
      </c>
      <c r="F8" s="100" t="s">
        <v>137</v>
      </c>
      <c r="G8" s="98">
        <f>Cafeccino1!H25</f>
        <v>424120.16399999999</v>
      </c>
      <c r="H8" s="101">
        <f t="shared" si="0"/>
        <v>76341.629520000002</v>
      </c>
      <c r="I8" s="101">
        <f t="shared" si="1"/>
        <v>500461.79352000001</v>
      </c>
      <c r="J8" s="251">
        <f t="shared" si="2"/>
        <v>0</v>
      </c>
    </row>
    <row r="9" spans="2:12">
      <c r="B9" s="100">
        <v>6</v>
      </c>
      <c r="C9" s="100">
        <v>995411</v>
      </c>
      <c r="D9" s="100" t="s">
        <v>138</v>
      </c>
      <c r="E9" s="100" t="s">
        <v>111</v>
      </c>
      <c r="F9" s="100" t="s">
        <v>147</v>
      </c>
      <c r="G9" s="98">
        <f>'Flying Bite'!H25</f>
        <v>270505.484</v>
      </c>
      <c r="H9" s="101">
        <f t="shared" si="0"/>
        <v>48690.987119999998</v>
      </c>
      <c r="I9" s="101">
        <f t="shared" si="1"/>
        <v>319196.47112</v>
      </c>
      <c r="J9" s="251">
        <f t="shared" si="2"/>
        <v>0</v>
      </c>
    </row>
    <row r="10" spans="2:12">
      <c r="B10" s="100">
        <v>7</v>
      </c>
      <c r="C10" s="100">
        <v>995411</v>
      </c>
      <c r="D10" s="100" t="s">
        <v>145</v>
      </c>
      <c r="E10" s="100" t="s">
        <v>111</v>
      </c>
      <c r="F10" s="100" t="s">
        <v>147</v>
      </c>
      <c r="G10" s="98">
        <f>'Healthy Eats'!H25</f>
        <v>245353.484</v>
      </c>
      <c r="H10" s="101">
        <f t="shared" si="0"/>
        <v>44163.627119999997</v>
      </c>
      <c r="I10" s="101">
        <f t="shared" si="1"/>
        <v>289517.11112000002</v>
      </c>
      <c r="J10" s="251">
        <f t="shared" si="2"/>
        <v>0</v>
      </c>
    </row>
    <row r="11" spans="2:12">
      <c r="B11" s="100">
        <v>8</v>
      </c>
      <c r="C11" s="100">
        <v>995411</v>
      </c>
      <c r="D11" s="100" t="s">
        <v>148</v>
      </c>
      <c r="E11" s="100" t="s">
        <v>111</v>
      </c>
      <c r="F11" s="100" t="s">
        <v>150</v>
      </c>
      <c r="G11" s="98">
        <f>'Masala Kitchen'!H25</f>
        <v>657746.84400000004</v>
      </c>
      <c r="H11" s="101">
        <f t="shared" si="0"/>
        <v>118394.43192</v>
      </c>
      <c r="I11" s="101">
        <f t="shared" si="1"/>
        <v>776141.27592000004</v>
      </c>
      <c r="J11" s="251">
        <f t="shared" si="2"/>
        <v>0</v>
      </c>
    </row>
    <row r="12" spans="2:12">
      <c r="B12" s="100">
        <v>9</v>
      </c>
      <c r="C12" s="100">
        <v>995411</v>
      </c>
      <c r="D12" s="100" t="s">
        <v>149</v>
      </c>
      <c r="E12" s="100" t="s">
        <v>111</v>
      </c>
      <c r="F12" s="100" t="s">
        <v>150</v>
      </c>
      <c r="G12" s="98">
        <f>'Express Idli'!H25</f>
        <v>629046.84400000004</v>
      </c>
      <c r="H12" s="101">
        <f t="shared" si="0"/>
        <v>113228.43192</v>
      </c>
      <c r="I12" s="101">
        <f t="shared" si="1"/>
        <v>742275.27592000004</v>
      </c>
      <c r="J12" s="251">
        <f t="shared" si="2"/>
        <v>0</v>
      </c>
    </row>
    <row r="13" spans="2:12">
      <c r="B13" s="100"/>
      <c r="C13" s="100"/>
      <c r="D13" s="100"/>
      <c r="E13" s="100"/>
      <c r="F13" s="100"/>
      <c r="G13" s="98"/>
      <c r="H13" s="101"/>
      <c r="I13" s="101"/>
    </row>
    <row r="14" spans="2:12">
      <c r="B14" s="100"/>
      <c r="C14" s="100"/>
      <c r="D14" s="100" t="s">
        <v>49</v>
      </c>
      <c r="E14" s="100"/>
      <c r="F14" s="100"/>
      <c r="G14" s="98">
        <f>SUM(G4:G13)</f>
        <v>3626659.5687000002</v>
      </c>
      <c r="H14" s="101"/>
      <c r="I14" s="98">
        <f>SUM(I4:I13)</f>
        <v>4279458.2910660002</v>
      </c>
      <c r="J14" s="251"/>
      <c r="K14" s="93">
        <f>3500000/3626660</f>
        <v>0.96507530344724901</v>
      </c>
      <c r="L14" s="93">
        <f>1-K14</f>
        <v>3.4924696552750989E-2</v>
      </c>
    </row>
    <row r="15" spans="2:12" ht="46.75" customHeight="1">
      <c r="B15" s="100"/>
      <c r="C15" s="103" t="s">
        <v>129</v>
      </c>
      <c r="D15" s="102" t="s">
        <v>117</v>
      </c>
      <c r="E15" s="104"/>
      <c r="F15" s="104"/>
      <c r="G15" s="198" t="s">
        <v>130</v>
      </c>
      <c r="H15" s="198"/>
      <c r="I15" s="198"/>
    </row>
  </sheetData>
  <mergeCells count="1">
    <mergeCell ref="G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4" zoomScale="70" zoomScaleNormal="70" workbookViewId="0">
      <selection activeCell="G22" sqref="G22"/>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16384" width="8.90625" style="38"/>
  </cols>
  <sheetData>
    <row r="1" spans="1:8" ht="18">
      <c r="A1" s="35"/>
      <c r="B1" s="36" t="s">
        <v>62</v>
      </c>
      <c r="C1" s="37" t="s">
        <v>67</v>
      </c>
      <c r="D1" s="37" t="s">
        <v>64</v>
      </c>
      <c r="E1" s="37"/>
      <c r="F1" s="199" t="s">
        <v>65</v>
      </c>
      <c r="G1" s="200"/>
      <c r="H1" s="20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'Barishta MB Sheet '!L3</f>
        <v>280</v>
      </c>
      <c r="G3" s="49">
        <v>165</v>
      </c>
      <c r="H3" s="50">
        <f t="shared" ref="H3:H24" si="0">F3*G3</f>
        <v>46200</v>
      </c>
    </row>
    <row r="4" spans="1:8" ht="35">
      <c r="A4" s="39">
        <f>A3+1</f>
        <v>2</v>
      </c>
      <c r="B4" s="45" t="s">
        <v>10</v>
      </c>
      <c r="C4" s="51" t="s">
        <v>158</v>
      </c>
      <c r="D4" s="51" t="s">
        <v>167</v>
      </c>
      <c r="E4" s="51" t="s">
        <v>12</v>
      </c>
      <c r="F4" s="48">
        <f>'Barishta MB Sheet '!L10</f>
        <v>6.5662500000000001</v>
      </c>
      <c r="G4" s="52">
        <v>2000</v>
      </c>
      <c r="H4" s="50">
        <f t="shared" si="0"/>
        <v>13132.5</v>
      </c>
    </row>
    <row r="5" spans="1:8" ht="52.5">
      <c r="A5" s="39">
        <f t="shared" ref="A5:A24" si="1">A4+1</f>
        <v>3</v>
      </c>
      <c r="B5" s="45" t="s">
        <v>166</v>
      </c>
      <c r="C5" s="51" t="s">
        <v>187</v>
      </c>
      <c r="D5" s="51"/>
      <c r="E5" s="51" t="s">
        <v>12</v>
      </c>
      <c r="F5" s="48">
        <f>'Barishta MB Sheet '!L12</f>
        <v>6.5662500000000001</v>
      </c>
      <c r="G5" s="52">
        <v>850</v>
      </c>
      <c r="H5" s="50">
        <f t="shared" si="0"/>
        <v>5581.3125</v>
      </c>
    </row>
    <row r="6" spans="1:8" ht="123">
      <c r="A6" s="39">
        <f t="shared" si="1"/>
        <v>4</v>
      </c>
      <c r="B6" s="45" t="s">
        <v>13</v>
      </c>
      <c r="C6" s="46" t="s">
        <v>98</v>
      </c>
      <c r="D6" s="46" t="s">
        <v>14</v>
      </c>
      <c r="E6" s="47" t="s">
        <v>12</v>
      </c>
      <c r="F6" s="48">
        <f>'Barishta MB Sheet '!L14</f>
        <v>38.03</v>
      </c>
      <c r="G6" s="49">
        <v>2800</v>
      </c>
      <c r="H6" s="50">
        <f t="shared" si="0"/>
        <v>106484</v>
      </c>
    </row>
    <row r="7" spans="1:8" ht="35">
      <c r="A7" s="39">
        <f t="shared" si="1"/>
        <v>5</v>
      </c>
      <c r="B7" s="45" t="s">
        <v>15</v>
      </c>
      <c r="C7" s="46" t="s">
        <v>95</v>
      </c>
      <c r="D7" s="46" t="s">
        <v>96</v>
      </c>
      <c r="E7" s="47" t="s">
        <v>12</v>
      </c>
      <c r="F7" s="48">
        <f>'Barishta MB Sheet '!L21</f>
        <v>4.71</v>
      </c>
      <c r="G7" s="49">
        <v>650</v>
      </c>
      <c r="H7" s="50">
        <f t="shared" si="0"/>
        <v>3061.5</v>
      </c>
    </row>
    <row r="8" spans="1:8" ht="52.5">
      <c r="A8" s="39">
        <f t="shared" si="1"/>
        <v>6</v>
      </c>
      <c r="B8" s="45" t="s">
        <v>17</v>
      </c>
      <c r="C8" s="53" t="s">
        <v>91</v>
      </c>
      <c r="D8" s="51" t="s">
        <v>93</v>
      </c>
      <c r="E8" s="51" t="s">
        <v>85</v>
      </c>
      <c r="F8" s="48">
        <f>'Barishta MB Sheet '!L24</f>
        <v>0</v>
      </c>
      <c r="G8" s="52">
        <v>6500</v>
      </c>
      <c r="H8" s="50">
        <f t="shared" si="0"/>
        <v>0</v>
      </c>
    </row>
    <row r="9" spans="1:8" ht="70">
      <c r="A9" s="39">
        <f t="shared" si="1"/>
        <v>7</v>
      </c>
      <c r="B9" s="54" t="s">
        <v>84</v>
      </c>
      <c r="C9" s="53" t="s">
        <v>86</v>
      </c>
      <c r="D9" s="51" t="s">
        <v>94</v>
      </c>
      <c r="E9" s="51" t="s">
        <v>85</v>
      </c>
      <c r="F9" s="48">
        <f>'Barishta MB Sheet '!L25</f>
        <v>0</v>
      </c>
      <c r="G9" s="52">
        <v>28000</v>
      </c>
      <c r="H9" s="50">
        <f t="shared" si="0"/>
        <v>0</v>
      </c>
    </row>
    <row r="10" spans="1:8" ht="70">
      <c r="A10" s="39">
        <f t="shared" si="1"/>
        <v>8</v>
      </c>
      <c r="B10" s="54" t="s">
        <v>20</v>
      </c>
      <c r="C10" s="51" t="s">
        <v>83</v>
      </c>
      <c r="D10" s="51" t="s">
        <v>21</v>
      </c>
      <c r="E10" s="51" t="s">
        <v>19</v>
      </c>
      <c r="F10" s="48">
        <f>'Barishta MB Sheet '!L26</f>
        <v>1</v>
      </c>
      <c r="G10" s="52">
        <v>35000</v>
      </c>
      <c r="H10" s="50">
        <f t="shared" si="0"/>
        <v>35000</v>
      </c>
    </row>
    <row r="11" spans="1:8" ht="52.5">
      <c r="A11" s="39">
        <f t="shared" si="1"/>
        <v>9</v>
      </c>
      <c r="B11" s="45" t="s">
        <v>82</v>
      </c>
      <c r="C11" s="51" t="s">
        <v>24</v>
      </c>
      <c r="D11" s="51" t="s">
        <v>21</v>
      </c>
      <c r="E11" s="47" t="s">
        <v>23</v>
      </c>
      <c r="F11" s="48">
        <f>'Barishta MB Sheet '!L27</f>
        <v>1</v>
      </c>
      <c r="G11" s="49">
        <v>24000</v>
      </c>
      <c r="H11" s="50">
        <f t="shared" si="0"/>
        <v>24000</v>
      </c>
    </row>
    <row r="12" spans="1:8" ht="70.5">
      <c r="A12" s="39">
        <f t="shared" si="1"/>
        <v>10</v>
      </c>
      <c r="B12" s="54" t="s">
        <v>25</v>
      </c>
      <c r="C12" s="51" t="s">
        <v>99</v>
      </c>
      <c r="D12" s="51" t="s">
        <v>26</v>
      </c>
      <c r="E12" s="51" t="s">
        <v>19</v>
      </c>
      <c r="F12" s="48">
        <f>'Barishta MB Sheet '!L28</f>
        <v>3</v>
      </c>
      <c r="G12" s="52">
        <v>2500</v>
      </c>
      <c r="H12" s="50">
        <f t="shared" si="0"/>
        <v>7500</v>
      </c>
    </row>
    <row r="13" spans="1:8" ht="35">
      <c r="A13" s="39">
        <f t="shared" si="1"/>
        <v>11</v>
      </c>
      <c r="B13" s="45" t="s">
        <v>168</v>
      </c>
      <c r="C13" s="51" t="s">
        <v>28</v>
      </c>
      <c r="D13" s="51" t="s">
        <v>29</v>
      </c>
      <c r="E13" s="51" t="s">
        <v>19</v>
      </c>
      <c r="F13" s="48">
        <f>'Barishta MB Sheet '!L29</f>
        <v>3</v>
      </c>
      <c r="G13" s="52">
        <v>650</v>
      </c>
      <c r="H13" s="50">
        <f t="shared" si="0"/>
        <v>1950</v>
      </c>
    </row>
    <row r="14" spans="1:8" ht="70">
      <c r="A14" s="39">
        <f t="shared" si="1"/>
        <v>12</v>
      </c>
      <c r="B14" s="45" t="s">
        <v>31</v>
      </c>
      <c r="C14" s="55" t="s">
        <v>175</v>
      </c>
      <c r="D14" s="51" t="s">
        <v>33</v>
      </c>
      <c r="E14" s="47" t="s">
        <v>19</v>
      </c>
      <c r="F14" s="48">
        <f>'Barishta MB Sheet '!L30</f>
        <v>1</v>
      </c>
      <c r="G14" s="49">
        <v>35000</v>
      </c>
      <c r="H14" s="50">
        <f t="shared" si="0"/>
        <v>35000</v>
      </c>
    </row>
    <row r="15" spans="1:8" ht="18">
      <c r="A15" s="39">
        <f t="shared" si="1"/>
        <v>13</v>
      </c>
      <c r="B15" s="45" t="s">
        <v>34</v>
      </c>
      <c r="C15" s="55" t="s">
        <v>35</v>
      </c>
      <c r="D15" s="51"/>
      <c r="E15" s="47" t="s">
        <v>19</v>
      </c>
      <c r="F15" s="48">
        <f>'Barishta MB Sheet '!L31</f>
        <v>2</v>
      </c>
      <c r="G15" s="49">
        <v>3500</v>
      </c>
      <c r="H15" s="50">
        <f t="shared" si="0"/>
        <v>7000</v>
      </c>
    </row>
    <row r="16" spans="1:8" ht="35">
      <c r="A16" s="39">
        <f t="shared" si="1"/>
        <v>14</v>
      </c>
      <c r="B16" s="45" t="s">
        <v>169</v>
      </c>
      <c r="C16" s="55" t="s">
        <v>170</v>
      </c>
      <c r="D16" s="51" t="s">
        <v>174</v>
      </c>
      <c r="E16" s="177" t="s">
        <v>85</v>
      </c>
      <c r="F16" s="177">
        <f>'Barishta MB Sheet '!L32</f>
        <v>1</v>
      </c>
      <c r="G16" s="178">
        <v>15000</v>
      </c>
      <c r="H16" s="177">
        <f t="shared" si="0"/>
        <v>15000</v>
      </c>
    </row>
    <row r="17" spans="1:8" ht="35">
      <c r="A17" s="39">
        <f t="shared" si="1"/>
        <v>15</v>
      </c>
      <c r="B17" s="45" t="s">
        <v>171</v>
      </c>
      <c r="C17" s="55" t="s">
        <v>172</v>
      </c>
      <c r="D17" s="51" t="s">
        <v>33</v>
      </c>
      <c r="E17" s="177" t="s">
        <v>173</v>
      </c>
      <c r="F17" s="177">
        <f>'Barishta MB Sheet '!L33</f>
        <v>5</v>
      </c>
      <c r="G17" s="178">
        <v>850</v>
      </c>
      <c r="H17" s="50">
        <f t="shared" si="0"/>
        <v>4250</v>
      </c>
    </row>
    <row r="18" spans="1:8" ht="52.5">
      <c r="A18" s="39">
        <f t="shared" si="1"/>
        <v>16</v>
      </c>
      <c r="B18" s="45" t="s">
        <v>36</v>
      </c>
      <c r="C18" s="51" t="s">
        <v>37</v>
      </c>
      <c r="D18" s="51" t="s">
        <v>38</v>
      </c>
      <c r="E18" s="47" t="s">
        <v>39</v>
      </c>
      <c r="F18" s="48">
        <f>'Barishta MB Sheet '!L34</f>
        <v>114.47514</v>
      </c>
      <c r="G18" s="49">
        <v>150</v>
      </c>
      <c r="H18" s="50">
        <f t="shared" si="0"/>
        <v>17171.271000000001</v>
      </c>
    </row>
    <row r="19" spans="1:8" ht="35">
      <c r="A19" s="39">
        <f t="shared" si="1"/>
        <v>17</v>
      </c>
      <c r="B19" s="45" t="s">
        <v>75</v>
      </c>
      <c r="C19" s="51" t="s">
        <v>92</v>
      </c>
      <c r="D19" s="51" t="s">
        <v>40</v>
      </c>
      <c r="E19" s="47" t="s">
        <v>19</v>
      </c>
      <c r="F19" s="48">
        <f>'Barishta MB Sheet '!L39</f>
        <v>0</v>
      </c>
      <c r="G19" s="49">
        <v>15000</v>
      </c>
      <c r="H19" s="50">
        <f t="shared" si="0"/>
        <v>0</v>
      </c>
    </row>
    <row r="20" spans="1:8" ht="52.5">
      <c r="A20" s="39">
        <f t="shared" si="1"/>
        <v>18</v>
      </c>
      <c r="B20" s="45" t="s">
        <v>41</v>
      </c>
      <c r="C20" s="51" t="s">
        <v>42</v>
      </c>
      <c r="D20" s="51" t="s">
        <v>40</v>
      </c>
      <c r="E20" s="47" t="s">
        <v>19</v>
      </c>
      <c r="F20" s="48">
        <f>'Barishta MB Sheet '!L40</f>
        <v>0</v>
      </c>
      <c r="G20" s="49">
        <v>4500</v>
      </c>
      <c r="H20" s="50">
        <f t="shared" si="0"/>
        <v>0</v>
      </c>
    </row>
    <row r="21" spans="1:8" ht="36">
      <c r="A21" s="39">
        <f t="shared" si="1"/>
        <v>19</v>
      </c>
      <c r="B21" s="45" t="s">
        <v>44</v>
      </c>
      <c r="C21" s="51" t="s">
        <v>104</v>
      </c>
      <c r="D21" s="51" t="s">
        <v>45</v>
      </c>
      <c r="E21" s="47" t="s">
        <v>46</v>
      </c>
      <c r="F21" s="48">
        <f>'Barishta MB Sheet '!L41</f>
        <v>0</v>
      </c>
      <c r="G21" s="49">
        <v>38000</v>
      </c>
      <c r="H21" s="50">
        <f t="shared" si="0"/>
        <v>0</v>
      </c>
    </row>
    <row r="22" spans="1:8" ht="18">
      <c r="A22" s="39">
        <f t="shared" si="1"/>
        <v>20</v>
      </c>
      <c r="B22" s="45" t="s">
        <v>47</v>
      </c>
      <c r="C22" s="51" t="s">
        <v>90</v>
      </c>
      <c r="D22" s="51"/>
      <c r="E22" s="47" t="s">
        <v>18</v>
      </c>
      <c r="F22" s="48">
        <f>'Barishta MB Sheet '!L42</f>
        <v>1</v>
      </c>
      <c r="G22" s="49">
        <v>38000</v>
      </c>
      <c r="H22" s="50">
        <f t="shared" si="0"/>
        <v>38000</v>
      </c>
    </row>
    <row r="23" spans="1:8" ht="18">
      <c r="A23" s="39">
        <f t="shared" si="1"/>
        <v>21</v>
      </c>
      <c r="B23" s="45" t="s">
        <v>48</v>
      </c>
      <c r="C23" s="51" t="s">
        <v>90</v>
      </c>
      <c r="D23" s="51"/>
      <c r="E23" s="47" t="s">
        <v>18</v>
      </c>
      <c r="F23" s="48">
        <f>'Barishta MB Sheet '!L43</f>
        <v>2</v>
      </c>
      <c r="G23" s="49">
        <v>10000</v>
      </c>
      <c r="H23" s="50">
        <f t="shared" si="0"/>
        <v>20000</v>
      </c>
    </row>
    <row r="24" spans="1:8" ht="18">
      <c r="A24" s="39">
        <f t="shared" si="1"/>
        <v>22</v>
      </c>
      <c r="B24" s="72"/>
      <c r="C24" s="73" t="s">
        <v>117</v>
      </c>
      <c r="D24" s="74"/>
      <c r="E24" s="73"/>
      <c r="F24" s="75"/>
      <c r="G24" s="76"/>
      <c r="H24" s="77">
        <f t="shared" si="0"/>
        <v>0</v>
      </c>
    </row>
    <row r="25" spans="1:8" ht="18">
      <c r="A25" s="54"/>
      <c r="B25" s="45" t="s">
        <v>49</v>
      </c>
      <c r="C25" s="47"/>
      <c r="D25" s="51"/>
      <c r="E25" s="47"/>
      <c r="F25" s="48"/>
      <c r="G25" s="49"/>
      <c r="H25" s="57">
        <f>SUM(H3:H24)</f>
        <v>379330.58350000001</v>
      </c>
    </row>
    <row r="26" spans="1:8">
      <c r="A26" s="39" t="s">
        <v>50</v>
      </c>
      <c r="B26" s="40" t="s">
        <v>51</v>
      </c>
      <c r="C26" s="51"/>
      <c r="D26" s="51"/>
      <c r="E26" s="47"/>
      <c r="F26" s="48"/>
      <c r="G26" s="49"/>
      <c r="H26" s="50"/>
    </row>
  </sheetData>
  <mergeCells count="1">
    <mergeCell ref="F1:H1"/>
  </mergeCells>
  <pageMargins left="0.31496062992125984" right="0.27559055118110237" top="0.44" bottom="0.74803149606299213" header="0.31496062992125984" footer="0.31496062992125984"/>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opLeftCell="A28" zoomScale="80" zoomScaleNormal="80" zoomScaleSheetLayoutView="89" workbookViewId="0">
      <selection activeCell="C15" sqref="C15"/>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21" ht="28">
      <c r="A1" s="16"/>
      <c r="B1" s="17" t="s">
        <v>62</v>
      </c>
      <c r="C1" s="18" t="s">
        <v>67</v>
      </c>
      <c r="D1" s="14" t="s">
        <v>64</v>
      </c>
      <c r="E1" s="15" t="s">
        <v>65</v>
      </c>
      <c r="F1" s="204" t="s">
        <v>68</v>
      </c>
      <c r="G1" s="205"/>
      <c r="H1" s="205"/>
      <c r="I1" s="205"/>
      <c r="J1" s="205"/>
      <c r="K1" s="206"/>
      <c r="L1" s="14"/>
    </row>
    <row r="2" spans="1:21" s="2" customFormat="1">
      <c r="A2" s="4" t="s">
        <v>0</v>
      </c>
      <c r="B2" s="5" t="s">
        <v>1</v>
      </c>
      <c r="C2" s="4" t="s">
        <v>2</v>
      </c>
      <c r="D2" s="5" t="s">
        <v>3</v>
      </c>
      <c r="E2" s="4" t="s">
        <v>4</v>
      </c>
      <c r="F2" s="4" t="s">
        <v>5</v>
      </c>
      <c r="G2" s="8" t="s">
        <v>53</v>
      </c>
      <c r="H2" s="6" t="s">
        <v>54</v>
      </c>
      <c r="I2" s="8" t="s">
        <v>55</v>
      </c>
      <c r="J2" s="6" t="s">
        <v>61</v>
      </c>
      <c r="K2" s="71" t="s">
        <v>52</v>
      </c>
      <c r="L2" s="10" t="s">
        <v>101</v>
      </c>
    </row>
    <row r="3" spans="1:21" ht="112">
      <c r="A3" s="19">
        <v>1</v>
      </c>
      <c r="B3" s="33" t="s">
        <v>7</v>
      </c>
      <c r="C3" s="20" t="s">
        <v>87</v>
      </c>
      <c r="D3" s="20" t="s">
        <v>8</v>
      </c>
      <c r="E3" s="21"/>
      <c r="F3" s="22" t="s">
        <v>9</v>
      </c>
      <c r="G3" s="23"/>
      <c r="H3" s="22"/>
      <c r="I3" s="23"/>
      <c r="J3" s="22"/>
      <c r="K3" s="22">
        <f>SUM(J3:J9)</f>
        <v>280</v>
      </c>
      <c r="L3" s="24">
        <f>K3</f>
        <v>280</v>
      </c>
    </row>
    <row r="4" spans="1:21">
      <c r="A4" s="19"/>
      <c r="B4" s="33"/>
      <c r="C4" s="20" t="s">
        <v>160</v>
      </c>
      <c r="D4" s="20"/>
      <c r="E4" s="21"/>
      <c r="F4" s="22"/>
      <c r="G4" s="23"/>
      <c r="H4" s="22"/>
      <c r="I4" s="23"/>
      <c r="J4" s="22">
        <v>62</v>
      </c>
      <c r="K4" s="22"/>
      <c r="L4" s="25"/>
    </row>
    <row r="5" spans="1:21">
      <c r="A5" s="19"/>
      <c r="B5" s="33"/>
      <c r="C5" s="20" t="s">
        <v>161</v>
      </c>
      <c r="D5" s="20"/>
      <c r="E5" s="21"/>
      <c r="F5" s="22"/>
      <c r="G5" s="23"/>
      <c r="H5" s="22"/>
      <c r="I5" s="23"/>
      <c r="J5" s="22">
        <v>75</v>
      </c>
      <c r="K5" s="22"/>
      <c r="L5" s="25"/>
    </row>
    <row r="6" spans="1:21">
      <c r="A6" s="19"/>
      <c r="B6" s="33"/>
      <c r="C6" s="20" t="s">
        <v>165</v>
      </c>
      <c r="D6" s="20"/>
      <c r="E6" s="21"/>
      <c r="F6" s="22"/>
      <c r="G6" s="23"/>
      <c r="H6" s="22"/>
      <c r="I6" s="23"/>
      <c r="J6" s="22">
        <v>48</v>
      </c>
      <c r="K6" s="22"/>
      <c r="L6" s="25"/>
    </row>
    <row r="7" spans="1:21">
      <c r="A7" s="19"/>
      <c r="B7" s="33"/>
      <c r="C7" s="20" t="s">
        <v>162</v>
      </c>
      <c r="D7" s="20"/>
      <c r="E7" s="21"/>
      <c r="F7" s="22"/>
      <c r="G7" s="23"/>
      <c r="H7" s="22"/>
      <c r="I7" s="23"/>
      <c r="J7" s="22">
        <v>40</v>
      </c>
      <c r="K7" s="22"/>
      <c r="L7" s="25"/>
      <c r="M7" s="1">
        <v>8</v>
      </c>
      <c r="N7" s="1">
        <v>9</v>
      </c>
      <c r="O7" s="1">
        <v>10</v>
      </c>
      <c r="P7" s="1">
        <v>0.2</v>
      </c>
      <c r="Q7" s="1">
        <v>1.6000000000000001E-3</v>
      </c>
      <c r="R7" s="1">
        <f>2.4*5</f>
        <v>12</v>
      </c>
      <c r="S7" s="1">
        <f>P7*Q7*R7*7850</f>
        <v>30.144000000000005</v>
      </c>
    </row>
    <row r="8" spans="1:21">
      <c r="A8" s="19"/>
      <c r="B8" s="33"/>
      <c r="C8" s="20" t="s">
        <v>163</v>
      </c>
      <c r="D8" s="20"/>
      <c r="E8" s="21"/>
      <c r="F8" s="22"/>
      <c r="G8" s="23"/>
      <c r="H8" s="22"/>
      <c r="I8" s="23"/>
      <c r="J8" s="22">
        <v>25</v>
      </c>
      <c r="K8" s="22"/>
      <c r="L8" s="25"/>
      <c r="R8" s="1">
        <v>10</v>
      </c>
      <c r="S8" s="1">
        <v>9</v>
      </c>
      <c r="T8" s="1">
        <f>R8*S8</f>
        <v>90</v>
      </c>
      <c r="U8" s="1">
        <f>T8/3.28</f>
        <v>27.439024390243905</v>
      </c>
    </row>
    <row r="9" spans="1:21">
      <c r="A9" s="19"/>
      <c r="B9" s="33"/>
      <c r="C9" s="20" t="s">
        <v>164</v>
      </c>
      <c r="D9" s="20"/>
      <c r="E9" s="21"/>
      <c r="F9" s="22"/>
      <c r="G9" s="23"/>
      <c r="H9" s="22"/>
      <c r="I9" s="23"/>
      <c r="J9" s="22">
        <v>30</v>
      </c>
      <c r="K9" s="22"/>
      <c r="L9" s="25"/>
    </row>
    <row r="10" spans="1:21"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6.5662500000000001</v>
      </c>
    </row>
    <row r="11" spans="1:21">
      <c r="A11" s="19"/>
      <c r="B11" s="33"/>
      <c r="C11" s="21" t="s">
        <v>159</v>
      </c>
      <c r="D11" s="21"/>
      <c r="E11" s="21"/>
      <c r="F11" s="26"/>
      <c r="G11" s="23">
        <v>1.2</v>
      </c>
      <c r="H11" s="22">
        <v>2.5</v>
      </c>
      <c r="I11" s="23"/>
      <c r="J11" s="22">
        <v>0</v>
      </c>
      <c r="K11" s="22">
        <f>G11*H11*J11</f>
        <v>0</v>
      </c>
      <c r="L11" s="24"/>
    </row>
    <row r="12" spans="1:21"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21">
      <c r="A13" s="19"/>
      <c r="B13" s="33"/>
      <c r="C13" s="21" t="s">
        <v>159</v>
      </c>
      <c r="D13" s="21"/>
      <c r="E13" s="21"/>
      <c r="F13" s="26"/>
      <c r="G13" s="23">
        <v>1.2</v>
      </c>
      <c r="H13" s="22">
        <v>2.5</v>
      </c>
      <c r="I13" s="23"/>
      <c r="J13" s="22">
        <v>0</v>
      </c>
      <c r="K13" s="22">
        <f>G13*H13*J13</f>
        <v>0</v>
      </c>
      <c r="L13" s="24"/>
    </row>
    <row r="14" spans="1:21" ht="70">
      <c r="A14" s="19">
        <v>4</v>
      </c>
      <c r="B14" s="33" t="s">
        <v>13</v>
      </c>
      <c r="C14" s="20" t="s">
        <v>88</v>
      </c>
      <c r="D14" s="20" t="s">
        <v>14</v>
      </c>
      <c r="E14" s="21"/>
      <c r="F14" s="22" t="s">
        <v>12</v>
      </c>
      <c r="G14" s="23"/>
      <c r="H14" s="22"/>
      <c r="I14" s="23"/>
      <c r="J14" s="22"/>
      <c r="K14" s="22">
        <f>SUM(J15:J19)</f>
        <v>38.03</v>
      </c>
      <c r="L14" s="24">
        <f>K14</f>
        <v>38.03</v>
      </c>
    </row>
    <row r="15" spans="1:21">
      <c r="A15" s="19"/>
      <c r="B15" s="33"/>
      <c r="C15" s="20" t="s">
        <v>56</v>
      </c>
      <c r="D15" s="20"/>
      <c r="E15" s="21"/>
      <c r="F15" s="22"/>
      <c r="G15" s="23">
        <v>2.6</v>
      </c>
      <c r="H15" s="22">
        <f>2700/1000</f>
        <v>2.7</v>
      </c>
      <c r="I15" s="27">
        <v>2</v>
      </c>
      <c r="J15" s="22">
        <f>G15*H15*I15</f>
        <v>14.040000000000001</v>
      </c>
      <c r="K15" s="22"/>
      <c r="L15" s="25"/>
    </row>
    <row r="16" spans="1:21">
      <c r="A16" s="19"/>
      <c r="B16" s="33"/>
      <c r="C16" s="20" t="s">
        <v>59</v>
      </c>
      <c r="D16" s="20"/>
      <c r="E16" s="21"/>
      <c r="F16" s="22"/>
      <c r="G16" s="23">
        <v>2.6</v>
      </c>
      <c r="H16" s="22">
        <v>0.95</v>
      </c>
      <c r="I16" s="27">
        <v>2</v>
      </c>
      <c r="J16" s="22">
        <f>G16*H16*I16</f>
        <v>4.9399999999999995</v>
      </c>
      <c r="K16" s="22"/>
      <c r="L16" s="25"/>
    </row>
    <row r="17" spans="1:12">
      <c r="A17" s="19"/>
      <c r="B17" s="33"/>
      <c r="C17" s="20" t="s">
        <v>57</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179">
        <f>K24</f>
        <v>0</v>
      </c>
    </row>
    <row r="25" spans="1:12" ht="62">
      <c r="A25" s="19">
        <v>7</v>
      </c>
      <c r="B25" s="34" t="s">
        <v>84</v>
      </c>
      <c r="C25" s="28" t="s">
        <v>86</v>
      </c>
      <c r="D25" s="21"/>
      <c r="E25" s="21"/>
      <c r="F25" s="26" t="s">
        <v>85</v>
      </c>
      <c r="G25" s="23">
        <v>1</v>
      </c>
      <c r="H25" s="22">
        <v>0.05</v>
      </c>
      <c r="I25" s="23">
        <v>2.4</v>
      </c>
      <c r="J25" s="22"/>
      <c r="K25" s="22">
        <v>0</v>
      </c>
      <c r="L25" s="179">
        <f>K25</f>
        <v>0</v>
      </c>
    </row>
    <row r="26" spans="1:12" ht="42">
      <c r="A26" s="19">
        <v>8</v>
      </c>
      <c r="B26" s="34" t="s">
        <v>20</v>
      </c>
      <c r="C26" s="12" t="s">
        <v>83</v>
      </c>
      <c r="D26" s="21" t="s">
        <v>21</v>
      </c>
      <c r="E26" s="21" t="s">
        <v>22</v>
      </c>
      <c r="F26" s="26" t="s">
        <v>19</v>
      </c>
      <c r="G26" s="23"/>
      <c r="H26" s="22"/>
      <c r="I26" s="23"/>
      <c r="J26" s="22"/>
      <c r="K26" s="22">
        <v>1</v>
      </c>
      <c r="L26" s="24">
        <f t="shared" ref="L26:L43" si="1">K26</f>
        <v>1</v>
      </c>
    </row>
    <row r="27" spans="1:12" ht="45.65" customHeight="1">
      <c r="A27" s="19">
        <v>9</v>
      </c>
      <c r="B27" s="33" t="s">
        <v>71</v>
      </c>
      <c r="C27" s="21" t="s">
        <v>73</v>
      </c>
      <c r="D27" s="21" t="s">
        <v>21</v>
      </c>
      <c r="E27" s="21" t="s">
        <v>74</v>
      </c>
      <c r="F27" s="22" t="s">
        <v>23</v>
      </c>
      <c r="G27" s="23"/>
      <c r="H27" s="22"/>
      <c r="I27" s="23"/>
      <c r="J27" s="22"/>
      <c r="K27" s="22">
        <v>1</v>
      </c>
      <c r="L27" s="24">
        <f t="shared" si="1"/>
        <v>1</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168</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 t="shared" si="2"/>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24">
        <f t="shared" si="1"/>
        <v>1</v>
      </c>
    </row>
    <row r="33" spans="1:15" ht="42">
      <c r="A33" s="19">
        <v>15</v>
      </c>
      <c r="B33" s="33" t="s">
        <v>179</v>
      </c>
      <c r="C33" s="29" t="s">
        <v>172</v>
      </c>
      <c r="D33" s="21" t="s">
        <v>33</v>
      </c>
      <c r="E33" s="21"/>
      <c r="F33" s="22" t="s">
        <v>173</v>
      </c>
      <c r="G33" s="23"/>
      <c r="H33" s="22"/>
      <c r="I33" s="23"/>
      <c r="J33" s="22"/>
      <c r="K33" s="22">
        <v>5</v>
      </c>
      <c r="L33" s="24">
        <f t="shared" si="1"/>
        <v>5</v>
      </c>
    </row>
    <row r="34" spans="1:15" ht="42">
      <c r="A34" s="19">
        <v>16</v>
      </c>
      <c r="B34" s="33" t="s">
        <v>36</v>
      </c>
      <c r="C34" s="21" t="s">
        <v>37</v>
      </c>
      <c r="D34" s="21" t="s">
        <v>38</v>
      </c>
      <c r="E34" s="21"/>
      <c r="F34" s="22" t="s">
        <v>39</v>
      </c>
      <c r="G34" s="23"/>
      <c r="H34" s="22"/>
      <c r="I34" s="23"/>
      <c r="J34" s="22"/>
      <c r="K34" s="22">
        <f>SUM(J35:J38)*10.764</f>
        <v>114.47514</v>
      </c>
      <c r="L34" s="25">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80</v>
      </c>
      <c r="D38" s="21"/>
      <c r="E38" s="21"/>
      <c r="F38" s="22"/>
      <c r="G38" s="23">
        <v>2.7</v>
      </c>
      <c r="H38" s="22">
        <v>1.2</v>
      </c>
      <c r="I38" s="23">
        <v>1</v>
      </c>
      <c r="J38" s="22">
        <f t="shared" si="3"/>
        <v>3.24</v>
      </c>
      <c r="K38" s="22"/>
      <c r="L38" s="25"/>
    </row>
    <row r="39" spans="1:15" ht="28">
      <c r="A39" s="19">
        <f>A34+1</f>
        <v>17</v>
      </c>
      <c r="B39" s="33" t="s">
        <v>75</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2</v>
      </c>
      <c r="L43" s="24">
        <f t="shared" si="1"/>
        <v>2</v>
      </c>
    </row>
    <row r="44" spans="1:15" ht="17.5">
      <c r="A44" s="19">
        <v>22</v>
      </c>
      <c r="B44" s="33"/>
      <c r="C44" s="73" t="s">
        <v>117</v>
      </c>
      <c r="D44" s="21"/>
      <c r="E44" s="21"/>
      <c r="F44" s="22"/>
      <c r="G44" s="23"/>
      <c r="H44" s="22"/>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B45:B46"/>
    <mergeCell ref="G45:J46"/>
    <mergeCell ref="G47:J47"/>
    <mergeCell ref="F1:K1"/>
  </mergeCells>
  <pageMargins left="0.51181102362204722" right="0.51181102362204722" top="0.74803149606299213" bottom="0.55118110236220474" header="0.31496062992125984" footer="0.31496062992125984"/>
  <pageSetup paperSize="9" scale="7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64" t="s">
        <v>100</v>
      </c>
      <c r="C1" s="65" t="s">
        <v>67</v>
      </c>
      <c r="D1" s="65" t="s">
        <v>64</v>
      </c>
      <c r="E1" s="65"/>
      <c r="F1" s="207" t="s">
        <v>65</v>
      </c>
      <c r="G1" s="208"/>
      <c r="H1" s="209"/>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'MOMO MB Sheet'!L3</f>
        <v>256</v>
      </c>
      <c r="G3" s="49">
        <v>165</v>
      </c>
      <c r="H3" s="50">
        <f t="shared" ref="H3:H24" si="0">F3*G3</f>
        <v>42240</v>
      </c>
    </row>
    <row r="4" spans="1:8" ht="35">
      <c r="A4" s="39">
        <f>A3+1</f>
        <v>2</v>
      </c>
      <c r="B4" s="45" t="s">
        <v>10</v>
      </c>
      <c r="C4" s="21" t="s">
        <v>158</v>
      </c>
      <c r="D4" s="51" t="s">
        <v>167</v>
      </c>
      <c r="E4" s="51" t="s">
        <v>12</v>
      </c>
      <c r="F4" s="48">
        <f>'MOMO MB Sheet'!L10</f>
        <v>9.5662500000000001</v>
      </c>
      <c r="G4" s="52">
        <v>2000</v>
      </c>
      <c r="H4" s="50">
        <f t="shared" si="0"/>
        <v>19132.5</v>
      </c>
    </row>
    <row r="5" spans="1:8" ht="42">
      <c r="A5" s="39">
        <f t="shared" ref="A5:A24" si="1">A4+1</f>
        <v>3</v>
      </c>
      <c r="B5" s="45" t="s">
        <v>135</v>
      </c>
      <c r="C5" s="21" t="s">
        <v>187</v>
      </c>
      <c r="D5" s="51"/>
      <c r="E5" s="51" t="s">
        <v>12</v>
      </c>
      <c r="F5" s="48">
        <f>'MOMO MB Sheet'!L12</f>
        <v>9.5662500000000001</v>
      </c>
      <c r="G5" s="52">
        <v>850</v>
      </c>
      <c r="H5" s="50">
        <f t="shared" si="0"/>
        <v>8131.3125</v>
      </c>
    </row>
    <row r="6" spans="1:8" ht="123">
      <c r="A6" s="39">
        <f t="shared" si="1"/>
        <v>4</v>
      </c>
      <c r="B6" s="45" t="s">
        <v>13</v>
      </c>
      <c r="C6" s="46" t="s">
        <v>98</v>
      </c>
      <c r="D6" s="46" t="s">
        <v>14</v>
      </c>
      <c r="E6" s="47" t="s">
        <v>12</v>
      </c>
      <c r="F6" s="48">
        <f>'MOMO MB Sheet'!L14</f>
        <v>28.924999999999997</v>
      </c>
      <c r="G6" s="49">
        <v>2800</v>
      </c>
      <c r="H6" s="50">
        <f t="shared" si="0"/>
        <v>80989.999999999985</v>
      </c>
    </row>
    <row r="7" spans="1:8" ht="35">
      <c r="A7" s="39">
        <f t="shared" si="1"/>
        <v>5</v>
      </c>
      <c r="B7" s="45" t="s">
        <v>15</v>
      </c>
      <c r="C7" s="46" t="s">
        <v>95</v>
      </c>
      <c r="D7" s="46" t="s">
        <v>96</v>
      </c>
      <c r="E7" s="47" t="s">
        <v>12</v>
      </c>
      <c r="F7" s="48">
        <f>'MOMO MB Sheet'!L21</f>
        <v>4.71</v>
      </c>
      <c r="G7" s="49">
        <v>650</v>
      </c>
      <c r="H7" s="50">
        <f t="shared" si="0"/>
        <v>3061.5</v>
      </c>
    </row>
    <row r="8" spans="1:8" ht="52.5">
      <c r="A8" s="39">
        <f t="shared" si="1"/>
        <v>6</v>
      </c>
      <c r="B8" s="45" t="s">
        <v>17</v>
      </c>
      <c r="C8" s="53" t="s">
        <v>91</v>
      </c>
      <c r="D8" s="51" t="s">
        <v>93</v>
      </c>
      <c r="E8" s="51" t="s">
        <v>85</v>
      </c>
      <c r="F8" s="48">
        <f>'MOMO MB Sheet'!L24</f>
        <v>1</v>
      </c>
      <c r="G8" s="52">
        <v>6500</v>
      </c>
      <c r="H8" s="50">
        <f t="shared" si="0"/>
        <v>6500</v>
      </c>
    </row>
    <row r="9" spans="1:8" ht="70">
      <c r="A9" s="39">
        <f t="shared" si="1"/>
        <v>7</v>
      </c>
      <c r="B9" s="54" t="s">
        <v>84</v>
      </c>
      <c r="C9" s="53" t="s">
        <v>86</v>
      </c>
      <c r="D9" s="51" t="s">
        <v>94</v>
      </c>
      <c r="E9" s="51" t="s">
        <v>85</v>
      </c>
      <c r="F9" s="48">
        <f>'MOMO MB Sheet'!L25</f>
        <v>1</v>
      </c>
      <c r="G9" s="52">
        <v>28000</v>
      </c>
      <c r="H9" s="50">
        <f t="shared" si="0"/>
        <v>28000</v>
      </c>
    </row>
    <row r="10" spans="1:8" ht="70">
      <c r="A10" s="39">
        <f t="shared" si="1"/>
        <v>8</v>
      </c>
      <c r="B10" s="54" t="s">
        <v>20</v>
      </c>
      <c r="C10" s="51" t="s">
        <v>83</v>
      </c>
      <c r="D10" s="51" t="s">
        <v>21</v>
      </c>
      <c r="E10" s="51" t="s">
        <v>19</v>
      </c>
      <c r="F10" s="48">
        <f>'MOMO MB Sheet'!L26</f>
        <v>1</v>
      </c>
      <c r="G10" s="52">
        <v>35000</v>
      </c>
      <c r="H10" s="50">
        <f t="shared" si="0"/>
        <v>35000</v>
      </c>
    </row>
    <row r="11" spans="1:8" ht="52.5">
      <c r="A11" s="39">
        <f t="shared" si="1"/>
        <v>9</v>
      </c>
      <c r="B11" s="45" t="s">
        <v>82</v>
      </c>
      <c r="C11" s="51" t="s">
        <v>24</v>
      </c>
      <c r="D11" s="51" t="s">
        <v>21</v>
      </c>
      <c r="E11" s="47" t="s">
        <v>23</v>
      </c>
      <c r="F11" s="48">
        <f>'MOMO MB Sheet'!L27</f>
        <v>1</v>
      </c>
      <c r="G11" s="49">
        <v>24000</v>
      </c>
      <c r="H11" s="50">
        <f t="shared" si="0"/>
        <v>24000</v>
      </c>
    </row>
    <row r="12" spans="1:8" ht="70.5">
      <c r="A12" s="39">
        <f t="shared" si="1"/>
        <v>10</v>
      </c>
      <c r="B12" s="54" t="s">
        <v>25</v>
      </c>
      <c r="C12" s="51" t="s">
        <v>99</v>
      </c>
      <c r="D12" s="51" t="s">
        <v>26</v>
      </c>
      <c r="E12" s="51" t="s">
        <v>19</v>
      </c>
      <c r="F12" s="48">
        <f>'MOMO MB Sheet'!L28</f>
        <v>3</v>
      </c>
      <c r="G12" s="52">
        <v>2500</v>
      </c>
      <c r="H12" s="50">
        <f t="shared" si="0"/>
        <v>7500</v>
      </c>
    </row>
    <row r="13" spans="1:8" ht="35">
      <c r="A13" s="39">
        <f t="shared" si="1"/>
        <v>11</v>
      </c>
      <c r="B13" s="45" t="s">
        <v>168</v>
      </c>
      <c r="C13" s="51" t="s">
        <v>28</v>
      </c>
      <c r="D13" s="51" t="s">
        <v>29</v>
      </c>
      <c r="E13" s="51" t="s">
        <v>19</v>
      </c>
      <c r="F13" s="48">
        <f>'MOMO MB Sheet'!L29</f>
        <v>3</v>
      </c>
      <c r="G13" s="52">
        <v>650</v>
      </c>
      <c r="H13" s="50">
        <f t="shared" si="0"/>
        <v>1950</v>
      </c>
    </row>
    <row r="14" spans="1:8" ht="70">
      <c r="A14" s="39">
        <f t="shared" si="1"/>
        <v>12</v>
      </c>
      <c r="B14" s="45" t="s">
        <v>31</v>
      </c>
      <c r="C14" s="55" t="s">
        <v>182</v>
      </c>
      <c r="D14" s="51" t="s">
        <v>33</v>
      </c>
      <c r="E14" s="47" t="s">
        <v>19</v>
      </c>
      <c r="F14" s="48">
        <f>'MOMO MB Sheet'!L30</f>
        <v>1</v>
      </c>
      <c r="G14" s="49">
        <v>35000</v>
      </c>
      <c r="H14" s="50">
        <f t="shared" si="0"/>
        <v>35000</v>
      </c>
    </row>
    <row r="15" spans="1:8" ht="18">
      <c r="A15" s="39">
        <f t="shared" si="1"/>
        <v>13</v>
      </c>
      <c r="B15" s="45" t="s">
        <v>34</v>
      </c>
      <c r="C15" s="55" t="s">
        <v>35</v>
      </c>
      <c r="D15" s="51"/>
      <c r="E15" s="47" t="s">
        <v>19</v>
      </c>
      <c r="F15" s="48">
        <f>'MOMO MB Sheet'!L31</f>
        <v>2</v>
      </c>
      <c r="G15" s="49">
        <v>3500</v>
      </c>
      <c r="H15" s="50">
        <f t="shared" si="0"/>
        <v>7000</v>
      </c>
    </row>
    <row r="16" spans="1:8" ht="35">
      <c r="A16" s="39">
        <f t="shared" si="1"/>
        <v>14</v>
      </c>
      <c r="B16" s="45" t="s">
        <v>169</v>
      </c>
      <c r="C16" s="55" t="s">
        <v>170</v>
      </c>
      <c r="D16" s="51" t="s">
        <v>174</v>
      </c>
      <c r="E16" s="177" t="s">
        <v>85</v>
      </c>
      <c r="F16" s="177">
        <f>'MOMO MB Sheet'!L32</f>
        <v>0</v>
      </c>
      <c r="G16" s="178">
        <v>15000</v>
      </c>
      <c r="H16" s="177">
        <f t="shared" si="0"/>
        <v>0</v>
      </c>
    </row>
    <row r="17" spans="1:10" ht="35">
      <c r="A17" s="39">
        <f t="shared" si="1"/>
        <v>15</v>
      </c>
      <c r="B17" s="45" t="s">
        <v>179</v>
      </c>
      <c r="C17" s="55" t="s">
        <v>172</v>
      </c>
      <c r="D17" s="51" t="s">
        <v>33</v>
      </c>
      <c r="E17" s="177" t="s">
        <v>173</v>
      </c>
      <c r="F17" s="177">
        <f>'MOMO MB Sheet'!L33</f>
        <v>0</v>
      </c>
      <c r="G17" s="178">
        <v>850</v>
      </c>
      <c r="H17" s="50">
        <f t="shared" si="0"/>
        <v>0</v>
      </c>
    </row>
    <row r="18" spans="1:10" ht="52.5">
      <c r="A18" s="39">
        <f t="shared" si="1"/>
        <v>16</v>
      </c>
      <c r="B18" s="45" t="s">
        <v>36</v>
      </c>
      <c r="C18" s="51" t="s">
        <v>37</v>
      </c>
      <c r="D18" s="51" t="s">
        <v>38</v>
      </c>
      <c r="E18" s="47" t="s">
        <v>39</v>
      </c>
      <c r="F18" s="48">
        <f>'MOMO MB Sheet'!L34</f>
        <v>210.38238000000001</v>
      </c>
      <c r="G18" s="49">
        <v>150</v>
      </c>
      <c r="H18" s="50">
        <f t="shared" si="0"/>
        <v>31557.357000000004</v>
      </c>
    </row>
    <row r="19" spans="1:10" ht="35">
      <c r="A19" s="39">
        <f t="shared" si="1"/>
        <v>17</v>
      </c>
      <c r="B19" s="45" t="s">
        <v>100</v>
      </c>
      <c r="C19" s="51" t="s">
        <v>92</v>
      </c>
      <c r="D19" s="51" t="s">
        <v>40</v>
      </c>
      <c r="E19" s="47" t="s">
        <v>19</v>
      </c>
      <c r="F19" s="48">
        <f>'MOMO MB Sheet'!L41</f>
        <v>0</v>
      </c>
      <c r="G19" s="49">
        <v>18000</v>
      </c>
      <c r="H19" s="50">
        <f t="shared" si="0"/>
        <v>0</v>
      </c>
    </row>
    <row r="20" spans="1:10" ht="52.5">
      <c r="A20" s="39">
        <f t="shared" si="1"/>
        <v>18</v>
      </c>
      <c r="B20" s="45" t="s">
        <v>41</v>
      </c>
      <c r="C20" s="51" t="s">
        <v>42</v>
      </c>
      <c r="D20" s="51" t="s">
        <v>40</v>
      </c>
      <c r="E20" s="47" t="s">
        <v>19</v>
      </c>
      <c r="F20" s="48">
        <f>'MOMO MB Sheet'!L42</f>
        <v>0</v>
      </c>
      <c r="G20" s="49">
        <v>4500</v>
      </c>
      <c r="H20" s="50">
        <f t="shared" si="0"/>
        <v>0</v>
      </c>
    </row>
    <row r="21" spans="1:10" ht="36">
      <c r="A21" s="39">
        <f t="shared" si="1"/>
        <v>19</v>
      </c>
      <c r="B21" s="45" t="s">
        <v>44</v>
      </c>
      <c r="C21" s="51" t="s">
        <v>104</v>
      </c>
      <c r="D21" s="51" t="s">
        <v>45</v>
      </c>
      <c r="E21" s="47" t="s">
        <v>46</v>
      </c>
      <c r="F21" s="48">
        <f>'MOMO MB Sheet'!L43</f>
        <v>0</v>
      </c>
      <c r="G21" s="49">
        <v>38000</v>
      </c>
      <c r="H21" s="50">
        <f t="shared" si="0"/>
        <v>0</v>
      </c>
    </row>
    <row r="22" spans="1:10" ht="18">
      <c r="A22" s="39">
        <f t="shared" si="1"/>
        <v>20</v>
      </c>
      <c r="B22" s="45" t="s">
        <v>47</v>
      </c>
      <c r="C22" s="51" t="s">
        <v>90</v>
      </c>
      <c r="D22" s="51"/>
      <c r="E22" s="47" t="s">
        <v>18</v>
      </c>
      <c r="F22" s="48">
        <f>'MOMO MB Sheet'!L44</f>
        <v>1</v>
      </c>
      <c r="G22" s="49">
        <v>38000</v>
      </c>
      <c r="H22" s="50">
        <f t="shared" si="0"/>
        <v>38000</v>
      </c>
    </row>
    <row r="23" spans="1:10" ht="18">
      <c r="A23" s="39">
        <f t="shared" si="1"/>
        <v>21</v>
      </c>
      <c r="B23" s="45" t="s">
        <v>48</v>
      </c>
      <c r="C23" s="51" t="s">
        <v>90</v>
      </c>
      <c r="D23" s="51"/>
      <c r="E23" s="47" t="s">
        <v>18</v>
      </c>
      <c r="F23" s="48">
        <v>2</v>
      </c>
      <c r="G23" s="49">
        <v>10000</v>
      </c>
      <c r="H23" s="50">
        <f t="shared" si="0"/>
        <v>20000</v>
      </c>
    </row>
    <row r="24" spans="1:10" ht="18">
      <c r="A24" s="39">
        <f t="shared" si="1"/>
        <v>22</v>
      </c>
      <c r="B24" s="72"/>
      <c r="C24" s="73" t="s">
        <v>117</v>
      </c>
      <c r="D24" s="74"/>
      <c r="E24" s="73"/>
      <c r="F24" s="75"/>
      <c r="G24" s="76"/>
      <c r="H24" s="77">
        <f t="shared" si="0"/>
        <v>0</v>
      </c>
    </row>
    <row r="25" spans="1:10" ht="18">
      <c r="A25" s="54"/>
      <c r="B25" s="45" t="s">
        <v>49</v>
      </c>
      <c r="C25" s="47"/>
      <c r="D25" s="51"/>
      <c r="E25" s="47"/>
      <c r="F25" s="48"/>
      <c r="G25" s="49"/>
      <c r="H25" s="57">
        <f>SUM(H1:H24)</f>
        <v>388062.66950000002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9"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15.453125" style="7" customWidth="1"/>
    <col min="13" max="13" width="18.54296875" style="1" customWidth="1"/>
    <col min="14" max="16384" width="8.90625" style="1"/>
  </cols>
  <sheetData>
    <row r="1" spans="1:12" ht="28">
      <c r="A1" s="66"/>
      <c r="B1" s="67" t="s">
        <v>100</v>
      </c>
      <c r="C1" s="68" t="s">
        <v>67</v>
      </c>
      <c r="D1" s="69" t="s">
        <v>64</v>
      </c>
      <c r="E1" s="70" t="s">
        <v>65</v>
      </c>
      <c r="F1" s="210" t="s">
        <v>68</v>
      </c>
      <c r="G1" s="211"/>
      <c r="H1" s="211"/>
      <c r="I1" s="211"/>
      <c r="J1" s="211"/>
      <c r="K1" s="212"/>
      <c r="L1" s="69"/>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SUM(K10:K11)</f>
        <v>9.5662500000000001</v>
      </c>
    </row>
    <row r="11" spans="1:12">
      <c r="A11" s="19"/>
      <c r="B11" s="33"/>
      <c r="C11" s="21"/>
      <c r="D11" s="21"/>
      <c r="E11" s="21"/>
      <c r="F11" s="26"/>
      <c r="G11" s="23">
        <v>1.2</v>
      </c>
      <c r="H11" s="22">
        <v>2.5</v>
      </c>
      <c r="I11" s="23"/>
      <c r="J11" s="22">
        <v>1</v>
      </c>
      <c r="K11" s="22">
        <f>G11*H11*J11</f>
        <v>3</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9.5662500000000001</v>
      </c>
    </row>
    <row r="13" spans="1:12">
      <c r="A13" s="19"/>
      <c r="B13" s="33"/>
      <c r="C13" s="21" t="s">
        <v>159</v>
      </c>
      <c r="D13" s="21"/>
      <c r="E13" s="21"/>
      <c r="F13" s="26"/>
      <c r="G13" s="23">
        <v>1.2</v>
      </c>
      <c r="H13" s="22">
        <v>2.5</v>
      </c>
      <c r="I13" s="23"/>
      <c r="J13" s="22">
        <v>1</v>
      </c>
      <c r="K13" s="22">
        <f>G13*H13*J13</f>
        <v>3</v>
      </c>
      <c r="L13" s="24"/>
    </row>
    <row r="14" spans="1:12" ht="70">
      <c r="A14" s="19">
        <v>3</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177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4</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5</v>
      </c>
      <c r="B24" s="33" t="s">
        <v>17</v>
      </c>
      <c r="C24" s="13" t="s">
        <v>91</v>
      </c>
      <c r="D24" s="21"/>
      <c r="E24" s="21"/>
      <c r="F24" s="26" t="s">
        <v>85</v>
      </c>
      <c r="G24" s="23">
        <v>1</v>
      </c>
      <c r="H24" s="22">
        <v>7.0000000000000007E-2</v>
      </c>
      <c r="I24" s="23">
        <v>0.9</v>
      </c>
      <c r="J24" s="22"/>
      <c r="K24" s="22">
        <v>1</v>
      </c>
      <c r="L24" s="24">
        <f>K24</f>
        <v>1</v>
      </c>
    </row>
    <row r="25" spans="1:12" ht="62">
      <c r="A25" s="19">
        <v>6</v>
      </c>
      <c r="B25" s="34" t="s">
        <v>84</v>
      </c>
      <c r="C25" s="28" t="s">
        <v>86</v>
      </c>
      <c r="D25" s="21"/>
      <c r="E25" s="21"/>
      <c r="F25" s="26" t="s">
        <v>85</v>
      </c>
      <c r="G25" s="23">
        <v>1</v>
      </c>
      <c r="H25" s="22">
        <v>0.05</v>
      </c>
      <c r="I25" s="23">
        <v>2.4</v>
      </c>
      <c r="J25" s="22"/>
      <c r="K25" s="22">
        <v>1</v>
      </c>
      <c r="L25" s="24">
        <f>K25</f>
        <v>1</v>
      </c>
    </row>
    <row r="26" spans="1:12" ht="42">
      <c r="A26" s="19">
        <v>7</v>
      </c>
      <c r="B26" s="34" t="s">
        <v>20</v>
      </c>
      <c r="C26" s="12" t="s">
        <v>83</v>
      </c>
      <c r="D26" s="21" t="s">
        <v>21</v>
      </c>
      <c r="E26" s="21" t="s">
        <v>22</v>
      </c>
      <c r="F26" s="26" t="s">
        <v>19</v>
      </c>
      <c r="G26" s="23"/>
      <c r="H26" s="22"/>
      <c r="I26" s="23"/>
      <c r="J26" s="22"/>
      <c r="K26" s="22">
        <v>1</v>
      </c>
      <c r="L26" s="24">
        <f t="shared" ref="L26:L45" si="2">K26</f>
        <v>1</v>
      </c>
    </row>
    <row r="27" spans="1:12" ht="45.65" customHeight="1">
      <c r="A27" s="19">
        <v>8</v>
      </c>
      <c r="B27" s="33" t="s">
        <v>71</v>
      </c>
      <c r="C27" s="21" t="s">
        <v>73</v>
      </c>
      <c r="D27" s="21" t="s">
        <v>21</v>
      </c>
      <c r="E27" s="21" t="s">
        <v>74</v>
      </c>
      <c r="F27" s="22" t="s">
        <v>23</v>
      </c>
      <c r="G27" s="23"/>
      <c r="H27" s="22"/>
      <c r="I27" s="23"/>
      <c r="J27" s="22"/>
      <c r="K27" s="22">
        <v>1</v>
      </c>
      <c r="L27" s="24">
        <f t="shared" si="2"/>
        <v>1</v>
      </c>
    </row>
    <row r="28" spans="1:12" ht="42">
      <c r="A28" s="19">
        <f t="shared" ref="A28:A45" si="3">A27+1</f>
        <v>9</v>
      </c>
      <c r="B28" s="34" t="s">
        <v>25</v>
      </c>
      <c r="C28" s="21" t="s">
        <v>89</v>
      </c>
      <c r="D28" s="21" t="s">
        <v>26</v>
      </c>
      <c r="E28" s="21"/>
      <c r="F28" s="26" t="s">
        <v>19</v>
      </c>
      <c r="G28" s="23"/>
      <c r="H28" s="22"/>
      <c r="I28" s="23"/>
      <c r="J28" s="22"/>
      <c r="K28" s="22">
        <v>3</v>
      </c>
      <c r="L28" s="24">
        <f t="shared" si="2"/>
        <v>3</v>
      </c>
    </row>
    <row r="29" spans="1:12">
      <c r="A29" s="19">
        <f t="shared" si="3"/>
        <v>10</v>
      </c>
      <c r="B29" s="33" t="s">
        <v>178</v>
      </c>
      <c r="C29" s="21" t="s">
        <v>28</v>
      </c>
      <c r="D29" s="21" t="s">
        <v>29</v>
      </c>
      <c r="E29" s="21" t="s">
        <v>30</v>
      </c>
      <c r="F29" s="26" t="s">
        <v>19</v>
      </c>
      <c r="G29" s="23"/>
      <c r="H29" s="22"/>
      <c r="I29" s="23"/>
      <c r="J29" s="22"/>
      <c r="K29" s="22">
        <v>3</v>
      </c>
      <c r="L29" s="24">
        <f t="shared" si="2"/>
        <v>3</v>
      </c>
    </row>
    <row r="30" spans="1:12" ht="42">
      <c r="A30" s="19">
        <f t="shared" si="3"/>
        <v>11</v>
      </c>
      <c r="B30" s="33" t="s">
        <v>31</v>
      </c>
      <c r="C30" s="29" t="s">
        <v>183</v>
      </c>
      <c r="D30" s="21" t="s">
        <v>33</v>
      </c>
      <c r="E30" s="21" t="s">
        <v>72</v>
      </c>
      <c r="F30" s="22" t="s">
        <v>19</v>
      </c>
      <c r="G30" s="23"/>
      <c r="H30" s="22"/>
      <c r="I30" s="23"/>
      <c r="J30" s="22"/>
      <c r="K30" s="22">
        <v>1</v>
      </c>
      <c r="L30" s="24">
        <f t="shared" si="2"/>
        <v>1</v>
      </c>
    </row>
    <row r="31" spans="1:12">
      <c r="A31" s="19">
        <f t="shared" si="3"/>
        <v>12</v>
      </c>
      <c r="B31" s="33" t="s">
        <v>34</v>
      </c>
      <c r="C31" s="29" t="s">
        <v>35</v>
      </c>
      <c r="D31" s="21"/>
      <c r="E31" s="21"/>
      <c r="F31" s="22" t="s">
        <v>19</v>
      </c>
      <c r="G31" s="23"/>
      <c r="H31" s="22"/>
      <c r="I31" s="23"/>
      <c r="J31" s="22"/>
      <c r="K31" s="22">
        <v>2</v>
      </c>
      <c r="L31" s="24">
        <f t="shared" si="2"/>
        <v>2</v>
      </c>
    </row>
    <row r="32" spans="1:12" ht="28">
      <c r="A32" s="19">
        <v>13</v>
      </c>
      <c r="B32" s="33" t="s">
        <v>169</v>
      </c>
      <c r="C32" s="29" t="s">
        <v>170</v>
      </c>
      <c r="D32" s="21" t="s">
        <v>174</v>
      </c>
      <c r="E32" s="21"/>
      <c r="F32" s="22" t="s">
        <v>85</v>
      </c>
      <c r="G32" s="23"/>
      <c r="H32" s="22"/>
      <c r="I32" s="23"/>
      <c r="J32" s="22"/>
      <c r="K32" s="22">
        <v>0</v>
      </c>
      <c r="L32" s="179">
        <f t="shared" si="2"/>
        <v>0</v>
      </c>
    </row>
    <row r="33" spans="1:12" ht="42">
      <c r="A33" s="19">
        <v>14</v>
      </c>
      <c r="B33" s="33" t="s">
        <v>179</v>
      </c>
      <c r="C33" s="29" t="s">
        <v>172</v>
      </c>
      <c r="D33" s="21" t="s">
        <v>33</v>
      </c>
      <c r="E33" s="21"/>
      <c r="F33" s="22" t="s">
        <v>173</v>
      </c>
      <c r="G33" s="23"/>
      <c r="H33" s="22"/>
      <c r="I33" s="23"/>
      <c r="J33" s="22"/>
      <c r="K33" s="22">
        <v>0</v>
      </c>
      <c r="L33" s="179">
        <f t="shared" si="2"/>
        <v>0</v>
      </c>
    </row>
    <row r="34" spans="1:12" ht="42">
      <c r="A34" s="19">
        <v>15</v>
      </c>
      <c r="B34" s="33" t="s">
        <v>36</v>
      </c>
      <c r="C34" s="21" t="s">
        <v>37</v>
      </c>
      <c r="D34" s="21" t="s">
        <v>38</v>
      </c>
      <c r="E34" s="21"/>
      <c r="F34" s="22" t="s">
        <v>39</v>
      </c>
      <c r="G34" s="23"/>
      <c r="H34" s="22"/>
      <c r="I34" s="23"/>
      <c r="J34" s="22"/>
      <c r="K34" s="22">
        <f>SUM(J35:J40)*10.764</f>
        <v>210.38238000000001</v>
      </c>
      <c r="L34" s="24">
        <f t="shared" si="2"/>
        <v>210.38238000000001</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102</v>
      </c>
      <c r="D38" s="21"/>
      <c r="E38" s="21"/>
      <c r="F38" s="22"/>
      <c r="G38" s="23">
        <v>2.7</v>
      </c>
      <c r="H38" s="22">
        <v>1.2</v>
      </c>
      <c r="I38" s="23">
        <v>1</v>
      </c>
      <c r="J38" s="22">
        <f t="shared" si="4"/>
        <v>3.24</v>
      </c>
      <c r="K38" s="22"/>
      <c r="L38" s="25"/>
    </row>
    <row r="39" spans="1:12">
      <c r="A39" s="19"/>
      <c r="B39" s="33"/>
      <c r="C39" s="21" t="s">
        <v>105</v>
      </c>
      <c r="D39" s="21"/>
      <c r="E39" s="21"/>
      <c r="F39" s="22"/>
      <c r="G39" s="23">
        <v>2.4</v>
      </c>
      <c r="H39" s="22">
        <v>0.9</v>
      </c>
      <c r="I39" s="23">
        <v>1</v>
      </c>
      <c r="J39" s="22">
        <f t="shared" si="4"/>
        <v>2.16</v>
      </c>
      <c r="K39" s="22"/>
      <c r="L39" s="25"/>
    </row>
    <row r="40" spans="1:12">
      <c r="A40" s="19"/>
      <c r="B40" s="33"/>
      <c r="C40" s="21" t="s">
        <v>176</v>
      </c>
      <c r="D40" s="21"/>
      <c r="E40" s="21"/>
      <c r="F40" s="22"/>
      <c r="G40" s="23">
        <v>2.5</v>
      </c>
      <c r="H40" s="22">
        <v>2.7</v>
      </c>
      <c r="I40" s="23">
        <v>1</v>
      </c>
      <c r="J40" s="22">
        <f t="shared" si="4"/>
        <v>6.75</v>
      </c>
      <c r="K40" s="22"/>
      <c r="L40" s="25"/>
    </row>
    <row r="41" spans="1:12" ht="28">
      <c r="A41" s="19">
        <f>A34+1</f>
        <v>16</v>
      </c>
      <c r="B41" s="45" t="s">
        <v>100</v>
      </c>
      <c r="C41" s="21" t="s">
        <v>92</v>
      </c>
      <c r="D41" s="21" t="s">
        <v>40</v>
      </c>
      <c r="E41" s="21" t="s">
        <v>81</v>
      </c>
      <c r="F41" s="22" t="s">
        <v>19</v>
      </c>
      <c r="G41" s="23"/>
      <c r="H41" s="22"/>
      <c r="I41" s="23"/>
      <c r="J41" s="22"/>
      <c r="K41" s="22">
        <v>0</v>
      </c>
      <c r="L41" s="179">
        <f t="shared" si="2"/>
        <v>0</v>
      </c>
    </row>
    <row r="42" spans="1:12" ht="39.65" customHeight="1">
      <c r="A42" s="19">
        <v>15</v>
      </c>
      <c r="B42" s="33" t="s">
        <v>41</v>
      </c>
      <c r="C42" s="21" t="s">
        <v>42</v>
      </c>
      <c r="D42" s="21" t="s">
        <v>40</v>
      </c>
      <c r="E42" s="21" t="s">
        <v>43</v>
      </c>
      <c r="F42" s="22" t="s">
        <v>19</v>
      </c>
      <c r="G42" s="23"/>
      <c r="H42" s="22"/>
      <c r="I42" s="23"/>
      <c r="J42" s="22"/>
      <c r="K42" s="22">
        <v>0</v>
      </c>
      <c r="L42" s="179">
        <f t="shared" si="2"/>
        <v>0</v>
      </c>
    </row>
    <row r="43" spans="1:12" ht="28">
      <c r="A43" s="19">
        <v>16</v>
      </c>
      <c r="B43" s="33" t="s">
        <v>44</v>
      </c>
      <c r="C43" s="21" t="s">
        <v>104</v>
      </c>
      <c r="D43" s="21" t="s">
        <v>45</v>
      </c>
      <c r="E43" s="21"/>
      <c r="F43" s="22" t="s">
        <v>46</v>
      </c>
      <c r="G43" s="23"/>
      <c r="H43" s="22"/>
      <c r="I43" s="23"/>
      <c r="J43" s="22"/>
      <c r="K43" s="22">
        <v>0</v>
      </c>
      <c r="L43" s="179">
        <f t="shared" si="2"/>
        <v>0</v>
      </c>
    </row>
    <row r="44" spans="1:12">
      <c r="A44" s="19">
        <f t="shared" si="3"/>
        <v>17</v>
      </c>
      <c r="B44" s="33" t="s">
        <v>47</v>
      </c>
      <c r="C44" s="21" t="s">
        <v>90</v>
      </c>
      <c r="D44" s="21"/>
      <c r="E44" s="21"/>
      <c r="F44" s="22" t="s">
        <v>18</v>
      </c>
      <c r="G44" s="23"/>
      <c r="H44" s="22"/>
      <c r="I44" s="23"/>
      <c r="J44" s="22"/>
      <c r="K44" s="22">
        <v>1</v>
      </c>
      <c r="L44" s="24">
        <f t="shared" si="2"/>
        <v>1</v>
      </c>
    </row>
    <row r="45" spans="1:12">
      <c r="A45" s="19">
        <f t="shared" si="3"/>
        <v>18</v>
      </c>
      <c r="B45" s="33" t="s">
        <v>48</v>
      </c>
      <c r="C45" s="21" t="s">
        <v>90</v>
      </c>
      <c r="D45" s="21"/>
      <c r="E45" s="21"/>
      <c r="F45" s="22" t="s">
        <v>18</v>
      </c>
      <c r="G45" s="23"/>
      <c r="H45" s="22"/>
      <c r="I45" s="23"/>
      <c r="J45" s="22"/>
      <c r="K45" s="22">
        <v>2</v>
      </c>
      <c r="L45" s="24">
        <f t="shared" si="2"/>
        <v>2</v>
      </c>
    </row>
    <row r="46" spans="1:12" ht="17.5">
      <c r="A46" s="19">
        <v>19</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9" zoomScale="85" zoomScaleNormal="85"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63"/>
      <c r="B1" s="86" t="s">
        <v>124</v>
      </c>
      <c r="C1" s="87" t="s">
        <v>67</v>
      </c>
      <c r="D1" s="87" t="s">
        <v>64</v>
      </c>
      <c r="E1" s="87"/>
      <c r="F1" s="213" t="s">
        <v>65</v>
      </c>
      <c r="G1" s="214"/>
      <c r="H1" s="215"/>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'Wrap it up MB'!L3</f>
        <v>256</v>
      </c>
      <c r="G3" s="49">
        <v>165</v>
      </c>
      <c r="H3" s="50">
        <f t="shared" ref="H3:H24" si="0">F3*G3</f>
        <v>42240</v>
      </c>
    </row>
    <row r="4" spans="1:8" ht="52.5">
      <c r="A4" s="39">
        <f>A3+1</f>
        <v>2</v>
      </c>
      <c r="B4" s="45" t="s">
        <v>10</v>
      </c>
      <c r="C4" s="51" t="s">
        <v>109</v>
      </c>
      <c r="D4" s="51" t="s">
        <v>11</v>
      </c>
      <c r="E4" s="51" t="s">
        <v>12</v>
      </c>
      <c r="F4" s="48">
        <f>'Wrap it up MB'!L10</f>
        <v>6.5662500000000001</v>
      </c>
      <c r="G4" s="52">
        <v>2000</v>
      </c>
      <c r="H4" s="50">
        <f t="shared" si="0"/>
        <v>13132.5</v>
      </c>
    </row>
    <row r="5" spans="1:8" ht="42">
      <c r="A5" s="39">
        <f t="shared" ref="A5" si="1">A4+1</f>
        <v>3</v>
      </c>
      <c r="B5" s="45" t="s">
        <v>135</v>
      </c>
      <c r="C5" s="21" t="s">
        <v>187</v>
      </c>
      <c r="D5" s="51"/>
      <c r="E5" s="51" t="s">
        <v>12</v>
      </c>
      <c r="F5" s="48">
        <f>'Wrap it up MB'!L12</f>
        <v>8.4412500000000001</v>
      </c>
      <c r="G5" s="52">
        <v>850</v>
      </c>
      <c r="H5" s="50">
        <f t="shared" si="0"/>
        <v>7175.0625</v>
      </c>
    </row>
    <row r="6" spans="1:8" ht="123">
      <c r="A6" s="39">
        <v>4</v>
      </c>
      <c r="B6" s="45" t="s">
        <v>13</v>
      </c>
      <c r="C6" s="46" t="s">
        <v>98</v>
      </c>
      <c r="D6" s="46" t="s">
        <v>14</v>
      </c>
      <c r="E6" s="47" t="s">
        <v>12</v>
      </c>
      <c r="F6" s="48">
        <f>'Wrap it up MB'!L14</f>
        <v>28.924999999999997</v>
      </c>
      <c r="G6" s="49">
        <v>2800</v>
      </c>
      <c r="H6" s="50">
        <f t="shared" si="0"/>
        <v>80989.999999999985</v>
      </c>
    </row>
    <row r="7" spans="1:8" ht="35">
      <c r="A7" s="39">
        <f t="shared" ref="A7:A23" si="2">A6+1</f>
        <v>5</v>
      </c>
      <c r="B7" s="45" t="s">
        <v>15</v>
      </c>
      <c r="C7" s="46" t="s">
        <v>95</v>
      </c>
      <c r="D7" s="46" t="s">
        <v>96</v>
      </c>
      <c r="E7" s="47" t="s">
        <v>12</v>
      </c>
      <c r="F7" s="48">
        <f>'Wrap it up MB'!L21</f>
        <v>4.71</v>
      </c>
      <c r="G7" s="49">
        <v>650</v>
      </c>
      <c r="H7" s="50">
        <f t="shared" si="0"/>
        <v>3061.5</v>
      </c>
    </row>
    <row r="8" spans="1:8" ht="52.5">
      <c r="A8" s="39">
        <f t="shared" si="2"/>
        <v>6</v>
      </c>
      <c r="B8" s="45" t="s">
        <v>17</v>
      </c>
      <c r="C8" s="53" t="s">
        <v>91</v>
      </c>
      <c r="D8" s="51" t="s">
        <v>93</v>
      </c>
      <c r="E8" s="51" t="s">
        <v>85</v>
      </c>
      <c r="F8" s="48">
        <f>'Wrap it up MB'!L24</f>
        <v>1</v>
      </c>
      <c r="G8" s="52">
        <v>6500</v>
      </c>
      <c r="H8" s="50">
        <f t="shared" si="0"/>
        <v>6500</v>
      </c>
    </row>
    <row r="9" spans="1:8" ht="70">
      <c r="A9" s="39">
        <v>7</v>
      </c>
      <c r="B9" s="54" t="s">
        <v>84</v>
      </c>
      <c r="C9" s="53" t="s">
        <v>86</v>
      </c>
      <c r="D9" s="51" t="s">
        <v>94</v>
      </c>
      <c r="E9" s="51" t="s">
        <v>85</v>
      </c>
      <c r="F9" s="48">
        <f>'Wrap it up MB'!L25</f>
        <v>1</v>
      </c>
      <c r="G9" s="52">
        <v>28000</v>
      </c>
      <c r="H9" s="50">
        <f t="shared" si="0"/>
        <v>28000</v>
      </c>
    </row>
    <row r="10" spans="1:8" ht="70">
      <c r="A10" s="39">
        <v>7</v>
      </c>
      <c r="B10" s="54" t="s">
        <v>20</v>
      </c>
      <c r="C10" s="51" t="s">
        <v>83</v>
      </c>
      <c r="D10" s="51" t="s">
        <v>21</v>
      </c>
      <c r="E10" s="51" t="s">
        <v>19</v>
      </c>
      <c r="F10" s="48">
        <f>'Wrap it up MB'!L26</f>
        <v>0</v>
      </c>
      <c r="G10" s="52">
        <v>35000</v>
      </c>
      <c r="H10" s="50">
        <f t="shared" si="0"/>
        <v>0</v>
      </c>
    </row>
    <row r="11" spans="1:8" ht="52.5">
      <c r="A11" s="39">
        <f t="shared" si="2"/>
        <v>8</v>
      </c>
      <c r="B11" s="45" t="s">
        <v>82</v>
      </c>
      <c r="C11" s="51" t="s">
        <v>24</v>
      </c>
      <c r="D11" s="51" t="s">
        <v>21</v>
      </c>
      <c r="E11" s="47" t="s">
        <v>23</v>
      </c>
      <c r="F11" s="48">
        <f>'Wrap it up MB'!L27</f>
        <v>0</v>
      </c>
      <c r="G11" s="49">
        <v>24000</v>
      </c>
      <c r="H11" s="50">
        <f t="shared" si="0"/>
        <v>0</v>
      </c>
    </row>
    <row r="12" spans="1:8" ht="70.5">
      <c r="A12" s="39">
        <f t="shared" si="2"/>
        <v>9</v>
      </c>
      <c r="B12" s="54" t="s">
        <v>25</v>
      </c>
      <c r="C12" s="51" t="s">
        <v>99</v>
      </c>
      <c r="D12" s="51" t="s">
        <v>26</v>
      </c>
      <c r="E12" s="51" t="s">
        <v>19</v>
      </c>
      <c r="F12" s="48">
        <f>'Wrap it up MB'!L28</f>
        <v>3</v>
      </c>
      <c r="G12" s="52">
        <v>2500</v>
      </c>
      <c r="H12" s="50">
        <f t="shared" si="0"/>
        <v>7500</v>
      </c>
    </row>
    <row r="13" spans="1:8" ht="35">
      <c r="A13" s="39">
        <f t="shared" si="2"/>
        <v>10</v>
      </c>
      <c r="B13" s="45" t="s">
        <v>181</v>
      </c>
      <c r="C13" s="51" t="s">
        <v>28</v>
      </c>
      <c r="D13" s="51" t="s">
        <v>29</v>
      </c>
      <c r="E13" s="51" t="s">
        <v>19</v>
      </c>
      <c r="F13" s="48">
        <f>'Wrap it up MB'!L29</f>
        <v>3</v>
      </c>
      <c r="G13" s="52">
        <v>650</v>
      </c>
      <c r="H13" s="50">
        <f t="shared" si="0"/>
        <v>1950</v>
      </c>
    </row>
    <row r="14" spans="1:8" ht="70">
      <c r="A14" s="39">
        <f t="shared" si="2"/>
        <v>11</v>
      </c>
      <c r="B14" s="45" t="s">
        <v>31</v>
      </c>
      <c r="C14" s="55" t="s">
        <v>182</v>
      </c>
      <c r="D14" s="51" t="s">
        <v>33</v>
      </c>
      <c r="E14" s="47" t="s">
        <v>19</v>
      </c>
      <c r="F14" s="48">
        <f>'Wrap it up MB'!L30</f>
        <v>1</v>
      </c>
      <c r="G14" s="49">
        <v>35000</v>
      </c>
      <c r="H14" s="50">
        <f t="shared" si="0"/>
        <v>35000</v>
      </c>
    </row>
    <row r="15" spans="1:8" ht="18">
      <c r="A15" s="39">
        <f t="shared" si="2"/>
        <v>12</v>
      </c>
      <c r="B15" s="45" t="s">
        <v>34</v>
      </c>
      <c r="C15" s="55" t="s">
        <v>35</v>
      </c>
      <c r="D15" s="51"/>
      <c r="E15" s="47" t="s">
        <v>19</v>
      </c>
      <c r="F15" s="48">
        <f>'Wrap it up MB'!L31</f>
        <v>2</v>
      </c>
      <c r="G15" s="49">
        <v>3500</v>
      </c>
      <c r="H15" s="50">
        <f t="shared" si="0"/>
        <v>7000</v>
      </c>
    </row>
    <row r="16" spans="1:8" ht="35">
      <c r="A16" s="39">
        <f t="shared" si="2"/>
        <v>13</v>
      </c>
      <c r="B16" s="45" t="s">
        <v>169</v>
      </c>
      <c r="C16" s="55" t="s">
        <v>170</v>
      </c>
      <c r="D16" s="51" t="s">
        <v>174</v>
      </c>
      <c r="E16" s="177" t="s">
        <v>85</v>
      </c>
      <c r="F16" s="177">
        <f>'Wrap it up MB'!L32</f>
        <v>0</v>
      </c>
      <c r="G16" s="178">
        <v>15000</v>
      </c>
      <c r="H16" s="177">
        <f t="shared" si="0"/>
        <v>0</v>
      </c>
    </row>
    <row r="17" spans="1:10" ht="35">
      <c r="A17" s="39">
        <f t="shared" si="2"/>
        <v>14</v>
      </c>
      <c r="B17" s="45" t="s">
        <v>179</v>
      </c>
      <c r="C17" s="55" t="s">
        <v>172</v>
      </c>
      <c r="D17" s="51" t="s">
        <v>33</v>
      </c>
      <c r="E17" s="177" t="s">
        <v>173</v>
      </c>
      <c r="F17" s="177">
        <f>'Wrap it up MB'!L33</f>
        <v>0</v>
      </c>
      <c r="G17" s="178">
        <v>850</v>
      </c>
      <c r="H17" s="50">
        <f t="shared" si="0"/>
        <v>0</v>
      </c>
    </row>
    <row r="18" spans="1:10" ht="52.5">
      <c r="A18" s="39">
        <v>14</v>
      </c>
      <c r="B18" s="45" t="s">
        <v>36</v>
      </c>
      <c r="C18" s="51" t="s">
        <v>37</v>
      </c>
      <c r="D18" s="51" t="s">
        <v>38</v>
      </c>
      <c r="E18" s="47" t="s">
        <v>39</v>
      </c>
      <c r="F18" s="48">
        <f>'Wrap it up MB'!L34</f>
        <v>215.75899799999999</v>
      </c>
      <c r="G18" s="49">
        <v>150</v>
      </c>
      <c r="H18" s="50">
        <f t="shared" si="0"/>
        <v>32363.849699999999</v>
      </c>
    </row>
    <row r="19" spans="1:10" ht="35">
      <c r="A19" s="39">
        <f t="shared" si="2"/>
        <v>15</v>
      </c>
      <c r="B19" s="45" t="s">
        <v>124</v>
      </c>
      <c r="C19" s="51" t="s">
        <v>92</v>
      </c>
      <c r="D19" s="51" t="s">
        <v>40</v>
      </c>
      <c r="E19" s="47" t="s">
        <v>19</v>
      </c>
      <c r="F19" s="48">
        <f>'Wrap it up MB'!L41</f>
        <v>0</v>
      </c>
      <c r="G19" s="49">
        <v>18000</v>
      </c>
      <c r="H19" s="50">
        <f t="shared" si="0"/>
        <v>0</v>
      </c>
    </row>
    <row r="20" spans="1:10" ht="52.5">
      <c r="A20" s="39">
        <f t="shared" si="2"/>
        <v>16</v>
      </c>
      <c r="B20" s="45" t="s">
        <v>41</v>
      </c>
      <c r="C20" s="51" t="s">
        <v>42</v>
      </c>
      <c r="D20" s="51" t="s">
        <v>40</v>
      </c>
      <c r="E20" s="47" t="s">
        <v>19</v>
      </c>
      <c r="F20" s="48">
        <f>'Wrap it up MB'!L42</f>
        <v>0</v>
      </c>
      <c r="G20" s="49">
        <v>4500</v>
      </c>
      <c r="H20" s="50">
        <f t="shared" si="0"/>
        <v>0</v>
      </c>
    </row>
    <row r="21" spans="1:10" ht="36">
      <c r="A21" s="39">
        <f t="shared" si="2"/>
        <v>17</v>
      </c>
      <c r="B21" s="45" t="s">
        <v>44</v>
      </c>
      <c r="C21" s="51" t="s">
        <v>104</v>
      </c>
      <c r="D21" s="51" t="s">
        <v>45</v>
      </c>
      <c r="E21" s="47" t="s">
        <v>46</v>
      </c>
      <c r="F21" s="48">
        <f>'Wrap it up MB'!L43</f>
        <v>0</v>
      </c>
      <c r="G21" s="49">
        <v>38000</v>
      </c>
      <c r="H21" s="50">
        <f t="shared" si="0"/>
        <v>0</v>
      </c>
    </row>
    <row r="22" spans="1:10" ht="18">
      <c r="A22" s="39">
        <f t="shared" si="2"/>
        <v>18</v>
      </c>
      <c r="B22" s="45" t="s">
        <v>47</v>
      </c>
      <c r="C22" s="51" t="s">
        <v>90</v>
      </c>
      <c r="D22" s="51"/>
      <c r="E22" s="47" t="s">
        <v>18</v>
      </c>
      <c r="F22" s="48">
        <f>'Wrap it up MB'!L44</f>
        <v>1</v>
      </c>
      <c r="G22" s="49">
        <v>38000</v>
      </c>
      <c r="H22" s="50">
        <f t="shared" si="0"/>
        <v>38000</v>
      </c>
    </row>
    <row r="23" spans="1:10" ht="18">
      <c r="A23" s="39">
        <f t="shared" si="2"/>
        <v>19</v>
      </c>
      <c r="B23" s="45" t="s">
        <v>48</v>
      </c>
      <c r="C23" s="51" t="s">
        <v>90</v>
      </c>
      <c r="D23" s="51"/>
      <c r="E23" s="47" t="s">
        <v>18</v>
      </c>
      <c r="F23" s="48">
        <f>'Wrap it up MB'!L45</f>
        <v>1</v>
      </c>
      <c r="G23" s="49">
        <v>12500</v>
      </c>
      <c r="H23" s="50">
        <f t="shared" si="0"/>
        <v>12500</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SUM(H1:H24)</f>
        <v>315412.91220000002</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4" workbookViewId="0">
      <selection activeCell="C12" sqref="C12"/>
    </sheetView>
  </sheetViews>
  <sheetFormatPr defaultColWidth="8.90625" defaultRowHeight="14.5"/>
  <cols>
    <col min="1" max="1" width="5" style="2" bestFit="1" customWidth="1"/>
    <col min="2" max="2" width="26.6328125" style="2" bestFit="1" customWidth="1"/>
    <col min="3" max="3" width="58.81640625" style="1" bestFit="1" customWidth="1"/>
    <col min="4" max="4" width="15" style="3" bestFit="1" customWidth="1"/>
    <col min="5" max="5" width="12.36328125" style="1" bestFit="1" customWidth="1"/>
    <col min="6" max="6" width="5.54296875" style="1" bestFit="1" customWidth="1"/>
    <col min="7" max="7" width="8.81640625" style="9" bestFit="1" customWidth="1"/>
    <col min="8" max="8" width="8.08984375" style="7" customWidth="1"/>
    <col min="9" max="9" width="8.54296875" style="9" bestFit="1" customWidth="1"/>
    <col min="10" max="10" width="9.54296875" style="7" bestFit="1" customWidth="1"/>
    <col min="11" max="11" width="7.1796875" style="7" bestFit="1" customWidth="1"/>
    <col min="12" max="12" width="17.1796875" style="7" bestFit="1" customWidth="1"/>
    <col min="13" max="13" width="18.54296875" style="1" customWidth="1"/>
    <col min="14" max="14" width="8.90625" style="1"/>
    <col min="15" max="15" width="2" style="1" bestFit="1" customWidth="1"/>
    <col min="16" max="16384" width="8.90625" style="1"/>
  </cols>
  <sheetData>
    <row r="1" spans="1:12" ht="28">
      <c r="A1" s="88"/>
      <c r="B1" s="89" t="s">
        <v>124</v>
      </c>
      <c r="C1" s="90" t="s">
        <v>67</v>
      </c>
      <c r="D1" s="91" t="s">
        <v>64</v>
      </c>
      <c r="E1" s="92" t="s">
        <v>65</v>
      </c>
      <c r="F1" s="216" t="s">
        <v>68</v>
      </c>
      <c r="G1" s="217"/>
      <c r="H1" s="217"/>
      <c r="I1" s="217"/>
      <c r="J1" s="217"/>
      <c r="K1" s="218"/>
      <c r="L1" s="9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256</v>
      </c>
      <c r="L3" s="24">
        <f>K3</f>
        <v>256</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180</v>
      </c>
      <c r="D6" s="20"/>
      <c r="E6" s="21"/>
      <c r="F6" s="22"/>
      <c r="G6" s="23"/>
      <c r="H6" s="22"/>
      <c r="I6" s="23"/>
      <c r="J6" s="22">
        <v>24</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1</v>
      </c>
      <c r="K11" s="22">
        <f>G11*H11*J11</f>
        <v>1.875</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8.4412500000000001</v>
      </c>
    </row>
    <row r="13" spans="1:12">
      <c r="A13" s="19"/>
      <c r="B13" s="33"/>
      <c r="C13" s="21" t="s">
        <v>159</v>
      </c>
      <c r="D13" s="21"/>
      <c r="E13" s="21"/>
      <c r="F13" s="26"/>
      <c r="G13" s="23">
        <v>0.75</v>
      </c>
      <c r="H13" s="22">
        <v>2.5</v>
      </c>
      <c r="I13" s="23"/>
      <c r="J13" s="22">
        <v>1</v>
      </c>
      <c r="K13" s="22">
        <f>G13*H13*J13</f>
        <v>1.875</v>
      </c>
      <c r="L13" s="24"/>
    </row>
    <row r="14" spans="1:12" ht="84">
      <c r="A14" s="19">
        <v>4</v>
      </c>
      <c r="B14" s="33" t="s">
        <v>13</v>
      </c>
      <c r="C14" s="20" t="s">
        <v>88</v>
      </c>
      <c r="D14" s="20" t="s">
        <v>14</v>
      </c>
      <c r="E14" s="21"/>
      <c r="F14" s="22" t="s">
        <v>12</v>
      </c>
      <c r="G14" s="23"/>
      <c r="H14" s="22"/>
      <c r="I14" s="23"/>
      <c r="J14" s="22"/>
      <c r="K14" s="22">
        <f>SUM(J15:J20)</f>
        <v>28.924999999999997</v>
      </c>
      <c r="L14" s="24">
        <f>K14</f>
        <v>28.924999999999997</v>
      </c>
    </row>
    <row r="15" spans="1:12">
      <c r="A15" s="19"/>
      <c r="B15" s="33"/>
      <c r="C15" s="20" t="s">
        <v>56</v>
      </c>
      <c r="D15" s="20"/>
      <c r="E15" s="21"/>
      <c r="F15" s="22"/>
      <c r="G15" s="23">
        <v>2.6</v>
      </c>
      <c r="H15" s="22">
        <f>2700/1000</f>
        <v>2.7</v>
      </c>
      <c r="I15" s="27">
        <v>2</v>
      </c>
      <c r="J15" s="22">
        <f t="shared" ref="J15:J20" si="0">G15*H15*I15</f>
        <v>14.040000000000001</v>
      </c>
      <c r="K15" s="22"/>
      <c r="L15" s="25"/>
    </row>
    <row r="16" spans="1:12">
      <c r="A16" s="19"/>
      <c r="B16" s="33"/>
      <c r="C16" s="20" t="s">
        <v>59</v>
      </c>
      <c r="D16" s="20"/>
      <c r="E16" s="21"/>
      <c r="F16" s="22"/>
      <c r="G16" s="23">
        <v>2.6</v>
      </c>
      <c r="H16" s="22">
        <v>0.95</v>
      </c>
      <c r="I16" s="27">
        <v>2</v>
      </c>
      <c r="J16" s="22">
        <f t="shared" si="0"/>
        <v>4.9399999999999995</v>
      </c>
      <c r="K16" s="22"/>
      <c r="L16" s="25"/>
    </row>
    <row r="17" spans="1:12">
      <c r="A17" s="19"/>
      <c r="B17" s="33"/>
      <c r="C17" s="20" t="s">
        <v>57</v>
      </c>
      <c r="D17" s="20"/>
      <c r="E17" s="21"/>
      <c r="F17" s="22"/>
      <c r="G17" s="23">
        <v>2.5499999999999998</v>
      </c>
      <c r="H17" s="22">
        <v>0.95</v>
      </c>
      <c r="I17" s="27">
        <v>2</v>
      </c>
      <c r="J17" s="22">
        <f t="shared" si="0"/>
        <v>4.8449999999999998</v>
      </c>
      <c r="K17" s="22"/>
      <c r="L17" s="25"/>
    </row>
    <row r="18" spans="1:12">
      <c r="A18" s="19"/>
      <c r="B18" s="33"/>
      <c r="C18" s="20" t="s">
        <v>77</v>
      </c>
      <c r="D18" s="20"/>
      <c r="E18" s="21"/>
      <c r="F18" s="22"/>
      <c r="G18" s="23">
        <v>2.5499999999999998</v>
      </c>
      <c r="H18" s="22">
        <v>0.4</v>
      </c>
      <c r="I18" s="27">
        <v>2</v>
      </c>
      <c r="J18" s="22">
        <f t="shared" si="0"/>
        <v>2.04</v>
      </c>
      <c r="K18" s="22"/>
      <c r="L18" s="25"/>
    </row>
    <row r="19" spans="1:12">
      <c r="A19" s="19"/>
      <c r="B19" s="33"/>
      <c r="C19" s="20" t="s">
        <v>103</v>
      </c>
      <c r="D19" s="20"/>
      <c r="E19" s="21"/>
      <c r="F19" s="22"/>
      <c r="G19" s="23">
        <v>2.7</v>
      </c>
      <c r="H19" s="22">
        <v>1.2</v>
      </c>
      <c r="I19" s="27">
        <v>1</v>
      </c>
      <c r="J19" s="22">
        <f t="shared" si="0"/>
        <v>3.24</v>
      </c>
      <c r="K19" s="22"/>
      <c r="L19" s="25"/>
    </row>
    <row r="20" spans="1:12">
      <c r="A20" s="19"/>
      <c r="B20" s="33"/>
      <c r="C20" s="20" t="s">
        <v>106</v>
      </c>
      <c r="D20" s="20"/>
      <c r="E20" s="21"/>
      <c r="F20" s="22"/>
      <c r="G20" s="23">
        <v>0.9</v>
      </c>
      <c r="H20" s="22">
        <v>0.1</v>
      </c>
      <c r="I20" s="27">
        <v>-2</v>
      </c>
      <c r="J20" s="22">
        <f t="shared" si="0"/>
        <v>-0.18000000000000002</v>
      </c>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1">G23*H23*I23</f>
        <v>2.16</v>
      </c>
      <c r="K23" s="22"/>
      <c r="L23" s="25"/>
    </row>
    <row r="24" spans="1:12" ht="49.75" customHeight="1">
      <c r="A24" s="19">
        <v>6</v>
      </c>
      <c r="B24" s="33" t="s">
        <v>17</v>
      </c>
      <c r="C24" s="13" t="s">
        <v>91</v>
      </c>
      <c r="D24" s="21"/>
      <c r="E24" s="21"/>
      <c r="F24" s="26" t="s">
        <v>85</v>
      </c>
      <c r="G24" s="23">
        <v>1</v>
      </c>
      <c r="H24" s="22">
        <v>7.0000000000000007E-2</v>
      </c>
      <c r="I24" s="23">
        <v>0.9</v>
      </c>
      <c r="J24" s="22"/>
      <c r="K24" s="22">
        <v>1</v>
      </c>
      <c r="L24" s="24">
        <f>K24</f>
        <v>1</v>
      </c>
    </row>
    <row r="25" spans="1:12" ht="62">
      <c r="A25" s="19">
        <v>7</v>
      </c>
      <c r="B25" s="34" t="s">
        <v>84</v>
      </c>
      <c r="C25" s="28" t="s">
        <v>86</v>
      </c>
      <c r="D25" s="21"/>
      <c r="E25" s="21"/>
      <c r="F25" s="26" t="s">
        <v>85</v>
      </c>
      <c r="G25" s="23">
        <v>1</v>
      </c>
      <c r="H25" s="22">
        <v>0.05</v>
      </c>
      <c r="I25" s="23">
        <v>2.4</v>
      </c>
      <c r="J25" s="22"/>
      <c r="K25" s="22">
        <v>1</v>
      </c>
      <c r="L25" s="24">
        <f>K25</f>
        <v>1</v>
      </c>
    </row>
    <row r="26" spans="1:12" ht="42">
      <c r="A26" s="19">
        <v>8</v>
      </c>
      <c r="B26" s="34" t="s">
        <v>20</v>
      </c>
      <c r="C26" s="12" t="s">
        <v>83</v>
      </c>
      <c r="D26" s="21" t="s">
        <v>21</v>
      </c>
      <c r="E26" s="21" t="s">
        <v>22</v>
      </c>
      <c r="F26" s="26" t="s">
        <v>19</v>
      </c>
      <c r="G26" s="23"/>
      <c r="H26" s="22"/>
      <c r="I26" s="23"/>
      <c r="J26" s="22"/>
      <c r="K26" s="22">
        <v>0</v>
      </c>
      <c r="L26" s="24">
        <f t="shared" ref="L26:L45" si="2">K26</f>
        <v>0</v>
      </c>
    </row>
    <row r="27" spans="1:12" ht="45.65" customHeight="1">
      <c r="A27" s="19">
        <v>9</v>
      </c>
      <c r="B27" s="33" t="s">
        <v>71</v>
      </c>
      <c r="C27" s="21" t="s">
        <v>73</v>
      </c>
      <c r="D27" s="21" t="s">
        <v>21</v>
      </c>
      <c r="E27" s="21" t="s">
        <v>74</v>
      </c>
      <c r="F27" s="22" t="s">
        <v>23</v>
      </c>
      <c r="G27" s="23"/>
      <c r="H27" s="22"/>
      <c r="I27" s="23"/>
      <c r="J27" s="22"/>
      <c r="K27" s="22">
        <v>0</v>
      </c>
      <c r="L27" s="24">
        <f t="shared" si="2"/>
        <v>0</v>
      </c>
    </row>
    <row r="28" spans="1:12" ht="42">
      <c r="A28" s="19">
        <f t="shared" ref="A28:A45" si="3">A27+1</f>
        <v>10</v>
      </c>
      <c r="B28" s="34" t="s">
        <v>25</v>
      </c>
      <c r="C28" s="21" t="s">
        <v>89</v>
      </c>
      <c r="D28" s="21" t="s">
        <v>26</v>
      </c>
      <c r="E28" s="21"/>
      <c r="F28" s="26" t="s">
        <v>19</v>
      </c>
      <c r="G28" s="23"/>
      <c r="H28" s="22"/>
      <c r="I28" s="23"/>
      <c r="J28" s="22"/>
      <c r="K28" s="22">
        <v>3</v>
      </c>
      <c r="L28" s="24">
        <f t="shared" si="2"/>
        <v>3</v>
      </c>
    </row>
    <row r="29" spans="1:12">
      <c r="A29" s="19">
        <f t="shared" si="3"/>
        <v>11</v>
      </c>
      <c r="B29" s="33" t="s">
        <v>181</v>
      </c>
      <c r="C29" s="21" t="s">
        <v>28</v>
      </c>
      <c r="D29" s="21" t="s">
        <v>29</v>
      </c>
      <c r="E29" s="21" t="s">
        <v>30</v>
      </c>
      <c r="F29" s="26" t="s">
        <v>19</v>
      </c>
      <c r="G29" s="23"/>
      <c r="H29" s="22"/>
      <c r="I29" s="23"/>
      <c r="J29" s="22"/>
      <c r="K29" s="22">
        <v>3</v>
      </c>
      <c r="L29" s="24">
        <f t="shared" si="2"/>
        <v>3</v>
      </c>
    </row>
    <row r="30" spans="1:12" ht="56">
      <c r="A30" s="19">
        <f t="shared" si="3"/>
        <v>12</v>
      </c>
      <c r="B30" s="33" t="s">
        <v>31</v>
      </c>
      <c r="C30" s="29" t="s">
        <v>32</v>
      </c>
      <c r="D30" s="21" t="s">
        <v>33</v>
      </c>
      <c r="E30" s="21" t="s">
        <v>72</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2</v>
      </c>
      <c r="L31" s="24">
        <f t="shared" si="2"/>
        <v>2</v>
      </c>
    </row>
    <row r="32" spans="1:12" ht="28">
      <c r="A32" s="19">
        <v>14</v>
      </c>
      <c r="B32" s="33" t="s">
        <v>169</v>
      </c>
      <c r="C32" s="29" t="s">
        <v>170</v>
      </c>
      <c r="D32" s="21" t="s">
        <v>174</v>
      </c>
      <c r="E32" s="21"/>
      <c r="F32" s="22" t="s">
        <v>85</v>
      </c>
      <c r="G32" s="23"/>
      <c r="H32" s="22"/>
      <c r="I32" s="23"/>
      <c r="J32" s="22"/>
      <c r="K32" s="22">
        <v>0</v>
      </c>
      <c r="L32" s="179">
        <f t="shared" si="2"/>
        <v>0</v>
      </c>
    </row>
    <row r="33" spans="1:12" ht="42">
      <c r="A33" s="19">
        <v>15</v>
      </c>
      <c r="B33" s="33" t="s">
        <v>179</v>
      </c>
      <c r="C33" s="29" t="s">
        <v>172</v>
      </c>
      <c r="D33" s="21" t="s">
        <v>33</v>
      </c>
      <c r="E33" s="21"/>
      <c r="F33" s="22" t="s">
        <v>173</v>
      </c>
      <c r="G33" s="23"/>
      <c r="H33" s="22"/>
      <c r="I33" s="23"/>
      <c r="J33" s="22"/>
      <c r="K33" s="22">
        <v>0</v>
      </c>
      <c r="L33" s="179">
        <f t="shared" si="2"/>
        <v>0</v>
      </c>
    </row>
    <row r="34" spans="1:12" ht="42">
      <c r="A34" s="19">
        <v>16</v>
      </c>
      <c r="B34" s="33" t="s">
        <v>36</v>
      </c>
      <c r="C34" s="21" t="s">
        <v>37</v>
      </c>
      <c r="D34" s="21" t="s">
        <v>38</v>
      </c>
      <c r="E34" s="21"/>
      <c r="F34" s="22" t="s">
        <v>39</v>
      </c>
      <c r="G34" s="23"/>
      <c r="H34" s="22"/>
      <c r="I34" s="23"/>
      <c r="J34" s="22"/>
      <c r="K34" s="22">
        <f>SUM(J35:J40)*10.764</f>
        <v>215.75899799999999</v>
      </c>
      <c r="L34" s="24">
        <f t="shared" si="2"/>
        <v>215.75899799999999</v>
      </c>
    </row>
    <row r="35" spans="1:12">
      <c r="A35" s="19"/>
      <c r="B35" s="33"/>
      <c r="C35" s="21" t="s">
        <v>77</v>
      </c>
      <c r="D35" s="21"/>
      <c r="E35" s="21"/>
      <c r="F35" s="22"/>
      <c r="G35" s="23">
        <v>2.5499999999999998</v>
      </c>
      <c r="H35" s="22">
        <v>0.4</v>
      </c>
      <c r="I35" s="23">
        <v>1</v>
      </c>
      <c r="J35" s="22">
        <f>G35*H35*I35</f>
        <v>1.02</v>
      </c>
      <c r="K35" s="22"/>
      <c r="L35" s="25"/>
    </row>
    <row r="36" spans="1:12">
      <c r="A36" s="19"/>
      <c r="B36" s="33"/>
      <c r="C36" s="21" t="s">
        <v>78</v>
      </c>
      <c r="D36" s="21"/>
      <c r="E36" s="21"/>
      <c r="F36" s="22"/>
      <c r="G36" s="23">
        <v>2.5499999999999998</v>
      </c>
      <c r="H36" s="22">
        <v>1</v>
      </c>
      <c r="I36" s="23">
        <v>1</v>
      </c>
      <c r="J36" s="22">
        <f t="shared" ref="J36:J40" si="4">G36*H36*I36</f>
        <v>2.5499999999999998</v>
      </c>
      <c r="K36" s="22"/>
      <c r="L36" s="25"/>
    </row>
    <row r="37" spans="1:12">
      <c r="A37" s="19"/>
      <c r="B37" s="33"/>
      <c r="C37" s="21" t="s">
        <v>79</v>
      </c>
      <c r="D37" s="21"/>
      <c r="E37" s="21"/>
      <c r="F37" s="22"/>
      <c r="G37" s="23">
        <v>2.5499999999999998</v>
      </c>
      <c r="H37" s="22">
        <v>1.5</v>
      </c>
      <c r="I37" s="23">
        <v>1</v>
      </c>
      <c r="J37" s="22">
        <f t="shared" si="4"/>
        <v>3.8249999999999997</v>
      </c>
      <c r="K37" s="22"/>
      <c r="L37" s="25"/>
    </row>
    <row r="38" spans="1:12">
      <c r="A38" s="19"/>
      <c r="B38" s="33"/>
      <c r="C38" s="21" t="s">
        <v>125</v>
      </c>
      <c r="D38" s="21"/>
      <c r="E38" s="21"/>
      <c r="F38" s="22"/>
      <c r="G38" s="23">
        <v>2.7</v>
      </c>
      <c r="H38" s="22">
        <v>1.2</v>
      </c>
      <c r="I38" s="23">
        <v>1</v>
      </c>
      <c r="J38" s="22">
        <f t="shared" si="4"/>
        <v>3.24</v>
      </c>
      <c r="K38" s="22"/>
      <c r="L38" s="25"/>
    </row>
    <row r="39" spans="1:12">
      <c r="A39" s="19"/>
      <c r="B39" s="33"/>
      <c r="C39" s="21" t="s">
        <v>126</v>
      </c>
      <c r="D39" s="21"/>
      <c r="E39" s="21"/>
      <c r="F39" s="22"/>
      <c r="G39" s="23">
        <v>2.4</v>
      </c>
      <c r="H39" s="22">
        <v>0.9</v>
      </c>
      <c r="I39" s="23">
        <v>1</v>
      </c>
      <c r="J39" s="22">
        <f t="shared" si="4"/>
        <v>2.16</v>
      </c>
      <c r="K39" s="22"/>
      <c r="L39" s="25"/>
    </row>
    <row r="40" spans="1:12">
      <c r="A40" s="19"/>
      <c r="B40" s="33"/>
      <c r="C40" s="21" t="s">
        <v>159</v>
      </c>
      <c r="D40" s="21"/>
      <c r="E40" s="21"/>
      <c r="F40" s="22"/>
      <c r="G40" s="23">
        <v>2.6850000000000001</v>
      </c>
      <c r="H40" s="22">
        <v>2.7</v>
      </c>
      <c r="I40" s="23">
        <v>1</v>
      </c>
      <c r="J40" s="22">
        <f t="shared" si="4"/>
        <v>7.2495000000000003</v>
      </c>
      <c r="K40" s="22"/>
      <c r="L40" s="25"/>
    </row>
    <row r="41" spans="1:12" ht="28">
      <c r="A41" s="19">
        <f>A34+1</f>
        <v>17</v>
      </c>
      <c r="B41" s="33" t="s">
        <v>127</v>
      </c>
      <c r="C41" s="21" t="s">
        <v>92</v>
      </c>
      <c r="D41" s="21" t="s">
        <v>40</v>
      </c>
      <c r="E41" s="21" t="s">
        <v>81</v>
      </c>
      <c r="F41" s="22" t="s">
        <v>19</v>
      </c>
      <c r="G41" s="23"/>
      <c r="H41" s="22"/>
      <c r="I41" s="23"/>
      <c r="J41" s="22"/>
      <c r="K41" s="22">
        <v>0</v>
      </c>
      <c r="L41" s="179">
        <f t="shared" si="2"/>
        <v>0</v>
      </c>
    </row>
    <row r="42" spans="1:12" ht="39.65" customHeight="1">
      <c r="A42" s="19">
        <v>18</v>
      </c>
      <c r="B42" s="33" t="s">
        <v>41</v>
      </c>
      <c r="C42" s="21" t="s">
        <v>42</v>
      </c>
      <c r="D42" s="21" t="s">
        <v>40</v>
      </c>
      <c r="E42" s="21" t="s">
        <v>43</v>
      </c>
      <c r="F42" s="22" t="s">
        <v>19</v>
      </c>
      <c r="G42" s="23"/>
      <c r="H42" s="22"/>
      <c r="I42" s="23"/>
      <c r="J42" s="22"/>
      <c r="K42" s="22">
        <v>0</v>
      </c>
      <c r="L42" s="179">
        <f t="shared" si="2"/>
        <v>0</v>
      </c>
    </row>
    <row r="43" spans="1:12" ht="28">
      <c r="A43" s="19">
        <v>19</v>
      </c>
      <c r="B43" s="33" t="s">
        <v>44</v>
      </c>
      <c r="C43" s="21" t="s">
        <v>104</v>
      </c>
      <c r="D43" s="21" t="s">
        <v>45</v>
      </c>
      <c r="E43" s="21"/>
      <c r="F43" s="22" t="s">
        <v>46</v>
      </c>
      <c r="G43" s="23"/>
      <c r="H43" s="22"/>
      <c r="I43" s="23"/>
      <c r="J43" s="22"/>
      <c r="K43" s="22">
        <v>0</v>
      </c>
      <c r="L43" s="179">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1</v>
      </c>
      <c r="L45" s="24">
        <f t="shared" si="2"/>
        <v>1</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
        <v>2</v>
      </c>
    </row>
  </sheetData>
  <mergeCells count="4">
    <mergeCell ref="F1:K1"/>
    <mergeCell ref="B47:B48"/>
    <mergeCell ref="G47:J48"/>
    <mergeCell ref="G49:J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70" zoomScaleNormal="70" workbookViewId="0">
      <selection activeCell="C5" sqref="C5"/>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1796875" style="59" bestFit="1" customWidth="1"/>
    <col min="7" max="7" width="11.36328125" style="60" customWidth="1"/>
    <col min="8" max="8" width="19" style="60" customWidth="1"/>
    <col min="9" max="9" width="8.90625" style="38"/>
    <col min="10" max="10" width="13.453125" style="38" bestFit="1" customWidth="1"/>
    <col min="11" max="16384" width="8.90625" style="38"/>
  </cols>
  <sheetData>
    <row r="1" spans="1:8" ht="18">
      <c r="A1" s="83"/>
      <c r="B1" s="84" t="s">
        <v>119</v>
      </c>
      <c r="C1" s="85" t="s">
        <v>67</v>
      </c>
      <c r="D1" s="85" t="s">
        <v>64</v>
      </c>
      <c r="E1" s="85"/>
      <c r="F1" s="219" t="s">
        <v>65</v>
      </c>
      <c r="G1" s="220"/>
      <c r="H1" s="221"/>
    </row>
    <row r="2" spans="1:8" s="44" customFormat="1">
      <c r="A2" s="39" t="s">
        <v>0</v>
      </c>
      <c r="B2" s="40" t="s">
        <v>1</v>
      </c>
      <c r="C2" s="39" t="s">
        <v>2</v>
      </c>
      <c r="D2" s="40" t="s">
        <v>3</v>
      </c>
      <c r="E2" s="39" t="s">
        <v>5</v>
      </c>
      <c r="F2" s="41" t="s">
        <v>58</v>
      </c>
      <c r="G2" s="42" t="s">
        <v>6</v>
      </c>
      <c r="H2" s="43" t="s">
        <v>66</v>
      </c>
    </row>
    <row r="3" spans="1:8" ht="175.5">
      <c r="A3" s="39">
        <v>1</v>
      </c>
      <c r="B3" s="45" t="s">
        <v>7</v>
      </c>
      <c r="C3" s="46" t="s">
        <v>97</v>
      </c>
      <c r="D3" s="46" t="s">
        <v>8</v>
      </c>
      <c r="E3" s="47" t="s">
        <v>9</v>
      </c>
      <c r="F3" s="48">
        <f>'Burger Pizza MB Sht'!L3</f>
        <v>280</v>
      </c>
      <c r="G3" s="49">
        <v>165</v>
      </c>
      <c r="H3" s="50">
        <f t="shared" ref="H3:H24" si="0">F3*G3</f>
        <v>46200</v>
      </c>
    </row>
    <row r="4" spans="1:8" ht="35">
      <c r="A4" s="39">
        <f>A3+1</f>
        <v>2</v>
      </c>
      <c r="B4" s="45" t="s">
        <v>10</v>
      </c>
      <c r="C4" s="21" t="s">
        <v>158</v>
      </c>
      <c r="D4" s="51" t="s">
        <v>167</v>
      </c>
      <c r="E4" s="51" t="s">
        <v>12</v>
      </c>
      <c r="F4" s="48">
        <f>'Burger Pizza MB Sht'!L10</f>
        <v>6.5662500000000001</v>
      </c>
      <c r="G4" s="52">
        <v>2000</v>
      </c>
      <c r="H4" s="50">
        <f t="shared" si="0"/>
        <v>13132.5</v>
      </c>
    </row>
    <row r="5" spans="1:8" ht="42">
      <c r="A5" s="39">
        <v>3</v>
      </c>
      <c r="B5" s="45" t="s">
        <v>135</v>
      </c>
      <c r="C5" s="21" t="s">
        <v>187</v>
      </c>
      <c r="D5" s="51"/>
      <c r="E5" s="51" t="s">
        <v>12</v>
      </c>
      <c r="F5" s="48">
        <f>'Burger Pizza MB Sht'!L12</f>
        <v>6.5662500000000001</v>
      </c>
      <c r="G5" s="52">
        <v>850</v>
      </c>
      <c r="H5" s="50">
        <f t="shared" si="0"/>
        <v>5581.3125</v>
      </c>
    </row>
    <row r="6" spans="1:8" ht="123">
      <c r="A6" s="39">
        <f t="shared" ref="A6" si="1">A5+1</f>
        <v>4</v>
      </c>
      <c r="B6" s="45" t="s">
        <v>13</v>
      </c>
      <c r="C6" s="46" t="s">
        <v>98</v>
      </c>
      <c r="D6" s="46" t="s">
        <v>14</v>
      </c>
      <c r="E6" s="47" t="s">
        <v>12</v>
      </c>
      <c r="F6" s="48">
        <f>'Burger Pizza MB Sht'!K14</f>
        <v>38.03</v>
      </c>
      <c r="G6" s="49">
        <v>2800</v>
      </c>
      <c r="H6" s="50">
        <f t="shared" si="0"/>
        <v>106484</v>
      </c>
    </row>
    <row r="7" spans="1:8" ht="35">
      <c r="A7" s="39">
        <v>5</v>
      </c>
      <c r="B7" s="45" t="s">
        <v>15</v>
      </c>
      <c r="C7" s="46" t="s">
        <v>95</v>
      </c>
      <c r="D7" s="46" t="s">
        <v>96</v>
      </c>
      <c r="E7" s="47" t="s">
        <v>12</v>
      </c>
      <c r="F7" s="48">
        <f>'Burger Pizza MB Sht'!L21</f>
        <v>4.71</v>
      </c>
      <c r="G7" s="49">
        <v>650</v>
      </c>
      <c r="H7" s="50">
        <f t="shared" si="0"/>
        <v>3061.5</v>
      </c>
    </row>
    <row r="8" spans="1:8" ht="52.5">
      <c r="A8" s="39">
        <f t="shared" ref="A8" si="2">A7+1</f>
        <v>6</v>
      </c>
      <c r="B8" s="45" t="s">
        <v>17</v>
      </c>
      <c r="C8" s="53" t="s">
        <v>91</v>
      </c>
      <c r="D8" s="51" t="s">
        <v>93</v>
      </c>
      <c r="E8" s="51" t="s">
        <v>85</v>
      </c>
      <c r="F8" s="48">
        <f>'Burger Pizza MB Sht'!L24</f>
        <v>0</v>
      </c>
      <c r="G8" s="52">
        <v>6500</v>
      </c>
      <c r="H8" s="50">
        <f t="shared" si="0"/>
        <v>0</v>
      </c>
    </row>
    <row r="9" spans="1:8" ht="70">
      <c r="A9" s="39">
        <v>7</v>
      </c>
      <c r="B9" s="54" t="s">
        <v>84</v>
      </c>
      <c r="C9" s="53" t="s">
        <v>86</v>
      </c>
      <c r="D9" s="51" t="s">
        <v>94</v>
      </c>
      <c r="E9" s="51" t="s">
        <v>85</v>
      </c>
      <c r="F9" s="48">
        <f>'Burger Pizza MB Sht'!L25</f>
        <v>0</v>
      </c>
      <c r="G9" s="52">
        <v>28000</v>
      </c>
      <c r="H9" s="50">
        <f t="shared" si="0"/>
        <v>0</v>
      </c>
    </row>
    <row r="10" spans="1:8" ht="70">
      <c r="A10" s="39">
        <f t="shared" ref="A10" si="3">A9+1</f>
        <v>8</v>
      </c>
      <c r="B10" s="54" t="s">
        <v>20</v>
      </c>
      <c r="C10" s="51" t="s">
        <v>83</v>
      </c>
      <c r="D10" s="51" t="s">
        <v>21</v>
      </c>
      <c r="E10" s="51" t="s">
        <v>19</v>
      </c>
      <c r="F10" s="48">
        <f>'Burger Pizza MB Sht'!L26</f>
        <v>0</v>
      </c>
      <c r="G10" s="52">
        <v>35000</v>
      </c>
      <c r="H10" s="50">
        <f t="shared" si="0"/>
        <v>0</v>
      </c>
    </row>
    <row r="11" spans="1:8" ht="52.5">
      <c r="A11" s="39">
        <v>9</v>
      </c>
      <c r="B11" s="45" t="s">
        <v>82</v>
      </c>
      <c r="C11" s="51" t="s">
        <v>24</v>
      </c>
      <c r="D11" s="51" t="s">
        <v>21</v>
      </c>
      <c r="E11" s="47" t="s">
        <v>23</v>
      </c>
      <c r="F11" s="48">
        <f>'Burger Pizza MB Sht'!L27</f>
        <v>0</v>
      </c>
      <c r="G11" s="49">
        <v>24000</v>
      </c>
      <c r="H11" s="50">
        <f t="shared" si="0"/>
        <v>0</v>
      </c>
    </row>
    <row r="12" spans="1:8" ht="70.5">
      <c r="A12" s="39">
        <v>10</v>
      </c>
      <c r="B12" s="54" t="s">
        <v>25</v>
      </c>
      <c r="C12" s="51" t="s">
        <v>99</v>
      </c>
      <c r="D12" s="51" t="s">
        <v>26</v>
      </c>
      <c r="E12" s="51" t="s">
        <v>19</v>
      </c>
      <c r="F12" s="48">
        <f>'Burger Pizza MB Sht'!L28</f>
        <v>3</v>
      </c>
      <c r="G12" s="52">
        <v>2500</v>
      </c>
      <c r="H12" s="50">
        <f t="shared" si="0"/>
        <v>7500</v>
      </c>
    </row>
    <row r="13" spans="1:8" ht="35">
      <c r="A13" s="39">
        <v>11</v>
      </c>
      <c r="B13" s="45" t="s">
        <v>181</v>
      </c>
      <c r="C13" s="51" t="s">
        <v>28</v>
      </c>
      <c r="D13" s="51" t="s">
        <v>29</v>
      </c>
      <c r="E13" s="51" t="s">
        <v>19</v>
      </c>
      <c r="F13" s="48">
        <f>'Burger Pizza MB Sht'!L29</f>
        <v>3</v>
      </c>
      <c r="G13" s="52">
        <v>650</v>
      </c>
      <c r="H13" s="50">
        <f t="shared" si="0"/>
        <v>1950</v>
      </c>
    </row>
    <row r="14" spans="1:8" ht="70">
      <c r="A14" s="39">
        <f t="shared" ref="A14" si="4">A13+1</f>
        <v>12</v>
      </c>
      <c r="B14" s="45" t="s">
        <v>31</v>
      </c>
      <c r="C14" s="55" t="s">
        <v>175</v>
      </c>
      <c r="D14" s="51" t="s">
        <v>33</v>
      </c>
      <c r="E14" s="47" t="s">
        <v>19</v>
      </c>
      <c r="F14" s="48">
        <f>'Burger Pizza MB Sht'!L30</f>
        <v>1</v>
      </c>
      <c r="G14" s="49">
        <v>35000</v>
      </c>
      <c r="H14" s="50">
        <f t="shared" si="0"/>
        <v>35000</v>
      </c>
    </row>
    <row r="15" spans="1:8" ht="18">
      <c r="A15" s="39">
        <v>13</v>
      </c>
      <c r="B15" s="45" t="s">
        <v>34</v>
      </c>
      <c r="C15" s="55" t="s">
        <v>35</v>
      </c>
      <c r="D15" s="51"/>
      <c r="E15" s="47" t="s">
        <v>19</v>
      </c>
      <c r="F15" s="48">
        <f>'Burger Pizza MB Sht'!L31</f>
        <v>2</v>
      </c>
      <c r="G15" s="49">
        <v>3500</v>
      </c>
      <c r="H15" s="50">
        <f t="shared" si="0"/>
        <v>7000</v>
      </c>
    </row>
    <row r="16" spans="1:8" ht="35">
      <c r="A16" s="39">
        <f t="shared" ref="A16" si="5">A15+1</f>
        <v>14</v>
      </c>
      <c r="B16" s="45" t="s">
        <v>169</v>
      </c>
      <c r="C16" s="55" t="s">
        <v>170</v>
      </c>
      <c r="D16" s="51" t="s">
        <v>174</v>
      </c>
      <c r="E16" s="177" t="s">
        <v>85</v>
      </c>
      <c r="F16" s="177">
        <f>'Burger Pizza MB Sht'!L32</f>
        <v>1</v>
      </c>
      <c r="G16" s="178">
        <v>15000</v>
      </c>
      <c r="H16" s="177">
        <f t="shared" si="0"/>
        <v>15000</v>
      </c>
    </row>
    <row r="17" spans="1:10" ht="35">
      <c r="A17" s="39">
        <v>15</v>
      </c>
      <c r="B17" s="45" t="s">
        <v>179</v>
      </c>
      <c r="C17" s="55" t="s">
        <v>172</v>
      </c>
      <c r="D17" s="51" t="s">
        <v>33</v>
      </c>
      <c r="E17" s="177" t="s">
        <v>173</v>
      </c>
      <c r="F17" s="177">
        <f>'Burger Pizza MB Sht'!L33</f>
        <v>10</v>
      </c>
      <c r="G17" s="178">
        <v>850</v>
      </c>
      <c r="H17" s="50">
        <f t="shared" si="0"/>
        <v>8500</v>
      </c>
    </row>
    <row r="18" spans="1:10" ht="52.5">
      <c r="A18" s="39">
        <f t="shared" ref="A18" si="6">A17+1</f>
        <v>16</v>
      </c>
      <c r="B18" s="45" t="s">
        <v>36</v>
      </c>
      <c r="C18" s="51" t="s">
        <v>37</v>
      </c>
      <c r="D18" s="51" t="s">
        <v>38</v>
      </c>
      <c r="E18" s="47" t="s">
        <v>39</v>
      </c>
      <c r="F18" s="48">
        <f>'Burger Pizza MB Sht'!L34</f>
        <v>114.47514</v>
      </c>
      <c r="G18" s="49">
        <v>150</v>
      </c>
      <c r="H18" s="50">
        <f t="shared" si="0"/>
        <v>17171.271000000001</v>
      </c>
    </row>
    <row r="19" spans="1:10" ht="35">
      <c r="A19" s="39">
        <v>17</v>
      </c>
      <c r="B19" s="45" t="s">
        <v>119</v>
      </c>
      <c r="C19" s="51" t="s">
        <v>92</v>
      </c>
      <c r="D19" s="51" t="s">
        <v>40</v>
      </c>
      <c r="E19" s="47" t="s">
        <v>19</v>
      </c>
      <c r="F19" s="48">
        <f>'Burger Pizza MB Sht'!L39</f>
        <v>0</v>
      </c>
      <c r="G19" s="49">
        <v>18000</v>
      </c>
      <c r="H19" s="50">
        <f t="shared" si="0"/>
        <v>0</v>
      </c>
    </row>
    <row r="20" spans="1:10" ht="52.5">
      <c r="A20" s="39">
        <f t="shared" ref="A20" si="7">A19+1</f>
        <v>18</v>
      </c>
      <c r="B20" s="45" t="s">
        <v>41</v>
      </c>
      <c r="C20" s="51" t="s">
        <v>42</v>
      </c>
      <c r="D20" s="51" t="s">
        <v>40</v>
      </c>
      <c r="E20" s="47" t="s">
        <v>19</v>
      </c>
      <c r="F20" s="48">
        <f>'Burger Pizza MB Sht'!L40</f>
        <v>0</v>
      </c>
      <c r="G20" s="49">
        <v>4500</v>
      </c>
      <c r="H20" s="50">
        <f t="shared" si="0"/>
        <v>0</v>
      </c>
    </row>
    <row r="21" spans="1:10" ht="36">
      <c r="A21" s="39">
        <v>19</v>
      </c>
      <c r="B21" s="45" t="s">
        <v>44</v>
      </c>
      <c r="C21" s="51" t="s">
        <v>104</v>
      </c>
      <c r="D21" s="51" t="s">
        <v>45</v>
      </c>
      <c r="E21" s="47" t="s">
        <v>46</v>
      </c>
      <c r="F21" s="48">
        <f>'Burger Pizza MB Sht'!L41</f>
        <v>0</v>
      </c>
      <c r="G21" s="49">
        <v>38000</v>
      </c>
      <c r="H21" s="50">
        <f t="shared" si="0"/>
        <v>0</v>
      </c>
    </row>
    <row r="22" spans="1:10" ht="18">
      <c r="A22" s="39">
        <f t="shared" ref="A22" si="8">A21+1</f>
        <v>20</v>
      </c>
      <c r="B22" s="45" t="s">
        <v>47</v>
      </c>
      <c r="C22" s="51" t="s">
        <v>90</v>
      </c>
      <c r="D22" s="51"/>
      <c r="E22" s="47" t="s">
        <v>18</v>
      </c>
      <c r="F22" s="48">
        <f>'Barishta MB Sheet '!L42</f>
        <v>1</v>
      </c>
      <c r="G22" s="49">
        <v>38000</v>
      </c>
      <c r="H22" s="50">
        <f t="shared" si="0"/>
        <v>38000</v>
      </c>
    </row>
    <row r="23" spans="1:10" ht="18">
      <c r="A23" s="39">
        <v>21</v>
      </c>
      <c r="B23" s="45" t="s">
        <v>48</v>
      </c>
      <c r="C23" s="51" t="s">
        <v>90</v>
      </c>
      <c r="D23" s="51"/>
      <c r="E23" s="47" t="s">
        <v>18</v>
      </c>
      <c r="F23" s="48">
        <f>'Burger Pizza MB Sht'!L43</f>
        <v>1</v>
      </c>
      <c r="G23" s="49">
        <v>12500</v>
      </c>
      <c r="H23" s="50">
        <f t="shared" si="0"/>
        <v>12500</v>
      </c>
    </row>
    <row r="24" spans="1:10" ht="18">
      <c r="A24" s="39">
        <f t="shared" ref="A24" si="9">A23+1</f>
        <v>22</v>
      </c>
      <c r="B24" s="72"/>
      <c r="C24" s="73" t="s">
        <v>117</v>
      </c>
      <c r="D24" s="74"/>
      <c r="E24" s="73"/>
      <c r="F24" s="75"/>
      <c r="G24" s="76"/>
      <c r="H24" s="77">
        <f t="shared" si="0"/>
        <v>0</v>
      </c>
    </row>
    <row r="25" spans="1:10" ht="18">
      <c r="A25" s="54"/>
      <c r="B25" s="45" t="s">
        <v>49</v>
      </c>
      <c r="C25" s="47"/>
      <c r="D25" s="51"/>
      <c r="E25" s="47"/>
      <c r="F25" s="48"/>
      <c r="G25" s="49"/>
      <c r="H25" s="57">
        <f>SUM(H3:H24)</f>
        <v>317080.58350000001</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85" zoomScaleNormal="85" workbookViewId="0">
      <selection activeCell="C12" sqref="C12"/>
    </sheetView>
  </sheetViews>
  <sheetFormatPr defaultColWidth="8.90625" defaultRowHeight="14.5"/>
  <cols>
    <col min="1" max="1" width="5.1796875" style="2" bestFit="1" customWidth="1"/>
    <col min="2" max="2" width="28.6328125" style="2" customWidth="1"/>
    <col min="3" max="3" width="59" style="1" bestFit="1" customWidth="1"/>
    <col min="4" max="4" width="15.08984375" style="3" bestFit="1" customWidth="1"/>
    <col min="5" max="5" width="12.81640625" style="1" bestFit="1" customWidth="1"/>
    <col min="6" max="6" width="5.81640625" style="1" bestFit="1" customWidth="1"/>
    <col min="7" max="7" width="9" style="9" bestFit="1" customWidth="1"/>
    <col min="8" max="8" width="8.08984375" style="7" customWidth="1"/>
    <col min="9" max="9" width="7.90625" style="9" bestFit="1" customWidth="1"/>
    <col min="10" max="10" width="8.6328125" style="7" customWidth="1"/>
    <col min="11" max="11" width="9.36328125" style="7" bestFit="1" customWidth="1"/>
    <col min="12" max="12" width="20.1796875" style="7" customWidth="1"/>
    <col min="13" max="13" width="18.54296875" style="1" customWidth="1"/>
    <col min="14" max="16384" width="8.90625" style="1"/>
  </cols>
  <sheetData>
    <row r="1" spans="1:12" ht="28">
      <c r="A1" s="78"/>
      <c r="B1" s="79" t="s">
        <v>118</v>
      </c>
      <c r="C1" s="80" t="s">
        <v>67</v>
      </c>
      <c r="D1" s="81" t="s">
        <v>64</v>
      </c>
      <c r="E1" s="82" t="s">
        <v>65</v>
      </c>
      <c r="F1" s="222" t="s">
        <v>68</v>
      </c>
      <c r="G1" s="223"/>
      <c r="H1" s="223"/>
      <c r="I1" s="223"/>
      <c r="J1" s="223"/>
      <c r="K1" s="224"/>
      <c r="L1" s="81"/>
    </row>
    <row r="2" spans="1:12" s="2" customFormat="1">
      <c r="A2" s="4" t="s">
        <v>0</v>
      </c>
      <c r="B2" s="5" t="s">
        <v>1</v>
      </c>
      <c r="C2" s="4" t="s">
        <v>2</v>
      </c>
      <c r="D2" s="5" t="s">
        <v>3</v>
      </c>
      <c r="E2" s="4" t="s">
        <v>4</v>
      </c>
      <c r="F2" s="4" t="s">
        <v>5</v>
      </c>
      <c r="G2" s="8" t="s">
        <v>53</v>
      </c>
      <c r="H2" s="6" t="s">
        <v>54</v>
      </c>
      <c r="I2" s="8" t="s">
        <v>55</v>
      </c>
      <c r="J2" s="6" t="s">
        <v>61</v>
      </c>
      <c r="K2" s="71" t="s">
        <v>52</v>
      </c>
      <c r="L2" s="10" t="s">
        <v>101</v>
      </c>
    </row>
    <row r="3" spans="1:12" ht="112">
      <c r="A3" s="19">
        <v>1</v>
      </c>
      <c r="B3" s="33" t="s">
        <v>7</v>
      </c>
      <c r="C3" s="20" t="s">
        <v>87</v>
      </c>
      <c r="D3" s="20" t="s">
        <v>8</v>
      </c>
      <c r="E3" s="21"/>
      <c r="F3" s="22" t="s">
        <v>9</v>
      </c>
      <c r="G3" s="23"/>
      <c r="H3" s="22"/>
      <c r="I3" s="23"/>
      <c r="J3" s="22"/>
      <c r="K3" s="22">
        <f>SUM(J3:J9)</f>
        <v>280</v>
      </c>
      <c r="L3" s="24">
        <f>K3</f>
        <v>280</v>
      </c>
    </row>
    <row r="4" spans="1:12">
      <c r="A4" s="19"/>
      <c r="B4" s="33"/>
      <c r="C4" s="20" t="s">
        <v>160</v>
      </c>
      <c r="D4" s="20"/>
      <c r="E4" s="21"/>
      <c r="F4" s="22"/>
      <c r="G4" s="23"/>
      <c r="H4" s="22"/>
      <c r="I4" s="23"/>
      <c r="J4" s="22">
        <v>62</v>
      </c>
      <c r="K4" s="22"/>
      <c r="L4" s="25"/>
    </row>
    <row r="5" spans="1:12">
      <c r="A5" s="19"/>
      <c r="B5" s="33"/>
      <c r="C5" s="20" t="s">
        <v>161</v>
      </c>
      <c r="D5" s="20"/>
      <c r="E5" s="21"/>
      <c r="F5" s="22"/>
      <c r="G5" s="23"/>
      <c r="H5" s="22"/>
      <c r="I5" s="23"/>
      <c r="J5" s="22">
        <v>75</v>
      </c>
      <c r="K5" s="22"/>
      <c r="L5" s="25"/>
    </row>
    <row r="6" spans="1:12">
      <c r="A6" s="19"/>
      <c r="B6" s="33"/>
      <c r="C6" s="20" t="s">
        <v>165</v>
      </c>
      <c r="D6" s="20"/>
      <c r="E6" s="21"/>
      <c r="F6" s="22"/>
      <c r="G6" s="23"/>
      <c r="H6" s="22"/>
      <c r="I6" s="23"/>
      <c r="J6" s="22">
        <v>48</v>
      </c>
      <c r="K6" s="22"/>
      <c r="L6" s="25"/>
    </row>
    <row r="7" spans="1:12">
      <c r="A7" s="19"/>
      <c r="B7" s="33"/>
      <c r="C7" s="20" t="s">
        <v>162</v>
      </c>
      <c r="D7" s="20"/>
      <c r="E7" s="21"/>
      <c r="F7" s="22"/>
      <c r="G7" s="23"/>
      <c r="H7" s="22"/>
      <c r="I7" s="23"/>
      <c r="J7" s="22">
        <v>40</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28">
      <c r="A10" s="19">
        <v>2</v>
      </c>
      <c r="B10" s="33" t="s">
        <v>10</v>
      </c>
      <c r="C10" s="21" t="s">
        <v>158</v>
      </c>
      <c r="D10" s="21" t="s">
        <v>167</v>
      </c>
      <c r="E10" s="21"/>
      <c r="F10" s="26" t="s">
        <v>12</v>
      </c>
      <c r="G10" s="23">
        <v>2.5499999999999998</v>
      </c>
      <c r="H10" s="22">
        <v>2.5750000000000002</v>
      </c>
      <c r="I10" s="23"/>
      <c r="J10" s="22">
        <v>1</v>
      </c>
      <c r="K10" s="22">
        <f>G10*H10*J10</f>
        <v>6.5662500000000001</v>
      </c>
      <c r="L10" s="24">
        <f>K10</f>
        <v>6.5662500000000001</v>
      </c>
    </row>
    <row r="11" spans="1:12">
      <c r="A11" s="19"/>
      <c r="B11" s="33"/>
      <c r="C11" s="21" t="s">
        <v>159</v>
      </c>
      <c r="D11" s="23"/>
      <c r="E11" s="22"/>
      <c r="F11" s="26" t="s">
        <v>12</v>
      </c>
      <c r="G11" s="23">
        <v>0.75</v>
      </c>
      <c r="H11" s="22">
        <v>2.5</v>
      </c>
      <c r="I11" s="23"/>
      <c r="J11" s="22">
        <v>0</v>
      </c>
      <c r="K11" s="22">
        <f>G11*H11*J11</f>
        <v>0</v>
      </c>
      <c r="L11" s="24"/>
    </row>
    <row r="12" spans="1:12" ht="42">
      <c r="A12" s="19">
        <v>3</v>
      </c>
      <c r="B12" s="33" t="s">
        <v>135</v>
      </c>
      <c r="C12" s="21" t="s">
        <v>187</v>
      </c>
      <c r="D12" s="21"/>
      <c r="E12" s="21"/>
      <c r="F12" s="26"/>
      <c r="G12" s="23">
        <v>2.5499999999999998</v>
      </c>
      <c r="H12" s="22">
        <v>2.5750000000000002</v>
      </c>
      <c r="I12" s="23"/>
      <c r="J12" s="22">
        <v>1</v>
      </c>
      <c r="K12" s="22">
        <f>G12*H12*J12</f>
        <v>6.5662500000000001</v>
      </c>
      <c r="L12" s="24">
        <f>SUM(K12:K13)</f>
        <v>6.5662500000000001</v>
      </c>
    </row>
    <row r="13" spans="1:12">
      <c r="A13" s="19"/>
      <c r="B13" s="33"/>
      <c r="C13" s="21" t="s">
        <v>159</v>
      </c>
      <c r="D13" s="21"/>
      <c r="E13" s="21"/>
      <c r="F13" s="26"/>
      <c r="G13" s="23">
        <v>0.75</v>
      </c>
      <c r="H13" s="22">
        <v>2.5</v>
      </c>
      <c r="I13" s="23"/>
      <c r="J13" s="22">
        <v>0</v>
      </c>
      <c r="K13" s="22">
        <f>G13*H13*J13</f>
        <v>0</v>
      </c>
      <c r="L13" s="24"/>
    </row>
    <row r="14" spans="1:12" ht="70">
      <c r="A14" s="19">
        <v>4</v>
      </c>
      <c r="B14" s="33" t="s">
        <v>13</v>
      </c>
      <c r="C14" s="20" t="s">
        <v>88</v>
      </c>
      <c r="D14" s="20" t="s">
        <v>14</v>
      </c>
      <c r="E14" s="21"/>
      <c r="F14" s="22" t="s">
        <v>12</v>
      </c>
      <c r="G14" s="23"/>
      <c r="H14" s="22"/>
      <c r="I14" s="23"/>
      <c r="J14" s="22"/>
      <c r="K14" s="22">
        <f>SUM(J15:J19)</f>
        <v>38.03</v>
      </c>
      <c r="L14" s="24">
        <f>K14</f>
        <v>38.03</v>
      </c>
    </row>
    <row r="15" spans="1:12">
      <c r="A15" s="19"/>
      <c r="B15" s="33"/>
      <c r="C15" s="20" t="s">
        <v>56</v>
      </c>
      <c r="D15" s="20"/>
      <c r="E15" s="21"/>
      <c r="F15" s="22"/>
      <c r="G15" s="23">
        <v>2.6</v>
      </c>
      <c r="H15" s="22">
        <f>2700/1000</f>
        <v>2.7</v>
      </c>
      <c r="I15" s="27">
        <v>2</v>
      </c>
      <c r="J15" s="22">
        <f>G15*H15*I15</f>
        <v>14.040000000000001</v>
      </c>
      <c r="K15" s="22"/>
      <c r="L15" s="25"/>
    </row>
    <row r="16" spans="1:12">
      <c r="A16" s="19"/>
      <c r="B16" s="33"/>
      <c r="C16" s="20" t="s">
        <v>59</v>
      </c>
      <c r="D16" s="20"/>
      <c r="E16" s="21"/>
      <c r="F16" s="22"/>
      <c r="G16" s="23">
        <v>2.6</v>
      </c>
      <c r="H16" s="22">
        <v>0.95</v>
      </c>
      <c r="I16" s="27">
        <v>2</v>
      </c>
      <c r="J16" s="22">
        <f>G16*H16*I16</f>
        <v>4.9399999999999995</v>
      </c>
      <c r="K16" s="22"/>
      <c r="L16" s="25"/>
    </row>
    <row r="17" spans="1:12">
      <c r="A17" s="19"/>
      <c r="B17" s="33"/>
      <c r="C17" s="20" t="s">
        <v>120</v>
      </c>
      <c r="D17" s="20"/>
      <c r="E17" s="21"/>
      <c r="F17" s="22"/>
      <c r="G17" s="23">
        <v>2.5499999999999998</v>
      </c>
      <c r="H17" s="22">
        <v>2.7</v>
      </c>
      <c r="I17" s="27">
        <v>2</v>
      </c>
      <c r="J17" s="22">
        <f>G17*H17*I17</f>
        <v>13.77</v>
      </c>
      <c r="K17" s="22"/>
      <c r="L17" s="25"/>
    </row>
    <row r="18" spans="1:12">
      <c r="A18" s="19"/>
      <c r="B18" s="33"/>
      <c r="C18" s="20" t="s">
        <v>77</v>
      </c>
      <c r="D18" s="20"/>
      <c r="E18" s="21"/>
      <c r="F18" s="22"/>
      <c r="G18" s="23">
        <v>2.5499999999999998</v>
      </c>
      <c r="H18" s="22">
        <v>0.4</v>
      </c>
      <c r="I18" s="27">
        <v>2</v>
      </c>
      <c r="J18" s="22">
        <f>G18*H18*I18</f>
        <v>2.04</v>
      </c>
      <c r="K18" s="22"/>
      <c r="L18" s="25"/>
    </row>
    <row r="19" spans="1:12">
      <c r="A19" s="19"/>
      <c r="B19" s="33"/>
      <c r="C19" s="20" t="s">
        <v>76</v>
      </c>
      <c r="D19" s="20"/>
      <c r="E19" s="21"/>
      <c r="F19" s="22"/>
      <c r="G19" s="23">
        <v>2.7</v>
      </c>
      <c r="H19" s="22">
        <v>1.2</v>
      </c>
      <c r="I19" s="27">
        <v>1</v>
      </c>
      <c r="J19" s="22">
        <f>G19*H19*I19</f>
        <v>3.24</v>
      </c>
      <c r="K19" s="22"/>
      <c r="L19" s="25"/>
    </row>
    <row r="20" spans="1:12">
      <c r="A20" s="19"/>
      <c r="B20" s="33"/>
      <c r="C20" s="20"/>
      <c r="D20" s="20"/>
      <c r="E20" s="21"/>
      <c r="F20" s="22"/>
      <c r="G20" s="23"/>
      <c r="H20" s="22"/>
      <c r="I20" s="27"/>
      <c r="J20" s="22"/>
      <c r="K20" s="22"/>
      <c r="L20" s="25"/>
    </row>
    <row r="21" spans="1:12" ht="28">
      <c r="A21" s="19">
        <v>5</v>
      </c>
      <c r="B21" s="33" t="s">
        <v>15</v>
      </c>
      <c r="C21" s="11" t="s">
        <v>95</v>
      </c>
      <c r="D21" s="20" t="s">
        <v>16</v>
      </c>
      <c r="E21" s="21"/>
      <c r="F21" s="22" t="s">
        <v>12</v>
      </c>
      <c r="G21" s="23"/>
      <c r="H21" s="22"/>
      <c r="I21" s="23"/>
      <c r="J21" s="22"/>
      <c r="K21" s="22">
        <f>SUM(J22:J24)</f>
        <v>4.71</v>
      </c>
      <c r="L21" s="24">
        <f>K21</f>
        <v>4.71</v>
      </c>
    </row>
    <row r="22" spans="1:12">
      <c r="A22" s="19"/>
      <c r="B22" s="33"/>
      <c r="C22" s="20" t="s">
        <v>69</v>
      </c>
      <c r="D22" s="20"/>
      <c r="E22" s="21"/>
      <c r="F22" s="22"/>
      <c r="G22" s="23">
        <v>2.5499999999999998</v>
      </c>
      <c r="H22" s="22">
        <v>0.2</v>
      </c>
      <c r="I22" s="23">
        <v>5</v>
      </c>
      <c r="J22" s="22">
        <f>G22*H22*I22</f>
        <v>2.5499999999999998</v>
      </c>
      <c r="K22" s="22"/>
      <c r="L22" s="25"/>
    </row>
    <row r="23" spans="1:12">
      <c r="A23" s="19"/>
      <c r="B23" s="33"/>
      <c r="C23" s="20" t="s">
        <v>70</v>
      </c>
      <c r="D23" s="20"/>
      <c r="E23" s="21"/>
      <c r="F23" s="22"/>
      <c r="G23" s="23">
        <v>0.2</v>
      </c>
      <c r="H23" s="22">
        <v>2.7</v>
      </c>
      <c r="I23" s="23">
        <v>4</v>
      </c>
      <c r="J23" s="22">
        <f t="shared" ref="J23" si="0">G23*H23*I23</f>
        <v>2.16</v>
      </c>
      <c r="K23" s="22"/>
      <c r="L23" s="25"/>
    </row>
    <row r="24" spans="1:12" ht="49.75" customHeight="1">
      <c r="A24" s="19">
        <v>6</v>
      </c>
      <c r="B24" s="33" t="s">
        <v>17</v>
      </c>
      <c r="C24" s="13" t="s">
        <v>91</v>
      </c>
      <c r="D24" s="21"/>
      <c r="E24" s="21"/>
      <c r="F24" s="26" t="s">
        <v>85</v>
      </c>
      <c r="G24" s="23">
        <v>1</v>
      </c>
      <c r="H24" s="22">
        <v>7.0000000000000007E-2</v>
      </c>
      <c r="I24" s="23">
        <v>0.9</v>
      </c>
      <c r="J24" s="22"/>
      <c r="K24" s="22">
        <v>0</v>
      </c>
      <c r="L24" s="24">
        <f>K24</f>
        <v>0</v>
      </c>
    </row>
    <row r="25" spans="1:12" ht="62">
      <c r="A25" s="19">
        <v>7</v>
      </c>
      <c r="B25" s="34" t="s">
        <v>84</v>
      </c>
      <c r="C25" s="28" t="s">
        <v>86</v>
      </c>
      <c r="D25" s="21"/>
      <c r="E25" s="21"/>
      <c r="F25" s="26" t="s">
        <v>85</v>
      </c>
      <c r="G25" s="23">
        <v>1</v>
      </c>
      <c r="H25" s="22">
        <v>0.05</v>
      </c>
      <c r="I25" s="23">
        <v>2.4</v>
      </c>
      <c r="J25" s="22"/>
      <c r="K25" s="22">
        <v>0</v>
      </c>
      <c r="L25" s="24">
        <f>K25</f>
        <v>0</v>
      </c>
    </row>
    <row r="26" spans="1:12" ht="42">
      <c r="A26" s="19">
        <v>8</v>
      </c>
      <c r="B26" s="34" t="s">
        <v>20</v>
      </c>
      <c r="C26" s="12" t="s">
        <v>83</v>
      </c>
      <c r="D26" s="21" t="s">
        <v>21</v>
      </c>
      <c r="E26" s="21" t="s">
        <v>22</v>
      </c>
      <c r="F26" s="26" t="s">
        <v>19</v>
      </c>
      <c r="G26" s="23"/>
      <c r="H26" s="22"/>
      <c r="I26" s="23"/>
      <c r="J26" s="22"/>
      <c r="K26" s="22">
        <v>0</v>
      </c>
      <c r="L26" s="24">
        <f t="shared" ref="L26:L43" si="1">K26</f>
        <v>0</v>
      </c>
    </row>
    <row r="27" spans="1:12" ht="45.65" customHeight="1">
      <c r="A27" s="19">
        <v>9</v>
      </c>
      <c r="B27" s="33" t="s">
        <v>71</v>
      </c>
      <c r="C27" s="21" t="s">
        <v>73</v>
      </c>
      <c r="D27" s="21" t="s">
        <v>21</v>
      </c>
      <c r="E27" s="21" t="s">
        <v>74</v>
      </c>
      <c r="F27" s="22" t="s">
        <v>23</v>
      </c>
      <c r="G27" s="23"/>
      <c r="H27" s="22"/>
      <c r="I27" s="23"/>
      <c r="J27" s="22"/>
      <c r="K27" s="22">
        <v>0</v>
      </c>
      <c r="L27" s="24">
        <f t="shared" si="1"/>
        <v>0</v>
      </c>
    </row>
    <row r="28" spans="1:12" ht="42">
      <c r="A28" s="19">
        <f t="shared" ref="A28:A43" si="2">A27+1</f>
        <v>10</v>
      </c>
      <c r="B28" s="34" t="s">
        <v>25</v>
      </c>
      <c r="C28" s="21" t="s">
        <v>89</v>
      </c>
      <c r="D28" s="21" t="s">
        <v>26</v>
      </c>
      <c r="E28" s="21"/>
      <c r="F28" s="26" t="s">
        <v>19</v>
      </c>
      <c r="G28" s="23"/>
      <c r="H28" s="22"/>
      <c r="I28" s="23"/>
      <c r="J28" s="22"/>
      <c r="K28" s="22">
        <v>3</v>
      </c>
      <c r="L28" s="24">
        <f t="shared" si="1"/>
        <v>3</v>
      </c>
    </row>
    <row r="29" spans="1:12">
      <c r="A29" s="19">
        <f t="shared" si="2"/>
        <v>11</v>
      </c>
      <c r="B29" s="33" t="s">
        <v>181</v>
      </c>
      <c r="C29" s="21" t="s">
        <v>28</v>
      </c>
      <c r="D29" s="21" t="s">
        <v>29</v>
      </c>
      <c r="E29" s="21" t="s">
        <v>30</v>
      </c>
      <c r="F29" s="26" t="s">
        <v>19</v>
      </c>
      <c r="G29" s="23"/>
      <c r="H29" s="22"/>
      <c r="I29" s="23"/>
      <c r="J29" s="22"/>
      <c r="K29" s="22">
        <v>3</v>
      </c>
      <c r="L29" s="24">
        <f t="shared" si="1"/>
        <v>3</v>
      </c>
    </row>
    <row r="30" spans="1:12" ht="56">
      <c r="A30" s="19">
        <f t="shared" si="2"/>
        <v>12</v>
      </c>
      <c r="B30" s="33" t="s">
        <v>31</v>
      </c>
      <c r="C30" s="29" t="s">
        <v>32</v>
      </c>
      <c r="D30" s="21" t="s">
        <v>33</v>
      </c>
      <c r="E30" s="21" t="s">
        <v>72</v>
      </c>
      <c r="F30" s="22" t="s">
        <v>19</v>
      </c>
      <c r="G30" s="23"/>
      <c r="H30" s="22"/>
      <c r="I30" s="23"/>
      <c r="J30" s="22"/>
      <c r="K30" s="22">
        <v>1</v>
      </c>
      <c r="L30" s="24">
        <f t="shared" si="1"/>
        <v>1</v>
      </c>
    </row>
    <row r="31" spans="1:12">
      <c r="A31" s="19">
        <f>A30+1</f>
        <v>13</v>
      </c>
      <c r="B31" s="33" t="s">
        <v>34</v>
      </c>
      <c r="C31" s="29" t="s">
        <v>35</v>
      </c>
      <c r="D31" s="21"/>
      <c r="E31" s="21"/>
      <c r="F31" s="22" t="s">
        <v>19</v>
      </c>
      <c r="G31" s="23"/>
      <c r="H31" s="22"/>
      <c r="I31" s="23"/>
      <c r="J31" s="22"/>
      <c r="K31" s="22">
        <v>2</v>
      </c>
      <c r="L31" s="24">
        <f t="shared" si="1"/>
        <v>2</v>
      </c>
    </row>
    <row r="32" spans="1:12" ht="28">
      <c r="A32" s="19">
        <v>14</v>
      </c>
      <c r="B32" s="33" t="s">
        <v>169</v>
      </c>
      <c r="C32" s="29" t="s">
        <v>170</v>
      </c>
      <c r="D32" s="21" t="s">
        <v>174</v>
      </c>
      <c r="E32" s="21"/>
      <c r="F32" s="22" t="s">
        <v>85</v>
      </c>
      <c r="G32" s="23"/>
      <c r="H32" s="22"/>
      <c r="I32" s="23"/>
      <c r="J32" s="22"/>
      <c r="K32" s="22">
        <v>1</v>
      </c>
      <c r="L32" s="180">
        <f t="shared" si="1"/>
        <v>1</v>
      </c>
    </row>
    <row r="33" spans="1:15" ht="42">
      <c r="A33" s="19">
        <v>15</v>
      </c>
      <c r="B33" s="33" t="s">
        <v>179</v>
      </c>
      <c r="C33" s="29" t="s">
        <v>172</v>
      </c>
      <c r="D33" s="21" t="s">
        <v>33</v>
      </c>
      <c r="E33" s="21"/>
      <c r="F33" s="22" t="s">
        <v>173</v>
      </c>
      <c r="G33" s="23"/>
      <c r="H33" s="22"/>
      <c r="I33" s="23"/>
      <c r="J33" s="22"/>
      <c r="K33" s="22">
        <v>10</v>
      </c>
      <c r="L33" s="180">
        <f t="shared" si="1"/>
        <v>10</v>
      </c>
    </row>
    <row r="34" spans="1:15" ht="42">
      <c r="A34" s="19">
        <v>16</v>
      </c>
      <c r="B34" s="33" t="s">
        <v>36</v>
      </c>
      <c r="C34" s="21" t="s">
        <v>37</v>
      </c>
      <c r="D34" s="21" t="s">
        <v>38</v>
      </c>
      <c r="E34" s="21"/>
      <c r="F34" s="22" t="s">
        <v>39</v>
      </c>
      <c r="G34" s="23"/>
      <c r="H34" s="22"/>
      <c r="I34" s="23"/>
      <c r="J34" s="22"/>
      <c r="K34" s="22">
        <f>SUM(J35:J38)*10.764</f>
        <v>114.47514</v>
      </c>
      <c r="L34" s="24">
        <f t="shared" si="1"/>
        <v>114.47514</v>
      </c>
    </row>
    <row r="35" spans="1:15">
      <c r="A35" s="19"/>
      <c r="B35" s="33"/>
      <c r="C35" s="21" t="s">
        <v>77</v>
      </c>
      <c r="D35" s="21"/>
      <c r="E35" s="21"/>
      <c r="F35" s="22"/>
      <c r="G35" s="23">
        <v>2.5499999999999998</v>
      </c>
      <c r="H35" s="22">
        <v>0.4</v>
      </c>
      <c r="I35" s="23">
        <v>1</v>
      </c>
      <c r="J35" s="22">
        <f>G35*H35*I35</f>
        <v>1.02</v>
      </c>
      <c r="K35" s="22"/>
      <c r="L35" s="25"/>
    </row>
    <row r="36" spans="1:15">
      <c r="A36" s="19"/>
      <c r="B36" s="33"/>
      <c r="C36" s="21" t="s">
        <v>78</v>
      </c>
      <c r="D36" s="21"/>
      <c r="E36" s="21"/>
      <c r="F36" s="22"/>
      <c r="G36" s="23">
        <v>2.5499999999999998</v>
      </c>
      <c r="H36" s="22">
        <v>1</v>
      </c>
      <c r="I36" s="23">
        <v>1</v>
      </c>
      <c r="J36" s="22">
        <f t="shared" ref="J36:J38" si="3">G36*H36*I36</f>
        <v>2.5499999999999998</v>
      </c>
      <c r="K36" s="22"/>
      <c r="L36" s="25"/>
    </row>
    <row r="37" spans="1:15">
      <c r="A37" s="19"/>
      <c r="B37" s="33"/>
      <c r="C37" s="21" t="s">
        <v>79</v>
      </c>
      <c r="D37" s="21"/>
      <c r="E37" s="21"/>
      <c r="F37" s="22"/>
      <c r="G37" s="23">
        <v>2.5499999999999998</v>
      </c>
      <c r="H37" s="22">
        <v>1.5</v>
      </c>
      <c r="I37" s="23">
        <v>1</v>
      </c>
      <c r="J37" s="22">
        <f t="shared" si="3"/>
        <v>3.8249999999999997</v>
      </c>
      <c r="K37" s="22"/>
      <c r="L37" s="25"/>
    </row>
    <row r="38" spans="1:15">
      <c r="A38" s="19"/>
      <c r="B38" s="33"/>
      <c r="C38" s="21" t="s">
        <v>121</v>
      </c>
      <c r="D38" s="21"/>
      <c r="E38" s="21"/>
      <c r="F38" s="22"/>
      <c r="G38" s="23">
        <v>2.7</v>
      </c>
      <c r="H38" s="22">
        <v>1.2</v>
      </c>
      <c r="I38" s="23">
        <v>1</v>
      </c>
      <c r="J38" s="22">
        <f t="shared" si="3"/>
        <v>3.24</v>
      </c>
      <c r="K38" s="22"/>
      <c r="L38" s="25"/>
    </row>
    <row r="39" spans="1:15" ht="28">
      <c r="A39" s="19">
        <f>A34+1</f>
        <v>17</v>
      </c>
      <c r="B39" s="33" t="s">
        <v>118</v>
      </c>
      <c r="C39" s="21" t="s">
        <v>92</v>
      </c>
      <c r="D39" s="21" t="s">
        <v>40</v>
      </c>
      <c r="E39" s="21" t="s">
        <v>81</v>
      </c>
      <c r="F39" s="22" t="s">
        <v>19</v>
      </c>
      <c r="G39" s="23"/>
      <c r="H39" s="22"/>
      <c r="I39" s="23"/>
      <c r="J39" s="22"/>
      <c r="K39" s="22">
        <v>0</v>
      </c>
      <c r="L39" s="179">
        <f t="shared" si="1"/>
        <v>0</v>
      </c>
    </row>
    <row r="40" spans="1:15" ht="39.65" customHeight="1">
      <c r="A40" s="19">
        <v>18</v>
      </c>
      <c r="B40" s="33" t="s">
        <v>41</v>
      </c>
      <c r="C40" s="21" t="s">
        <v>42</v>
      </c>
      <c r="D40" s="21" t="s">
        <v>40</v>
      </c>
      <c r="E40" s="21" t="s">
        <v>43</v>
      </c>
      <c r="F40" s="22" t="s">
        <v>19</v>
      </c>
      <c r="G40" s="23"/>
      <c r="H40" s="22"/>
      <c r="I40" s="23"/>
      <c r="J40" s="22"/>
      <c r="K40" s="22">
        <v>0</v>
      </c>
      <c r="L40" s="179">
        <f t="shared" si="1"/>
        <v>0</v>
      </c>
    </row>
    <row r="41" spans="1:15" ht="28">
      <c r="A41" s="19">
        <v>19</v>
      </c>
      <c r="B41" s="33" t="s">
        <v>44</v>
      </c>
      <c r="C41" s="21" t="s">
        <v>104</v>
      </c>
      <c r="D41" s="21" t="s">
        <v>45</v>
      </c>
      <c r="E41" s="21"/>
      <c r="F41" s="22" t="s">
        <v>46</v>
      </c>
      <c r="G41" s="23"/>
      <c r="H41" s="22"/>
      <c r="I41" s="23"/>
      <c r="J41" s="22"/>
      <c r="K41" s="22">
        <v>0</v>
      </c>
      <c r="L41" s="179">
        <f t="shared" si="1"/>
        <v>0</v>
      </c>
    </row>
    <row r="42" spans="1:15">
      <c r="A42" s="19">
        <f t="shared" si="2"/>
        <v>20</v>
      </c>
      <c r="B42" s="33" t="s">
        <v>47</v>
      </c>
      <c r="C42" s="21" t="s">
        <v>90</v>
      </c>
      <c r="D42" s="21"/>
      <c r="E42" s="21"/>
      <c r="F42" s="22" t="s">
        <v>18</v>
      </c>
      <c r="G42" s="23"/>
      <c r="H42" s="22"/>
      <c r="I42" s="23"/>
      <c r="J42" s="22"/>
      <c r="K42" s="22">
        <v>1</v>
      </c>
      <c r="L42" s="24">
        <f t="shared" si="1"/>
        <v>1</v>
      </c>
    </row>
    <row r="43" spans="1:15">
      <c r="A43" s="19">
        <f t="shared" si="2"/>
        <v>21</v>
      </c>
      <c r="B43" s="33" t="s">
        <v>48</v>
      </c>
      <c r="C43" s="21" t="s">
        <v>90</v>
      </c>
      <c r="D43" s="21"/>
      <c r="E43" s="21"/>
      <c r="F43" s="22" t="s">
        <v>18</v>
      </c>
      <c r="G43" s="23"/>
      <c r="H43" s="22"/>
      <c r="I43" s="23"/>
      <c r="J43" s="22"/>
      <c r="K43" s="22">
        <v>1</v>
      </c>
      <c r="L43" s="24">
        <f t="shared" si="1"/>
        <v>1</v>
      </c>
    </row>
    <row r="44" spans="1:15" ht="17.5">
      <c r="A44" s="19">
        <v>22</v>
      </c>
      <c r="B44" s="33"/>
      <c r="C44" s="73" t="s">
        <v>117</v>
      </c>
      <c r="D44" s="74"/>
      <c r="E44" s="73"/>
      <c r="F44" s="75"/>
      <c r="G44" s="76"/>
      <c r="H44" s="77">
        <f t="shared" ref="H44" si="4">F44*G44</f>
        <v>0</v>
      </c>
      <c r="I44" s="23"/>
      <c r="J44" s="22"/>
      <c r="K44" s="22"/>
      <c r="L44" s="25"/>
    </row>
    <row r="45" spans="1:15">
      <c r="A45" s="30"/>
      <c r="B45" s="202"/>
      <c r="C45" s="31"/>
      <c r="D45" s="32"/>
      <c r="E45" s="31"/>
      <c r="F45" s="31"/>
      <c r="G45" s="202"/>
      <c r="H45" s="202"/>
      <c r="I45" s="202"/>
      <c r="J45" s="202"/>
      <c r="K45" s="25"/>
      <c r="L45" s="25"/>
    </row>
    <row r="46" spans="1:15">
      <c r="A46" s="30"/>
      <c r="B46" s="202"/>
      <c r="C46" s="31"/>
      <c r="D46" s="32"/>
      <c r="E46" s="31"/>
      <c r="F46" s="31"/>
      <c r="G46" s="202"/>
      <c r="H46" s="202"/>
      <c r="I46" s="202"/>
      <c r="J46" s="202"/>
      <c r="K46" s="25"/>
      <c r="L46" s="25"/>
    </row>
    <row r="47" spans="1:15">
      <c r="A47" s="30"/>
      <c r="B47" s="30"/>
      <c r="C47" s="31"/>
      <c r="D47" s="32"/>
      <c r="E47" s="31"/>
      <c r="F47" s="31"/>
      <c r="G47" s="203" t="s">
        <v>60</v>
      </c>
      <c r="H47" s="203"/>
      <c r="I47" s="203"/>
      <c r="J47" s="203"/>
      <c r="K47" s="25"/>
      <c r="L47" s="25"/>
      <c r="O47" s="1">
        <v>2</v>
      </c>
    </row>
  </sheetData>
  <mergeCells count="4">
    <mergeCell ref="F1:K1"/>
    <mergeCell ref="B45:B46"/>
    <mergeCell ref="G45:J46"/>
    <mergeCell ref="G47:J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zoomScale="55" zoomScaleNormal="55" workbookViewId="0">
      <selection activeCell="G23" sqref="G23"/>
    </sheetView>
  </sheetViews>
  <sheetFormatPr defaultColWidth="8.90625" defaultRowHeight="17.5"/>
  <cols>
    <col min="1" max="1" width="6.453125" style="44" bestFit="1" customWidth="1"/>
    <col min="2" max="2" width="36.08984375" style="44" customWidth="1"/>
    <col min="3" max="3" width="62" style="38" customWidth="1"/>
    <col min="4" max="4" width="21.36328125" style="58" customWidth="1"/>
    <col min="5" max="5" width="6" style="38" bestFit="1" customWidth="1"/>
    <col min="6" max="6" width="9.81640625" style="59" bestFit="1" customWidth="1"/>
    <col min="7" max="7" width="11.81640625" style="60" bestFit="1" customWidth="1"/>
    <col min="8" max="8" width="30.36328125" style="60" customWidth="1"/>
    <col min="9" max="9" width="8.90625" style="38"/>
    <col min="10" max="10" width="13.453125" style="38" bestFit="1" customWidth="1"/>
    <col min="11" max="11" width="8.90625" style="38"/>
    <col min="12" max="12" width="12.54296875" style="38" bestFit="1" customWidth="1"/>
    <col min="13" max="16384" width="8.90625" style="38"/>
  </cols>
  <sheetData>
    <row r="1" spans="1:12" ht="47.4" customHeight="1">
      <c r="A1" s="126"/>
      <c r="B1" s="127" t="s">
        <v>119</v>
      </c>
      <c r="C1" s="128" t="s">
        <v>67</v>
      </c>
      <c r="D1" s="128" t="s">
        <v>64</v>
      </c>
      <c r="E1" s="128"/>
      <c r="F1" s="225" t="s">
        <v>65</v>
      </c>
      <c r="G1" s="226"/>
      <c r="H1" s="227"/>
    </row>
    <row r="2" spans="1:12" s="44" customFormat="1">
      <c r="A2" s="39" t="s">
        <v>0</v>
      </c>
      <c r="B2" s="40" t="s">
        <v>1</v>
      </c>
      <c r="C2" s="39" t="s">
        <v>2</v>
      </c>
      <c r="D2" s="40" t="s">
        <v>3</v>
      </c>
      <c r="E2" s="39" t="s">
        <v>5</v>
      </c>
      <c r="F2" s="41" t="s">
        <v>58</v>
      </c>
      <c r="G2" s="42" t="s">
        <v>6</v>
      </c>
      <c r="H2" s="43" t="s">
        <v>66</v>
      </c>
    </row>
    <row r="3" spans="1:12" ht="175.5">
      <c r="A3" s="39">
        <v>1</v>
      </c>
      <c r="B3" s="45" t="s">
        <v>7</v>
      </c>
      <c r="C3" s="46" t="s">
        <v>97</v>
      </c>
      <c r="D3" s="46" t="s">
        <v>8</v>
      </c>
      <c r="E3" s="47" t="s">
        <v>9</v>
      </c>
      <c r="F3" s="48">
        <f>'Cafeccino MB Sheet'!K3</f>
        <v>282</v>
      </c>
      <c r="G3" s="49">
        <v>165</v>
      </c>
      <c r="H3" s="50">
        <f t="shared" ref="H3:H24" si="0">F3*G3</f>
        <v>46530</v>
      </c>
    </row>
    <row r="4" spans="1:12" ht="35">
      <c r="A4" s="39">
        <f>A3+1</f>
        <v>2</v>
      </c>
      <c r="B4" s="45" t="s">
        <v>10</v>
      </c>
      <c r="C4" s="21" t="s">
        <v>158</v>
      </c>
      <c r="D4" s="51" t="s">
        <v>167</v>
      </c>
      <c r="E4" s="51" t="s">
        <v>12</v>
      </c>
      <c r="F4" s="48">
        <f>'Cafeccino MB Sheet'!L11</f>
        <v>10.3</v>
      </c>
      <c r="G4" s="52">
        <v>2000</v>
      </c>
      <c r="H4" s="50">
        <f t="shared" si="0"/>
        <v>20600</v>
      </c>
      <c r="J4" s="62"/>
      <c r="L4" s="62"/>
    </row>
    <row r="5" spans="1:12" ht="42">
      <c r="A5" s="39">
        <v>3</v>
      </c>
      <c r="B5" s="45" t="s">
        <v>135</v>
      </c>
      <c r="C5" s="21" t="s">
        <v>187</v>
      </c>
      <c r="D5" s="51"/>
      <c r="E5" s="51" t="s">
        <v>12</v>
      </c>
      <c r="F5" s="48">
        <f>'Cafeccino MB Sheet'!L13</f>
        <v>10.3</v>
      </c>
      <c r="G5" s="52">
        <v>850</v>
      </c>
      <c r="H5" s="50">
        <f t="shared" si="0"/>
        <v>8755</v>
      </c>
      <c r="J5" s="62"/>
      <c r="L5" s="62"/>
    </row>
    <row r="6" spans="1:12" ht="123">
      <c r="A6" s="39">
        <v>4</v>
      </c>
      <c r="B6" s="45" t="s">
        <v>13</v>
      </c>
      <c r="C6" s="46" t="s">
        <v>98</v>
      </c>
      <c r="D6" s="46" t="s">
        <v>14</v>
      </c>
      <c r="E6" s="47" t="s">
        <v>12</v>
      </c>
      <c r="F6" s="48">
        <f>'Cafeccino MB Sheet'!L14</f>
        <v>50.2</v>
      </c>
      <c r="G6" s="49">
        <v>2800</v>
      </c>
      <c r="H6" s="50">
        <f t="shared" si="0"/>
        <v>140560</v>
      </c>
    </row>
    <row r="7" spans="1:12" ht="35">
      <c r="A7" s="39">
        <f t="shared" ref="A7:A23" si="1">A6+1</f>
        <v>5</v>
      </c>
      <c r="B7" s="45" t="s">
        <v>15</v>
      </c>
      <c r="C7" s="46" t="s">
        <v>95</v>
      </c>
      <c r="D7" s="46" t="s">
        <v>96</v>
      </c>
      <c r="E7" s="47" t="s">
        <v>12</v>
      </c>
      <c r="F7" s="48">
        <f>'Cafeccino MB Sheet'!L20</f>
        <v>6.33</v>
      </c>
      <c r="G7" s="49">
        <v>650</v>
      </c>
      <c r="H7" s="50">
        <f t="shared" si="0"/>
        <v>4114.5</v>
      </c>
    </row>
    <row r="8" spans="1:12" ht="52.5">
      <c r="A8" s="39">
        <f t="shared" si="1"/>
        <v>6</v>
      </c>
      <c r="B8" s="45" t="s">
        <v>17</v>
      </c>
      <c r="C8" s="53" t="s">
        <v>91</v>
      </c>
      <c r="D8" s="51" t="s">
        <v>93</v>
      </c>
      <c r="E8" s="51" t="s">
        <v>85</v>
      </c>
      <c r="F8" s="48">
        <f>'Cafeccino MB Sheet'!L23</f>
        <v>1</v>
      </c>
      <c r="G8" s="52">
        <v>6500</v>
      </c>
      <c r="H8" s="50">
        <f t="shared" si="0"/>
        <v>6500</v>
      </c>
    </row>
    <row r="9" spans="1:12" ht="70">
      <c r="A9" s="39">
        <v>6</v>
      </c>
      <c r="B9" s="54" t="s">
        <v>84</v>
      </c>
      <c r="C9" s="53" t="s">
        <v>86</v>
      </c>
      <c r="D9" s="51" t="s">
        <v>94</v>
      </c>
      <c r="E9" s="51" t="s">
        <v>85</v>
      </c>
      <c r="F9" s="48">
        <f>'Cafeccino MB Sheet'!L24</f>
        <v>1</v>
      </c>
      <c r="G9" s="52">
        <v>28000</v>
      </c>
      <c r="H9" s="50">
        <f t="shared" si="0"/>
        <v>28000</v>
      </c>
    </row>
    <row r="10" spans="1:12" ht="70">
      <c r="A10" s="39">
        <v>7</v>
      </c>
      <c r="B10" s="54" t="s">
        <v>20</v>
      </c>
      <c r="C10" s="51" t="s">
        <v>83</v>
      </c>
      <c r="D10" s="51" t="s">
        <v>21</v>
      </c>
      <c r="E10" s="51" t="s">
        <v>19</v>
      </c>
      <c r="F10" s="48">
        <f>'Cafeccino MB Sheet'!L25</f>
        <v>0</v>
      </c>
      <c r="G10" s="52">
        <v>35000</v>
      </c>
      <c r="H10" s="50">
        <f t="shared" si="0"/>
        <v>0</v>
      </c>
    </row>
    <row r="11" spans="1:12" ht="52.5">
      <c r="A11" s="39">
        <f t="shared" si="1"/>
        <v>8</v>
      </c>
      <c r="B11" s="45" t="s">
        <v>82</v>
      </c>
      <c r="C11" s="51" t="s">
        <v>24</v>
      </c>
      <c r="D11" s="51" t="s">
        <v>21</v>
      </c>
      <c r="E11" s="47" t="s">
        <v>23</v>
      </c>
      <c r="F11" s="48">
        <f>'Cafeccino MB Sheet'!L26</f>
        <v>0</v>
      </c>
      <c r="G11" s="49">
        <v>24000</v>
      </c>
      <c r="H11" s="50">
        <f t="shared" si="0"/>
        <v>0</v>
      </c>
    </row>
    <row r="12" spans="1:12" ht="70.5">
      <c r="A12" s="39">
        <f t="shared" si="1"/>
        <v>9</v>
      </c>
      <c r="B12" s="54" t="s">
        <v>25</v>
      </c>
      <c r="C12" s="51" t="s">
        <v>99</v>
      </c>
      <c r="D12" s="51" t="s">
        <v>26</v>
      </c>
      <c r="E12" s="51" t="s">
        <v>19</v>
      </c>
      <c r="F12" s="48">
        <f>'Cafeccino MB Sheet'!L27</f>
        <v>3</v>
      </c>
      <c r="G12" s="52">
        <v>2500</v>
      </c>
      <c r="H12" s="50">
        <f t="shared" si="0"/>
        <v>7500</v>
      </c>
    </row>
    <row r="13" spans="1:12" ht="35">
      <c r="A13" s="39">
        <f t="shared" si="1"/>
        <v>10</v>
      </c>
      <c r="B13" s="45" t="s">
        <v>27</v>
      </c>
      <c r="C13" s="51" t="s">
        <v>28</v>
      </c>
      <c r="D13" s="51" t="s">
        <v>29</v>
      </c>
      <c r="E13" s="51" t="s">
        <v>19</v>
      </c>
      <c r="F13" s="48">
        <f>'Cafeccino MB Sheet'!L28</f>
        <v>4</v>
      </c>
      <c r="G13" s="52">
        <v>650</v>
      </c>
      <c r="H13" s="50">
        <f t="shared" si="0"/>
        <v>2600</v>
      </c>
    </row>
    <row r="14" spans="1:12" ht="70">
      <c r="A14" s="39">
        <f t="shared" si="1"/>
        <v>11</v>
      </c>
      <c r="B14" s="45" t="s">
        <v>31</v>
      </c>
      <c r="C14" s="55" t="s">
        <v>32</v>
      </c>
      <c r="D14" s="51" t="s">
        <v>33</v>
      </c>
      <c r="E14" s="47" t="s">
        <v>19</v>
      </c>
      <c r="F14" s="48">
        <f>'Cafeccino MB Sheet'!L29</f>
        <v>1</v>
      </c>
      <c r="G14" s="49">
        <v>38000</v>
      </c>
      <c r="H14" s="50">
        <f t="shared" si="0"/>
        <v>38000</v>
      </c>
    </row>
    <row r="15" spans="1:12" ht="18">
      <c r="A15" s="39">
        <f t="shared" si="1"/>
        <v>12</v>
      </c>
      <c r="B15" s="45" t="s">
        <v>34</v>
      </c>
      <c r="C15" s="55" t="s">
        <v>35</v>
      </c>
      <c r="D15" s="51"/>
      <c r="E15" s="47" t="s">
        <v>19</v>
      </c>
      <c r="F15" s="48">
        <f>'Cafeccino MB Sheet'!L30</f>
        <v>3</v>
      </c>
      <c r="G15" s="49">
        <v>3500</v>
      </c>
      <c r="H15" s="50">
        <f t="shared" si="0"/>
        <v>10500</v>
      </c>
    </row>
    <row r="16" spans="1:12" ht="35">
      <c r="A16" s="39">
        <f t="shared" si="1"/>
        <v>13</v>
      </c>
      <c r="B16" s="45" t="s">
        <v>169</v>
      </c>
      <c r="C16" s="55" t="s">
        <v>170</v>
      </c>
      <c r="D16" s="51" t="s">
        <v>174</v>
      </c>
      <c r="E16" s="177" t="s">
        <v>85</v>
      </c>
      <c r="F16" s="177">
        <f>'Cafeccino MB Sheet'!L31</f>
        <v>1</v>
      </c>
      <c r="G16" s="178">
        <v>15000</v>
      </c>
      <c r="H16" s="177">
        <f t="shared" si="0"/>
        <v>15000</v>
      </c>
    </row>
    <row r="17" spans="1:10" ht="35">
      <c r="A17" s="39">
        <v>15</v>
      </c>
      <c r="B17" s="45" t="s">
        <v>179</v>
      </c>
      <c r="C17" s="55" t="s">
        <v>172</v>
      </c>
      <c r="D17" s="51" t="s">
        <v>33</v>
      </c>
      <c r="E17" s="177" t="s">
        <v>173</v>
      </c>
      <c r="F17" s="177">
        <f>'Cafeccino MB Sheet'!L32</f>
        <v>10</v>
      </c>
      <c r="G17" s="178">
        <v>850</v>
      </c>
      <c r="H17" s="50">
        <f t="shared" si="0"/>
        <v>8500</v>
      </c>
    </row>
    <row r="18" spans="1:10" ht="52.5">
      <c r="A18" s="39">
        <f>A15+1</f>
        <v>13</v>
      </c>
      <c r="B18" s="45" t="s">
        <v>36</v>
      </c>
      <c r="C18" s="51" t="s">
        <v>37</v>
      </c>
      <c r="D18" s="51" t="s">
        <v>38</v>
      </c>
      <c r="E18" s="47" t="s">
        <v>39</v>
      </c>
      <c r="F18" s="48">
        <f>'Cafeccino MB Sheet'!L33</f>
        <v>159.73775999999998</v>
      </c>
      <c r="G18" s="49">
        <v>150</v>
      </c>
      <c r="H18" s="50">
        <f t="shared" si="0"/>
        <v>23960.663999999997</v>
      </c>
    </row>
    <row r="19" spans="1:10" ht="35">
      <c r="A19" s="39">
        <f t="shared" si="1"/>
        <v>14</v>
      </c>
      <c r="B19" s="45" t="s">
        <v>132</v>
      </c>
      <c r="C19" s="51" t="s">
        <v>92</v>
      </c>
      <c r="D19" s="51" t="s">
        <v>40</v>
      </c>
      <c r="E19" s="47" t="s">
        <v>19</v>
      </c>
      <c r="F19" s="48">
        <f>'Cafeccino MB Sheet'!L38</f>
        <v>0</v>
      </c>
      <c r="G19" s="49">
        <v>18000</v>
      </c>
      <c r="H19" s="50">
        <f t="shared" si="0"/>
        <v>0</v>
      </c>
    </row>
    <row r="20" spans="1:10" ht="52.5">
      <c r="A20" s="39">
        <f t="shared" si="1"/>
        <v>15</v>
      </c>
      <c r="B20" s="45" t="s">
        <v>41</v>
      </c>
      <c r="C20" s="51" t="s">
        <v>42</v>
      </c>
      <c r="D20" s="51" t="s">
        <v>40</v>
      </c>
      <c r="E20" s="47" t="s">
        <v>19</v>
      </c>
      <c r="F20" s="48">
        <f>'Cafeccino MB Sheet'!L39</f>
        <v>0</v>
      </c>
      <c r="G20" s="49">
        <v>4500</v>
      </c>
      <c r="H20" s="50">
        <f t="shared" si="0"/>
        <v>0</v>
      </c>
    </row>
    <row r="21" spans="1:10" ht="36">
      <c r="A21" s="39">
        <f t="shared" si="1"/>
        <v>16</v>
      </c>
      <c r="B21" s="45" t="s">
        <v>44</v>
      </c>
      <c r="C21" s="51" t="s">
        <v>104</v>
      </c>
      <c r="D21" s="51" t="s">
        <v>45</v>
      </c>
      <c r="E21" s="47" t="s">
        <v>46</v>
      </c>
      <c r="F21" s="48">
        <f>'Cafeccino MB Sheet'!L40</f>
        <v>0</v>
      </c>
      <c r="G21" s="49">
        <v>38000</v>
      </c>
      <c r="H21" s="50">
        <f t="shared" si="0"/>
        <v>0</v>
      </c>
    </row>
    <row r="22" spans="1:10" ht="18">
      <c r="A22" s="39">
        <f t="shared" si="1"/>
        <v>17</v>
      </c>
      <c r="B22" s="45" t="s">
        <v>47</v>
      </c>
      <c r="C22" s="51" t="s">
        <v>90</v>
      </c>
      <c r="D22" s="51"/>
      <c r="E22" s="47" t="s">
        <v>18</v>
      </c>
      <c r="F22" s="48">
        <f>'Cafeccino MB Sheet'!L41</f>
        <v>1</v>
      </c>
      <c r="G22" s="49">
        <v>48000</v>
      </c>
      <c r="H22" s="50">
        <f t="shared" si="0"/>
        <v>48000</v>
      </c>
    </row>
    <row r="23" spans="1:10" ht="18">
      <c r="A23" s="39">
        <f t="shared" si="1"/>
        <v>18</v>
      </c>
      <c r="B23" s="45" t="s">
        <v>48</v>
      </c>
      <c r="C23" s="51" t="s">
        <v>90</v>
      </c>
      <c r="D23" s="51"/>
      <c r="E23" s="47" t="s">
        <v>18</v>
      </c>
      <c r="F23" s="48">
        <f>'Cafeccino MB Sheet'!L42</f>
        <v>1</v>
      </c>
      <c r="G23" s="49">
        <v>15000</v>
      </c>
      <c r="H23" s="50">
        <f t="shared" si="0"/>
        <v>15000</v>
      </c>
    </row>
    <row r="24" spans="1:10" ht="18">
      <c r="A24" s="56">
        <v>19</v>
      </c>
      <c r="B24" s="72"/>
      <c r="C24" s="73" t="s">
        <v>117</v>
      </c>
      <c r="D24" s="74"/>
      <c r="E24" s="73"/>
      <c r="F24" s="75"/>
      <c r="G24" s="76"/>
      <c r="H24" s="77">
        <f t="shared" si="0"/>
        <v>0</v>
      </c>
    </row>
    <row r="25" spans="1:10" ht="18">
      <c r="A25" s="54"/>
      <c r="B25" s="45" t="s">
        <v>49</v>
      </c>
      <c r="C25" s="47"/>
      <c r="D25" s="51"/>
      <c r="E25" s="47"/>
      <c r="F25" s="48"/>
      <c r="G25" s="49"/>
      <c r="H25" s="57">
        <f>SUM(H3:H24)</f>
        <v>424120.16399999999</v>
      </c>
    </row>
    <row r="26" spans="1:10">
      <c r="A26" s="39" t="s">
        <v>50</v>
      </c>
      <c r="B26" s="40" t="s">
        <v>51</v>
      </c>
      <c r="C26" s="51"/>
      <c r="D26" s="51"/>
      <c r="E26" s="47"/>
      <c r="F26" s="48"/>
      <c r="G26" s="49"/>
      <c r="H26" s="50"/>
    </row>
    <row r="27" spans="1:10">
      <c r="J27" s="61"/>
    </row>
    <row r="28" spans="1:10">
      <c r="J28" s="62"/>
    </row>
    <row r="29" spans="1:10">
      <c r="J29" s="62"/>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zoomScale="70" zoomScaleNormal="70" workbookViewId="0">
      <selection activeCell="C13" sqref="C13"/>
    </sheetView>
  </sheetViews>
  <sheetFormatPr defaultColWidth="8.90625" defaultRowHeight="14"/>
  <cols>
    <col min="1" max="1" width="5.1796875" style="115" bestFit="1" customWidth="1"/>
    <col min="2" max="2" width="28.6328125" style="115" customWidth="1"/>
    <col min="3" max="3" width="59" style="108" bestFit="1" customWidth="1"/>
    <col min="4" max="4" width="15.08984375" style="116" bestFit="1" customWidth="1"/>
    <col min="5" max="5" width="12.81640625" style="108" bestFit="1" customWidth="1"/>
    <col min="6" max="6" width="5.81640625" style="108" bestFit="1" customWidth="1"/>
    <col min="7" max="7" width="9" style="117" bestFit="1" customWidth="1"/>
    <col min="8" max="8" width="8.08984375" style="118" customWidth="1"/>
    <col min="9" max="9" width="7.90625" style="117" bestFit="1" customWidth="1"/>
    <col min="10" max="10" width="8.6328125" style="118" customWidth="1"/>
    <col min="11" max="11" width="9.36328125" style="118" bestFit="1" customWidth="1"/>
    <col min="12" max="12" width="20.1796875" style="118" customWidth="1"/>
    <col min="13" max="13" width="18.54296875" style="108" customWidth="1"/>
    <col min="14" max="16384" width="8.90625" style="108"/>
  </cols>
  <sheetData>
    <row r="1" spans="1:13" ht="28">
      <c r="A1" s="105"/>
      <c r="B1" s="119" t="s">
        <v>132</v>
      </c>
      <c r="C1" s="106" t="s">
        <v>133</v>
      </c>
      <c r="D1" s="106" t="s">
        <v>64</v>
      </c>
      <c r="E1" s="107" t="s">
        <v>65</v>
      </c>
      <c r="F1" s="228" t="s">
        <v>68</v>
      </c>
      <c r="G1" s="229"/>
      <c r="H1" s="229"/>
      <c r="I1" s="229"/>
      <c r="J1" s="229"/>
      <c r="K1" s="230"/>
      <c r="L1" s="106"/>
    </row>
    <row r="2" spans="1:13"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3" ht="112">
      <c r="A3" s="19">
        <v>1</v>
      </c>
      <c r="B3" s="33" t="s">
        <v>7</v>
      </c>
      <c r="C3" s="20" t="s">
        <v>87</v>
      </c>
      <c r="D3" s="20" t="s">
        <v>8</v>
      </c>
      <c r="E3" s="21"/>
      <c r="F3" s="22" t="s">
        <v>9</v>
      </c>
      <c r="G3" s="23"/>
      <c r="H3" s="22"/>
      <c r="I3" s="23"/>
      <c r="J3" s="22"/>
      <c r="K3" s="22">
        <f>SUM(J3:J8)</f>
        <v>282</v>
      </c>
      <c r="L3" s="24">
        <f>K3</f>
        <v>282</v>
      </c>
    </row>
    <row r="4" spans="1:13">
      <c r="A4" s="19"/>
      <c r="B4" s="33"/>
      <c r="C4" s="20" t="s">
        <v>160</v>
      </c>
      <c r="D4" s="20"/>
      <c r="E4" s="21"/>
      <c r="F4" s="22"/>
      <c r="G4" s="23"/>
      <c r="H4" s="22"/>
      <c r="I4" s="23"/>
      <c r="J4" s="22">
        <v>62</v>
      </c>
      <c r="K4" s="22"/>
      <c r="L4" s="25"/>
    </row>
    <row r="5" spans="1:13">
      <c r="A5" s="19"/>
      <c r="B5" s="33"/>
      <c r="C5" s="20" t="s">
        <v>161</v>
      </c>
      <c r="D5" s="20"/>
      <c r="E5" s="21"/>
      <c r="F5" s="22"/>
      <c r="G5" s="23"/>
      <c r="H5" s="22"/>
      <c r="I5" s="23"/>
      <c r="J5" s="22">
        <v>75</v>
      </c>
      <c r="K5" s="22"/>
      <c r="L5" s="25"/>
      <c r="M5" s="108">
        <v>1500</v>
      </c>
    </row>
    <row r="6" spans="1:13">
      <c r="A6" s="19"/>
      <c r="B6" s="33"/>
      <c r="C6" s="20" t="s">
        <v>184</v>
      </c>
      <c r="D6" s="20"/>
      <c r="E6" s="21"/>
      <c r="F6" s="22"/>
      <c r="G6" s="23"/>
      <c r="H6" s="22"/>
      <c r="I6" s="23"/>
      <c r="J6" s="22">
        <v>80</v>
      </c>
      <c r="K6" s="22"/>
      <c r="L6" s="25"/>
      <c r="M6" s="108">
        <f>M5/4</f>
        <v>375</v>
      </c>
    </row>
    <row r="7" spans="1:13">
      <c r="A7" s="19"/>
      <c r="B7" s="33"/>
      <c r="C7" s="20" t="s">
        <v>162</v>
      </c>
      <c r="D7" s="20"/>
      <c r="E7" s="21"/>
      <c r="F7" s="22"/>
      <c r="G7" s="23"/>
      <c r="H7" s="22"/>
      <c r="I7" s="23"/>
      <c r="J7" s="22">
        <v>40</v>
      </c>
      <c r="K7" s="22"/>
      <c r="L7" s="25"/>
    </row>
    <row r="8" spans="1:13">
      <c r="A8" s="19"/>
      <c r="B8" s="33"/>
      <c r="C8" s="20" t="s">
        <v>163</v>
      </c>
      <c r="D8" s="20"/>
      <c r="E8" s="21"/>
      <c r="F8" s="22"/>
      <c r="G8" s="23"/>
      <c r="H8" s="22"/>
      <c r="I8" s="23"/>
      <c r="J8" s="22">
        <v>25</v>
      </c>
      <c r="K8" s="22"/>
      <c r="L8" s="25"/>
    </row>
    <row r="9" spans="1:13">
      <c r="A9" s="19"/>
      <c r="B9" s="33"/>
      <c r="C9" s="20" t="s">
        <v>164</v>
      </c>
      <c r="D9" s="20"/>
      <c r="E9" s="21"/>
      <c r="F9" s="22"/>
      <c r="G9" s="23"/>
      <c r="H9" s="22"/>
      <c r="I9" s="23"/>
      <c r="J9" s="22">
        <v>30</v>
      </c>
      <c r="K9" s="22"/>
      <c r="L9" s="25"/>
    </row>
    <row r="10" spans="1:13">
      <c r="A10" s="19"/>
      <c r="B10" s="33"/>
      <c r="C10" s="20"/>
      <c r="D10" s="20"/>
      <c r="E10" s="21"/>
      <c r="F10" s="22"/>
      <c r="G10" s="23"/>
      <c r="H10" s="22"/>
      <c r="I10" s="23"/>
      <c r="J10" s="22"/>
      <c r="K10" s="22"/>
      <c r="L10" s="25"/>
    </row>
    <row r="11" spans="1:13" ht="28">
      <c r="A11" s="19">
        <v>2</v>
      </c>
      <c r="B11" s="33" t="s">
        <v>10</v>
      </c>
      <c r="C11" s="21" t="s">
        <v>158</v>
      </c>
      <c r="D11" s="21" t="s">
        <v>167</v>
      </c>
      <c r="E11" s="21"/>
      <c r="F11" s="26" t="s">
        <v>12</v>
      </c>
      <c r="G11" s="23">
        <v>4</v>
      </c>
      <c r="H11" s="22">
        <v>2.5750000000000002</v>
      </c>
      <c r="I11" s="23"/>
      <c r="J11" s="22">
        <v>1</v>
      </c>
      <c r="K11" s="22">
        <f>G11*H11*J11</f>
        <v>10.3</v>
      </c>
      <c r="L11" s="24">
        <f>K11</f>
        <v>10.3</v>
      </c>
    </row>
    <row r="12" spans="1:13">
      <c r="A12" s="19"/>
      <c r="B12" s="33"/>
      <c r="C12" s="21" t="s">
        <v>159</v>
      </c>
      <c r="D12" s="23"/>
      <c r="E12" s="22"/>
      <c r="F12" s="26" t="s">
        <v>12</v>
      </c>
      <c r="G12" s="23">
        <v>0</v>
      </c>
      <c r="H12" s="22"/>
      <c r="I12" s="23"/>
      <c r="J12" s="22">
        <v>0</v>
      </c>
      <c r="K12" s="22">
        <f>G12*H12*J12</f>
        <v>0</v>
      </c>
      <c r="L12" s="24"/>
    </row>
    <row r="13" spans="1:13" ht="54.65" customHeight="1">
      <c r="A13" s="19">
        <v>3</v>
      </c>
      <c r="B13" s="33" t="s">
        <v>135</v>
      </c>
      <c r="C13" s="21" t="s">
        <v>187</v>
      </c>
      <c r="D13" s="21"/>
      <c r="E13" s="21"/>
      <c r="F13" s="26"/>
      <c r="G13" s="23">
        <v>4</v>
      </c>
      <c r="H13" s="22">
        <v>2.5750000000000002</v>
      </c>
      <c r="I13" s="23"/>
      <c r="J13" s="22">
        <v>1</v>
      </c>
      <c r="K13" s="22">
        <f>G13*H13*J13</f>
        <v>10.3</v>
      </c>
      <c r="L13" s="24">
        <f>SUM(K13:K13)</f>
        <v>10.3</v>
      </c>
    </row>
    <row r="14" spans="1:13" ht="70">
      <c r="A14" s="19">
        <v>4</v>
      </c>
      <c r="B14" s="33" t="s">
        <v>13</v>
      </c>
      <c r="C14" s="20" t="s">
        <v>88</v>
      </c>
      <c r="D14" s="20" t="s">
        <v>14</v>
      </c>
      <c r="E14" s="21"/>
      <c r="F14" s="22" t="s">
        <v>12</v>
      </c>
      <c r="G14" s="23"/>
      <c r="H14" s="22"/>
      <c r="I14" s="23"/>
      <c r="J14" s="22"/>
      <c r="K14" s="22">
        <f>SUM(J15:J18)</f>
        <v>50.2</v>
      </c>
      <c r="L14" s="24">
        <f>K14</f>
        <v>50.2</v>
      </c>
    </row>
    <row r="15" spans="1:13">
      <c r="A15" s="19"/>
      <c r="B15" s="33"/>
      <c r="C15" s="20" t="s">
        <v>56</v>
      </c>
      <c r="D15" s="20"/>
      <c r="E15" s="21"/>
      <c r="F15" s="22"/>
      <c r="G15" s="23">
        <v>4</v>
      </c>
      <c r="H15" s="22">
        <f>2700/1000</f>
        <v>2.7</v>
      </c>
      <c r="I15" s="27">
        <v>2</v>
      </c>
      <c r="J15" s="22">
        <f>G15*H15*I15</f>
        <v>21.6</v>
      </c>
      <c r="K15" s="22"/>
      <c r="L15" s="25"/>
    </row>
    <row r="16" spans="1:13">
      <c r="A16" s="19"/>
      <c r="B16" s="33"/>
      <c r="C16" s="20" t="s">
        <v>59</v>
      </c>
      <c r="D16" s="20"/>
      <c r="E16" s="21"/>
      <c r="F16" s="22"/>
      <c r="G16" s="23">
        <v>4</v>
      </c>
      <c r="H16" s="22">
        <v>0.95</v>
      </c>
      <c r="I16" s="27">
        <v>1</v>
      </c>
      <c r="J16" s="22">
        <f>G16*H16*I16</f>
        <v>3.8</v>
      </c>
      <c r="K16" s="22"/>
      <c r="L16" s="25"/>
    </row>
    <row r="17" spans="1:12">
      <c r="A17" s="19"/>
      <c r="B17" s="33"/>
      <c r="C17" s="20" t="s">
        <v>185</v>
      </c>
      <c r="D17" s="20"/>
      <c r="E17" s="21"/>
      <c r="F17" s="22"/>
      <c r="G17" s="23">
        <v>4</v>
      </c>
      <c r="H17" s="22">
        <f>2700/1000</f>
        <v>2.7</v>
      </c>
      <c r="I17" s="27">
        <v>2</v>
      </c>
      <c r="J17" s="22">
        <f>G17*H17*I17</f>
        <v>21.6</v>
      </c>
      <c r="K17" s="22"/>
      <c r="L17" s="25"/>
    </row>
    <row r="18" spans="1:12">
      <c r="A18" s="19"/>
      <c r="B18" s="33"/>
      <c r="C18" s="20" t="s">
        <v>77</v>
      </c>
      <c r="D18" s="20"/>
      <c r="E18" s="21"/>
      <c r="F18" s="22"/>
      <c r="G18" s="23">
        <v>4</v>
      </c>
      <c r="H18" s="22">
        <v>0.4</v>
      </c>
      <c r="I18" s="27">
        <v>2</v>
      </c>
      <c r="J18" s="22">
        <f>G18*H18*I18</f>
        <v>3.2</v>
      </c>
      <c r="K18" s="22"/>
      <c r="L18" s="25"/>
    </row>
    <row r="19" spans="1:12">
      <c r="A19" s="19"/>
      <c r="B19" s="33"/>
      <c r="C19" s="20"/>
      <c r="D19" s="20"/>
      <c r="E19" s="21"/>
      <c r="F19" s="22"/>
      <c r="G19" s="23"/>
      <c r="H19" s="22"/>
      <c r="I19" s="27"/>
      <c r="J19" s="22"/>
      <c r="K19" s="22"/>
      <c r="L19" s="25"/>
    </row>
    <row r="20" spans="1:12" ht="28">
      <c r="A20" s="19">
        <v>5</v>
      </c>
      <c r="B20" s="33" t="s">
        <v>15</v>
      </c>
      <c r="C20" s="20" t="s">
        <v>95</v>
      </c>
      <c r="D20" s="20" t="s">
        <v>16</v>
      </c>
      <c r="E20" s="21"/>
      <c r="F20" s="22" t="s">
        <v>12</v>
      </c>
      <c r="G20" s="23"/>
      <c r="H20" s="22"/>
      <c r="I20" s="23"/>
      <c r="J20" s="22"/>
      <c r="K20" s="22">
        <f>SUM(J21:J23)</f>
        <v>6.33</v>
      </c>
      <c r="L20" s="24">
        <f>K20</f>
        <v>6.33</v>
      </c>
    </row>
    <row r="21" spans="1:12">
      <c r="A21" s="19"/>
      <c r="B21" s="33"/>
      <c r="C21" s="20" t="s">
        <v>69</v>
      </c>
      <c r="D21" s="20"/>
      <c r="E21" s="21"/>
      <c r="F21" s="22"/>
      <c r="G21" s="23">
        <v>2.5499999999999998</v>
      </c>
      <c r="H21" s="22">
        <v>0.2</v>
      </c>
      <c r="I21" s="23">
        <v>5</v>
      </c>
      <c r="J21" s="22">
        <f>G21*H21*I21</f>
        <v>2.5499999999999998</v>
      </c>
      <c r="K21" s="22"/>
      <c r="L21" s="25"/>
    </row>
    <row r="22" spans="1:12">
      <c r="A22" s="19"/>
      <c r="B22" s="33"/>
      <c r="C22" s="20" t="s">
        <v>70</v>
      </c>
      <c r="D22" s="20"/>
      <c r="E22" s="21"/>
      <c r="F22" s="22"/>
      <c r="G22" s="23">
        <v>0.2</v>
      </c>
      <c r="H22" s="22">
        <v>2.7</v>
      </c>
      <c r="I22" s="23">
        <v>7</v>
      </c>
      <c r="J22" s="22">
        <f t="shared" ref="J22" si="0">G22*H22*I22</f>
        <v>3.7800000000000002</v>
      </c>
      <c r="K22" s="22"/>
      <c r="L22" s="25"/>
    </row>
    <row r="23" spans="1:12" ht="49.75" customHeight="1">
      <c r="A23" s="19">
        <v>5</v>
      </c>
      <c r="B23" s="33" t="s">
        <v>17</v>
      </c>
      <c r="C23" s="120" t="s">
        <v>91</v>
      </c>
      <c r="D23" s="21"/>
      <c r="E23" s="21"/>
      <c r="F23" s="26" t="s">
        <v>85</v>
      </c>
      <c r="G23" s="23">
        <v>1</v>
      </c>
      <c r="H23" s="22">
        <v>7.0000000000000007E-2</v>
      </c>
      <c r="I23" s="23">
        <v>0.9</v>
      </c>
      <c r="J23" s="22"/>
      <c r="K23" s="22">
        <v>1</v>
      </c>
      <c r="L23" s="24">
        <f>K23</f>
        <v>1</v>
      </c>
    </row>
    <row r="24" spans="1:12" ht="56">
      <c r="A24" s="19">
        <v>6</v>
      </c>
      <c r="B24" s="34" t="s">
        <v>84</v>
      </c>
      <c r="C24" s="120" t="s">
        <v>86</v>
      </c>
      <c r="D24" s="21"/>
      <c r="E24" s="21"/>
      <c r="F24" s="26" t="s">
        <v>85</v>
      </c>
      <c r="G24" s="23">
        <v>1</v>
      </c>
      <c r="H24" s="22">
        <v>0.05</v>
      </c>
      <c r="I24" s="23">
        <v>2.4</v>
      </c>
      <c r="J24" s="22"/>
      <c r="K24" s="22">
        <v>1</v>
      </c>
      <c r="L24" s="24">
        <f>K24</f>
        <v>1</v>
      </c>
    </row>
    <row r="25" spans="1:12" ht="42">
      <c r="A25" s="19">
        <v>7</v>
      </c>
      <c r="B25" s="34" t="s">
        <v>20</v>
      </c>
      <c r="C25" s="21" t="s">
        <v>83</v>
      </c>
      <c r="D25" s="21" t="s">
        <v>21</v>
      </c>
      <c r="E25" s="21" t="s">
        <v>22</v>
      </c>
      <c r="F25" s="26" t="s">
        <v>19</v>
      </c>
      <c r="G25" s="23"/>
      <c r="H25" s="22"/>
      <c r="I25" s="23"/>
      <c r="J25" s="22"/>
      <c r="K25" s="22">
        <v>0</v>
      </c>
      <c r="L25" s="179">
        <f t="shared" ref="L25:L42" si="1">K25</f>
        <v>0</v>
      </c>
    </row>
    <row r="26" spans="1:12" ht="45.65" customHeight="1">
      <c r="A26" s="19">
        <v>8</v>
      </c>
      <c r="B26" s="33" t="s">
        <v>71</v>
      </c>
      <c r="C26" s="21" t="s">
        <v>73</v>
      </c>
      <c r="D26" s="21" t="s">
        <v>21</v>
      </c>
      <c r="E26" s="21" t="s">
        <v>74</v>
      </c>
      <c r="F26" s="22" t="s">
        <v>23</v>
      </c>
      <c r="G26" s="23"/>
      <c r="H26" s="22"/>
      <c r="I26" s="23"/>
      <c r="J26" s="22"/>
      <c r="K26" s="22">
        <v>0</v>
      </c>
      <c r="L26" s="179">
        <f t="shared" si="1"/>
        <v>0</v>
      </c>
    </row>
    <row r="27" spans="1:12" ht="42">
      <c r="A27" s="19">
        <f t="shared" ref="A27:A42" si="2">A26+1</f>
        <v>9</v>
      </c>
      <c r="B27" s="34" t="s">
        <v>25</v>
      </c>
      <c r="C27" s="21" t="s">
        <v>89</v>
      </c>
      <c r="D27" s="21" t="s">
        <v>26</v>
      </c>
      <c r="E27" s="21"/>
      <c r="F27" s="26" t="s">
        <v>19</v>
      </c>
      <c r="G27" s="23"/>
      <c r="H27" s="22"/>
      <c r="I27" s="23"/>
      <c r="J27" s="22"/>
      <c r="K27" s="22">
        <v>3</v>
      </c>
      <c r="L27" s="24">
        <f t="shared" si="1"/>
        <v>3</v>
      </c>
    </row>
    <row r="28" spans="1:12">
      <c r="A28" s="19">
        <f t="shared" si="2"/>
        <v>10</v>
      </c>
      <c r="B28" s="33" t="s">
        <v>27</v>
      </c>
      <c r="C28" s="21" t="s">
        <v>28</v>
      </c>
      <c r="D28" s="21" t="s">
        <v>29</v>
      </c>
      <c r="E28" s="21" t="s">
        <v>30</v>
      </c>
      <c r="F28" s="26" t="s">
        <v>19</v>
      </c>
      <c r="G28" s="23"/>
      <c r="H28" s="22"/>
      <c r="I28" s="23"/>
      <c r="J28" s="22"/>
      <c r="K28" s="22">
        <v>4</v>
      </c>
      <c r="L28" s="24">
        <f t="shared" si="1"/>
        <v>4</v>
      </c>
    </row>
    <row r="29" spans="1:12" ht="56">
      <c r="A29" s="19">
        <f t="shared" si="2"/>
        <v>11</v>
      </c>
      <c r="B29" s="33" t="s">
        <v>31</v>
      </c>
      <c r="C29" s="29" t="s">
        <v>32</v>
      </c>
      <c r="D29" s="21" t="s">
        <v>33</v>
      </c>
      <c r="E29" s="21" t="s">
        <v>136</v>
      </c>
      <c r="F29" s="22" t="s">
        <v>19</v>
      </c>
      <c r="G29" s="23"/>
      <c r="H29" s="22"/>
      <c r="I29" s="23"/>
      <c r="J29" s="22"/>
      <c r="K29" s="22">
        <v>1</v>
      </c>
      <c r="L29" s="24">
        <f t="shared" si="1"/>
        <v>1</v>
      </c>
    </row>
    <row r="30" spans="1:12">
      <c r="A30" s="19">
        <f t="shared" si="2"/>
        <v>12</v>
      </c>
      <c r="B30" s="33" t="s">
        <v>34</v>
      </c>
      <c r="C30" s="29" t="s">
        <v>35</v>
      </c>
      <c r="D30" s="21"/>
      <c r="E30" s="21"/>
      <c r="F30" s="22" t="s">
        <v>19</v>
      </c>
      <c r="G30" s="23"/>
      <c r="H30" s="22"/>
      <c r="I30" s="23"/>
      <c r="J30" s="22"/>
      <c r="K30" s="22">
        <v>3</v>
      </c>
      <c r="L30" s="24">
        <f t="shared" si="1"/>
        <v>3</v>
      </c>
    </row>
    <row r="31" spans="1:12" ht="28">
      <c r="A31" s="19">
        <v>14</v>
      </c>
      <c r="B31" s="33" t="s">
        <v>169</v>
      </c>
      <c r="C31" s="29" t="s">
        <v>170</v>
      </c>
      <c r="D31" s="21" t="s">
        <v>174</v>
      </c>
      <c r="E31" s="21"/>
      <c r="F31" s="22" t="s">
        <v>85</v>
      </c>
      <c r="G31" s="23"/>
      <c r="H31" s="22"/>
      <c r="I31" s="23"/>
      <c r="J31" s="22"/>
      <c r="K31" s="22">
        <v>1</v>
      </c>
      <c r="L31" s="180">
        <f t="shared" si="1"/>
        <v>1</v>
      </c>
    </row>
    <row r="32" spans="1:12" ht="42">
      <c r="A32" s="19">
        <v>15</v>
      </c>
      <c r="B32" s="33" t="s">
        <v>179</v>
      </c>
      <c r="C32" s="29" t="s">
        <v>172</v>
      </c>
      <c r="D32" s="21" t="s">
        <v>33</v>
      </c>
      <c r="E32" s="21"/>
      <c r="F32" s="22" t="s">
        <v>173</v>
      </c>
      <c r="G32" s="23"/>
      <c r="H32" s="22"/>
      <c r="I32" s="23"/>
      <c r="J32" s="22"/>
      <c r="K32" s="22">
        <v>10</v>
      </c>
      <c r="L32" s="180">
        <f t="shared" si="1"/>
        <v>10</v>
      </c>
    </row>
    <row r="33" spans="1:15" ht="42">
      <c r="A33" s="19">
        <f>A30+1</f>
        <v>13</v>
      </c>
      <c r="B33" s="33" t="s">
        <v>36</v>
      </c>
      <c r="C33" s="21" t="s">
        <v>37</v>
      </c>
      <c r="D33" s="21" t="s">
        <v>38</v>
      </c>
      <c r="E33" s="21"/>
      <c r="F33" s="22" t="s">
        <v>39</v>
      </c>
      <c r="G33" s="23"/>
      <c r="H33" s="22"/>
      <c r="I33" s="23"/>
      <c r="J33" s="22"/>
      <c r="K33" s="22">
        <f>SUM(J34:J37)*10.764</f>
        <v>159.73775999999998</v>
      </c>
      <c r="L33" s="24">
        <f t="shared" si="1"/>
        <v>159.73775999999998</v>
      </c>
    </row>
    <row r="34" spans="1:15">
      <c r="A34" s="19"/>
      <c r="B34" s="33"/>
      <c r="C34" s="21" t="s">
        <v>77</v>
      </c>
      <c r="D34" s="21"/>
      <c r="E34" s="21"/>
      <c r="F34" s="22"/>
      <c r="G34" s="23">
        <v>4</v>
      </c>
      <c r="H34" s="22">
        <v>0.4</v>
      </c>
      <c r="I34" s="23">
        <v>1</v>
      </c>
      <c r="J34" s="22">
        <f>G34*H34*I34</f>
        <v>1.6</v>
      </c>
      <c r="K34" s="22"/>
      <c r="L34" s="25"/>
    </row>
    <row r="35" spans="1:15">
      <c r="A35" s="19"/>
      <c r="B35" s="33"/>
      <c r="C35" s="21" t="s">
        <v>78</v>
      </c>
      <c r="D35" s="21"/>
      <c r="E35" s="21"/>
      <c r="F35" s="22"/>
      <c r="G35" s="23">
        <v>4</v>
      </c>
      <c r="H35" s="22">
        <v>1</v>
      </c>
      <c r="I35" s="23">
        <v>1</v>
      </c>
      <c r="J35" s="22">
        <f t="shared" ref="J35:J37" si="3">G35*H35*I35</f>
        <v>4</v>
      </c>
      <c r="K35" s="22"/>
      <c r="L35" s="25"/>
    </row>
    <row r="36" spans="1:15">
      <c r="A36" s="19"/>
      <c r="B36" s="33"/>
      <c r="C36" s="21" t="s">
        <v>79</v>
      </c>
      <c r="D36" s="21"/>
      <c r="E36" s="21"/>
      <c r="F36" s="22"/>
      <c r="G36" s="23">
        <v>4</v>
      </c>
      <c r="H36" s="22">
        <v>1.5</v>
      </c>
      <c r="I36" s="23">
        <v>1</v>
      </c>
      <c r="J36" s="22">
        <f t="shared" si="3"/>
        <v>6</v>
      </c>
      <c r="K36" s="22"/>
      <c r="L36" s="25"/>
    </row>
    <row r="37" spans="1:15">
      <c r="A37" s="19"/>
      <c r="B37" s="33"/>
      <c r="C37" s="21" t="s">
        <v>121</v>
      </c>
      <c r="D37" s="21"/>
      <c r="E37" s="21"/>
      <c r="F37" s="22"/>
      <c r="G37" s="23">
        <v>2.7</v>
      </c>
      <c r="H37" s="22">
        <v>1.2</v>
      </c>
      <c r="I37" s="23">
        <v>1</v>
      </c>
      <c r="J37" s="22">
        <f t="shared" si="3"/>
        <v>3.24</v>
      </c>
      <c r="K37" s="22"/>
      <c r="L37" s="25"/>
    </row>
    <row r="38" spans="1:15" ht="28">
      <c r="A38" s="19">
        <f>A33+1</f>
        <v>14</v>
      </c>
      <c r="B38" s="33" t="s">
        <v>132</v>
      </c>
      <c r="C38" s="21" t="s">
        <v>92</v>
      </c>
      <c r="D38" s="21" t="s">
        <v>40</v>
      </c>
      <c r="E38" s="21" t="s">
        <v>81</v>
      </c>
      <c r="F38" s="22" t="s">
        <v>19</v>
      </c>
      <c r="G38" s="23"/>
      <c r="H38" s="22"/>
      <c r="I38" s="23"/>
      <c r="J38" s="22"/>
      <c r="K38" s="22">
        <v>0</v>
      </c>
      <c r="L38" s="179">
        <f t="shared" si="1"/>
        <v>0</v>
      </c>
    </row>
    <row r="39" spans="1:15" ht="39.65" customHeight="1">
      <c r="A39" s="19">
        <v>15</v>
      </c>
      <c r="B39" s="33" t="s">
        <v>41</v>
      </c>
      <c r="C39" s="21" t="s">
        <v>42</v>
      </c>
      <c r="D39" s="21" t="s">
        <v>40</v>
      </c>
      <c r="E39" s="21" t="s">
        <v>43</v>
      </c>
      <c r="F39" s="22" t="s">
        <v>19</v>
      </c>
      <c r="G39" s="23"/>
      <c r="H39" s="22"/>
      <c r="I39" s="23"/>
      <c r="J39" s="22"/>
      <c r="K39" s="22">
        <v>0</v>
      </c>
      <c r="L39" s="179">
        <f t="shared" si="1"/>
        <v>0</v>
      </c>
    </row>
    <row r="40" spans="1:15" ht="28">
      <c r="A40" s="19">
        <v>16</v>
      </c>
      <c r="B40" s="33" t="s">
        <v>44</v>
      </c>
      <c r="C40" s="21" t="s">
        <v>104</v>
      </c>
      <c r="D40" s="21" t="s">
        <v>45</v>
      </c>
      <c r="E40" s="21"/>
      <c r="F40" s="22" t="s">
        <v>46</v>
      </c>
      <c r="G40" s="23"/>
      <c r="H40" s="22"/>
      <c r="I40" s="23"/>
      <c r="J40" s="22"/>
      <c r="K40" s="22">
        <v>0</v>
      </c>
      <c r="L40" s="179">
        <f t="shared" si="1"/>
        <v>0</v>
      </c>
    </row>
    <row r="41" spans="1:15">
      <c r="A41" s="19">
        <f t="shared" si="2"/>
        <v>17</v>
      </c>
      <c r="B41" s="33" t="s">
        <v>47</v>
      </c>
      <c r="C41" s="21" t="s">
        <v>90</v>
      </c>
      <c r="D41" s="21"/>
      <c r="E41" s="21"/>
      <c r="F41" s="22" t="s">
        <v>18</v>
      </c>
      <c r="G41" s="23"/>
      <c r="H41" s="22"/>
      <c r="I41" s="23"/>
      <c r="J41" s="22"/>
      <c r="K41" s="22">
        <v>1</v>
      </c>
      <c r="L41" s="24">
        <f t="shared" si="1"/>
        <v>1</v>
      </c>
    </row>
    <row r="42" spans="1:15">
      <c r="A42" s="19">
        <f t="shared" si="2"/>
        <v>18</v>
      </c>
      <c r="B42" s="33" t="s">
        <v>48</v>
      </c>
      <c r="C42" s="21" t="s">
        <v>90</v>
      </c>
      <c r="D42" s="21"/>
      <c r="E42" s="21"/>
      <c r="F42" s="22" t="s">
        <v>18</v>
      </c>
      <c r="G42" s="23"/>
      <c r="H42" s="22"/>
      <c r="I42" s="23"/>
      <c r="J42" s="22"/>
      <c r="K42" s="22">
        <v>1</v>
      </c>
      <c r="L42" s="24">
        <f t="shared" si="1"/>
        <v>1</v>
      </c>
    </row>
    <row r="43" spans="1:15">
      <c r="A43" s="19">
        <v>19</v>
      </c>
      <c r="B43" s="33"/>
      <c r="C43" s="121" t="s">
        <v>117</v>
      </c>
      <c r="D43" s="122"/>
      <c r="E43" s="121"/>
      <c r="F43" s="123"/>
      <c r="G43" s="124"/>
      <c r="H43" s="125">
        <f t="shared" ref="H43" si="4">F43*G43</f>
        <v>0</v>
      </c>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zoomScale="70" zoomScaleNormal="70"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33"/>
      <c r="B1" s="134" t="s">
        <v>138</v>
      </c>
      <c r="C1" s="135" t="s">
        <v>139</v>
      </c>
      <c r="D1" s="135" t="s">
        <v>64</v>
      </c>
      <c r="E1" s="135"/>
      <c r="F1" s="231" t="s">
        <v>65</v>
      </c>
      <c r="G1" s="232"/>
      <c r="H1" s="233"/>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'Flying Bite MB'!L3</f>
        <v>170</v>
      </c>
      <c r="G3" s="147">
        <v>165</v>
      </c>
      <c r="H3" s="148">
        <f t="shared" ref="H3:H24" si="0">F3*G3</f>
        <v>28050</v>
      </c>
    </row>
    <row r="4" spans="1:12" ht="35">
      <c r="A4" s="39">
        <f>A3+1</f>
        <v>2</v>
      </c>
      <c r="B4" s="45" t="s">
        <v>10</v>
      </c>
      <c r="C4" s="21" t="s">
        <v>158</v>
      </c>
      <c r="D4" s="51" t="s">
        <v>167</v>
      </c>
      <c r="E4" s="51" t="s">
        <v>12</v>
      </c>
      <c r="F4" s="48">
        <f>'Flying Bite MB'!L11</f>
        <v>5.15</v>
      </c>
      <c r="G4" s="52">
        <v>2000</v>
      </c>
      <c r="H4" s="50">
        <f t="shared" si="0"/>
        <v>10300</v>
      </c>
      <c r="J4" s="151"/>
      <c r="L4" s="151"/>
    </row>
    <row r="5" spans="1:12" ht="42">
      <c r="A5" s="39">
        <f t="shared" ref="A5:A24" si="1">A4+1</f>
        <v>3</v>
      </c>
      <c r="B5" s="45" t="s">
        <v>135</v>
      </c>
      <c r="C5" s="21" t="s">
        <v>187</v>
      </c>
      <c r="D5" s="51"/>
      <c r="E5" s="51" t="s">
        <v>12</v>
      </c>
      <c r="F5" s="48">
        <f>'Flying Bite MB'!L12</f>
        <v>5.15</v>
      </c>
      <c r="G5" s="52">
        <v>850</v>
      </c>
      <c r="H5" s="50">
        <f t="shared" si="0"/>
        <v>4377.5</v>
      </c>
      <c r="J5" s="151"/>
      <c r="L5" s="151"/>
    </row>
    <row r="6" spans="1:12" ht="93">
      <c r="A6" s="39">
        <f t="shared" si="1"/>
        <v>4</v>
      </c>
      <c r="B6" s="143" t="s">
        <v>13</v>
      </c>
      <c r="C6" s="144" t="s">
        <v>142</v>
      </c>
      <c r="D6" s="144" t="s">
        <v>14</v>
      </c>
      <c r="E6" s="145" t="s">
        <v>12</v>
      </c>
      <c r="F6" s="146">
        <f>'Flying Bite MB'!L13</f>
        <v>24</v>
      </c>
      <c r="G6" s="147">
        <v>2800</v>
      </c>
      <c r="H6" s="148">
        <f t="shared" si="0"/>
        <v>67200</v>
      </c>
    </row>
    <row r="7" spans="1:12" ht="31">
      <c r="A7" s="39">
        <f t="shared" si="1"/>
        <v>5</v>
      </c>
      <c r="B7" s="143" t="s">
        <v>15</v>
      </c>
      <c r="C7" s="144" t="s">
        <v>95</v>
      </c>
      <c r="D7" s="144" t="s">
        <v>96</v>
      </c>
      <c r="E7" s="145" t="s">
        <v>12</v>
      </c>
      <c r="F7" s="146">
        <f>'Flying Bite MB'!L19</f>
        <v>2.2800000000000002</v>
      </c>
      <c r="G7" s="147">
        <v>650</v>
      </c>
      <c r="H7" s="148">
        <f t="shared" si="0"/>
        <v>1482.0000000000002</v>
      </c>
    </row>
    <row r="8" spans="1:12" ht="31">
      <c r="A8" s="39">
        <f t="shared" si="1"/>
        <v>6</v>
      </c>
      <c r="B8" s="143" t="s">
        <v>17</v>
      </c>
      <c r="C8" s="28" t="s">
        <v>91</v>
      </c>
      <c r="D8" s="149" t="s">
        <v>93</v>
      </c>
      <c r="E8" s="149" t="s">
        <v>85</v>
      </c>
      <c r="F8" s="146">
        <f>'Flying Bite MB'!L22</f>
        <v>0</v>
      </c>
      <c r="G8" s="150">
        <v>6500</v>
      </c>
      <c r="H8" s="181">
        <f t="shared" si="0"/>
        <v>0</v>
      </c>
    </row>
    <row r="9" spans="1:12" ht="62">
      <c r="A9" s="39">
        <f t="shared" si="1"/>
        <v>7</v>
      </c>
      <c r="B9" s="152" t="s">
        <v>84</v>
      </c>
      <c r="C9" s="28" t="s">
        <v>86</v>
      </c>
      <c r="D9" s="149" t="s">
        <v>94</v>
      </c>
      <c r="E9" s="149" t="s">
        <v>85</v>
      </c>
      <c r="F9" s="146">
        <f>'Flying Bite MB'!L23</f>
        <v>0</v>
      </c>
      <c r="G9" s="150">
        <v>28000</v>
      </c>
      <c r="H9" s="181">
        <f t="shared" si="0"/>
        <v>0</v>
      </c>
    </row>
    <row r="10" spans="1:12" ht="62">
      <c r="A10" s="39">
        <f t="shared" si="1"/>
        <v>8</v>
      </c>
      <c r="B10" s="152" t="s">
        <v>20</v>
      </c>
      <c r="C10" s="149" t="s">
        <v>186</v>
      </c>
      <c r="D10" s="149" t="s">
        <v>21</v>
      </c>
      <c r="E10" s="149" t="s">
        <v>19</v>
      </c>
      <c r="F10" s="146">
        <f>'Flying Bite MB'!L24</f>
        <v>1</v>
      </c>
      <c r="G10" s="150">
        <v>38000</v>
      </c>
      <c r="H10" s="148">
        <f t="shared" si="0"/>
        <v>38000</v>
      </c>
    </row>
    <row r="11" spans="1:12" ht="46.5">
      <c r="A11" s="39">
        <f t="shared" si="1"/>
        <v>9</v>
      </c>
      <c r="B11" s="143" t="s">
        <v>82</v>
      </c>
      <c r="C11" s="149" t="s">
        <v>24</v>
      </c>
      <c r="D11" s="149" t="s">
        <v>21</v>
      </c>
      <c r="E11" s="145" t="s">
        <v>23</v>
      </c>
      <c r="F11" s="146">
        <f>'Flying Bite MB'!L25</f>
        <v>0</v>
      </c>
      <c r="G11" s="147">
        <v>24000</v>
      </c>
      <c r="H11" s="181">
        <f t="shared" si="0"/>
        <v>0</v>
      </c>
    </row>
    <row r="12" spans="1:12" ht="46.5">
      <c r="A12" s="39">
        <f t="shared" si="1"/>
        <v>10</v>
      </c>
      <c r="B12" s="152" t="s">
        <v>25</v>
      </c>
      <c r="C12" s="149" t="s">
        <v>143</v>
      </c>
      <c r="D12" s="149" t="s">
        <v>26</v>
      </c>
      <c r="E12" s="149" t="s">
        <v>19</v>
      </c>
      <c r="F12" s="146">
        <f>'Flying Bite MB'!L26</f>
        <v>2</v>
      </c>
      <c r="G12" s="150">
        <v>2500</v>
      </c>
      <c r="H12" s="148">
        <f t="shared" si="0"/>
        <v>5000</v>
      </c>
    </row>
    <row r="13" spans="1:12" ht="17.5">
      <c r="A13" s="39">
        <f t="shared" si="1"/>
        <v>11</v>
      </c>
      <c r="B13" s="143" t="s">
        <v>181</v>
      </c>
      <c r="C13" s="149" t="s">
        <v>28</v>
      </c>
      <c r="D13" s="149" t="s">
        <v>29</v>
      </c>
      <c r="E13" s="149" t="s">
        <v>19</v>
      </c>
      <c r="F13" s="146">
        <f>'Flying Bite MB'!L27</f>
        <v>2</v>
      </c>
      <c r="G13" s="150">
        <v>650</v>
      </c>
      <c r="H13" s="148">
        <f t="shared" si="0"/>
        <v>1300</v>
      </c>
    </row>
    <row r="14" spans="1:12" ht="62">
      <c r="A14" s="39">
        <f t="shared" si="1"/>
        <v>12</v>
      </c>
      <c r="B14" s="143" t="s">
        <v>31</v>
      </c>
      <c r="C14" s="153" t="s">
        <v>32</v>
      </c>
      <c r="D14" s="149" t="s">
        <v>33</v>
      </c>
      <c r="E14" s="145" t="s">
        <v>19</v>
      </c>
      <c r="F14" s="146">
        <f>'Flying Bite MB'!L28</f>
        <v>1</v>
      </c>
      <c r="G14" s="147">
        <f>56*450</f>
        <v>25200</v>
      </c>
      <c r="H14" s="148">
        <f t="shared" si="0"/>
        <v>25200</v>
      </c>
    </row>
    <row r="15" spans="1:12" ht="17.5">
      <c r="A15" s="39">
        <f t="shared" si="1"/>
        <v>13</v>
      </c>
      <c r="B15" s="143" t="s">
        <v>34</v>
      </c>
      <c r="C15" s="153" t="s">
        <v>35</v>
      </c>
      <c r="D15" s="149"/>
      <c r="E15" s="145" t="s">
        <v>19</v>
      </c>
      <c r="F15" s="146">
        <f>'Flying Bite MB'!L29</f>
        <v>2</v>
      </c>
      <c r="G15" s="147">
        <v>3500</v>
      </c>
      <c r="H15" s="148">
        <f t="shared" si="0"/>
        <v>7000</v>
      </c>
    </row>
    <row r="16" spans="1:12" ht="35">
      <c r="A16" s="39">
        <f t="shared" si="1"/>
        <v>14</v>
      </c>
      <c r="B16" s="45" t="s">
        <v>169</v>
      </c>
      <c r="C16" s="55" t="s">
        <v>170</v>
      </c>
      <c r="D16" s="51" t="s">
        <v>174</v>
      </c>
      <c r="E16" s="177" t="s">
        <v>85</v>
      </c>
      <c r="F16" s="177">
        <f>'Flying Bite MB'!L30</f>
        <v>1</v>
      </c>
      <c r="G16" s="178">
        <v>15000</v>
      </c>
      <c r="H16" s="177">
        <f t="shared" si="0"/>
        <v>15000</v>
      </c>
    </row>
    <row r="17" spans="1:10" ht="35">
      <c r="A17" s="39">
        <f t="shared" si="1"/>
        <v>15</v>
      </c>
      <c r="B17" s="45" t="s">
        <v>179</v>
      </c>
      <c r="C17" s="55" t="s">
        <v>172</v>
      </c>
      <c r="D17" s="51" t="s">
        <v>33</v>
      </c>
      <c r="E17" s="177" t="s">
        <v>173</v>
      </c>
      <c r="F17" s="177">
        <f>'Flying Bite MB'!L31</f>
        <v>10</v>
      </c>
      <c r="G17" s="178">
        <v>850</v>
      </c>
      <c r="H17" s="50">
        <f t="shared" si="0"/>
        <v>8500</v>
      </c>
    </row>
    <row r="18" spans="1:10" ht="31">
      <c r="A18" s="39">
        <f t="shared" si="1"/>
        <v>16</v>
      </c>
      <c r="B18" s="143" t="s">
        <v>36</v>
      </c>
      <c r="C18" s="149" t="s">
        <v>37</v>
      </c>
      <c r="D18" s="149" t="s">
        <v>38</v>
      </c>
      <c r="E18" s="145" t="s">
        <v>39</v>
      </c>
      <c r="F18" s="146">
        <f>'Flying Bite MB'!L32</f>
        <v>97.30655999999999</v>
      </c>
      <c r="G18" s="147">
        <v>150</v>
      </c>
      <c r="H18" s="148">
        <f t="shared" si="0"/>
        <v>14595.983999999999</v>
      </c>
    </row>
    <row r="19" spans="1:10" ht="31">
      <c r="A19" s="39">
        <f t="shared" si="1"/>
        <v>17</v>
      </c>
      <c r="B19" s="143" t="s">
        <v>138</v>
      </c>
      <c r="C19" s="149" t="s">
        <v>92</v>
      </c>
      <c r="D19" s="149" t="s">
        <v>40</v>
      </c>
      <c r="E19" s="145" t="s">
        <v>19</v>
      </c>
      <c r="F19" s="146">
        <f>'Flying Bite MB'!L38</f>
        <v>0</v>
      </c>
      <c r="G19" s="147">
        <v>12000</v>
      </c>
      <c r="H19" s="181">
        <f t="shared" si="0"/>
        <v>0</v>
      </c>
    </row>
    <row r="20" spans="1:10" ht="46.5">
      <c r="A20" s="39">
        <f t="shared" si="1"/>
        <v>18</v>
      </c>
      <c r="B20" s="143" t="s">
        <v>41</v>
      </c>
      <c r="C20" s="149" t="s">
        <v>42</v>
      </c>
      <c r="D20" s="149" t="s">
        <v>40</v>
      </c>
      <c r="E20" s="145" t="s">
        <v>19</v>
      </c>
      <c r="F20" s="146">
        <f>'Flying Bite MB'!L39</f>
        <v>0</v>
      </c>
      <c r="G20" s="147">
        <v>4500</v>
      </c>
      <c r="H20" s="181">
        <f t="shared" si="0"/>
        <v>0</v>
      </c>
    </row>
    <row r="21" spans="1:10" ht="31">
      <c r="A21" s="39">
        <f t="shared" si="1"/>
        <v>19</v>
      </c>
      <c r="B21" s="143" t="s">
        <v>44</v>
      </c>
      <c r="C21" s="149" t="s">
        <v>144</v>
      </c>
      <c r="D21" s="149" t="s">
        <v>45</v>
      </c>
      <c r="E21" s="145" t="s">
        <v>46</v>
      </c>
      <c r="F21" s="146">
        <f>'Flying Bite MB'!L40</f>
        <v>0</v>
      </c>
      <c r="G21" s="147">
        <v>25000</v>
      </c>
      <c r="H21" s="181">
        <f t="shared" si="0"/>
        <v>0</v>
      </c>
    </row>
    <row r="22" spans="1:10" ht="17.5">
      <c r="A22" s="39">
        <f t="shared" si="1"/>
        <v>20</v>
      </c>
      <c r="B22" s="143" t="s">
        <v>47</v>
      </c>
      <c r="C22" s="149" t="s">
        <v>90</v>
      </c>
      <c r="D22" s="149"/>
      <c r="E22" s="145" t="s">
        <v>18</v>
      </c>
      <c r="F22" s="146">
        <f>'Flying Bite MB'!L41</f>
        <v>1</v>
      </c>
      <c r="G22" s="147">
        <v>32000</v>
      </c>
      <c r="H22" s="148">
        <f t="shared" si="0"/>
        <v>32000</v>
      </c>
    </row>
    <row r="23" spans="1:10" ht="17.5">
      <c r="A23" s="39">
        <f t="shared" si="1"/>
        <v>21</v>
      </c>
      <c r="B23" s="143" t="s">
        <v>48</v>
      </c>
      <c r="C23" s="149" t="s">
        <v>90</v>
      </c>
      <c r="D23" s="149"/>
      <c r="E23" s="145" t="s">
        <v>18</v>
      </c>
      <c r="F23" s="146">
        <f>'Flying Bite MB'!L42</f>
        <v>1</v>
      </c>
      <c r="G23" s="147">
        <v>12500</v>
      </c>
      <c r="H23" s="148">
        <f t="shared" si="0"/>
        <v>12500</v>
      </c>
    </row>
    <row r="24" spans="1:10" ht="17.5">
      <c r="A24" s="39">
        <f t="shared" si="1"/>
        <v>22</v>
      </c>
      <c r="B24" s="155"/>
      <c r="C24" s="156" t="s">
        <v>117</v>
      </c>
      <c r="D24" s="157"/>
      <c r="E24" s="156"/>
      <c r="F24" s="158"/>
      <c r="G24" s="159"/>
      <c r="H24" s="160">
        <f t="shared" si="0"/>
        <v>0</v>
      </c>
    </row>
    <row r="25" spans="1:10">
      <c r="A25" s="152"/>
      <c r="B25" s="143" t="s">
        <v>49</v>
      </c>
      <c r="C25" s="145"/>
      <c r="D25" s="149"/>
      <c r="E25" s="145"/>
      <c r="F25" s="146"/>
      <c r="G25" s="147"/>
      <c r="H25" s="161">
        <f>SUM(H3:H24)</f>
        <v>270505.484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25" zoomScale="85" zoomScaleNormal="85" workbookViewId="0">
      <selection activeCell="C12" sqref="C12"/>
    </sheetView>
  </sheetViews>
  <sheetFormatPr defaultColWidth="8.90625" defaultRowHeight="15.5"/>
  <cols>
    <col min="1" max="1" width="5" style="142"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33"/>
      <c r="B1" s="129" t="s">
        <v>138</v>
      </c>
      <c r="C1" s="130" t="s">
        <v>139</v>
      </c>
      <c r="D1" s="131" t="s">
        <v>64</v>
      </c>
      <c r="E1" s="132" t="s">
        <v>65</v>
      </c>
      <c r="F1" s="234" t="s">
        <v>68</v>
      </c>
      <c r="G1" s="235"/>
      <c r="H1" s="235"/>
      <c r="I1" s="235"/>
      <c r="J1" s="235"/>
      <c r="K1" s="236"/>
      <c r="L1" s="131"/>
    </row>
    <row r="2" spans="1:12" s="115" customFormat="1">
      <c r="A2" s="182" t="s">
        <v>0</v>
      </c>
      <c r="B2" s="110" t="s">
        <v>1</v>
      </c>
      <c r="C2" s="109" t="s">
        <v>2</v>
      </c>
      <c r="D2" s="110" t="s">
        <v>3</v>
      </c>
      <c r="E2" s="109" t="s">
        <v>4</v>
      </c>
      <c r="F2" s="109" t="s">
        <v>5</v>
      </c>
      <c r="G2" s="111" t="s">
        <v>53</v>
      </c>
      <c r="H2" s="112" t="s">
        <v>54</v>
      </c>
      <c r="I2" s="111" t="s">
        <v>55</v>
      </c>
      <c r="J2" s="112" t="s">
        <v>61</v>
      </c>
      <c r="K2" s="113" t="s">
        <v>52</v>
      </c>
      <c r="L2" s="114" t="s">
        <v>101</v>
      </c>
    </row>
    <row r="3" spans="1:12" ht="112">
      <c r="A3" s="137">
        <v>1</v>
      </c>
      <c r="B3" s="33" t="s">
        <v>7</v>
      </c>
      <c r="C3" s="20" t="s">
        <v>87</v>
      </c>
      <c r="D3" s="20" t="s">
        <v>8</v>
      </c>
      <c r="E3" s="21"/>
      <c r="F3" s="22" t="s">
        <v>9</v>
      </c>
      <c r="G3" s="23"/>
      <c r="H3" s="22"/>
      <c r="I3" s="23"/>
      <c r="J3" s="22"/>
      <c r="K3" s="22">
        <f>SUM(J3:J9)</f>
        <v>170</v>
      </c>
      <c r="L3" s="24">
        <f>K3</f>
        <v>170</v>
      </c>
    </row>
    <row r="4" spans="1:12">
      <c r="A4" s="137"/>
      <c r="B4" s="33"/>
      <c r="C4" s="20" t="s">
        <v>160</v>
      </c>
      <c r="D4" s="20"/>
      <c r="E4" s="21"/>
      <c r="F4" s="22"/>
      <c r="G4" s="23"/>
      <c r="H4" s="22"/>
      <c r="I4" s="23"/>
      <c r="J4" s="22">
        <v>35</v>
      </c>
      <c r="K4" s="22"/>
      <c r="L4" s="25"/>
    </row>
    <row r="5" spans="1:12">
      <c r="A5" s="137"/>
      <c r="B5" s="33"/>
      <c r="C5" s="20" t="s">
        <v>161</v>
      </c>
      <c r="D5" s="20"/>
      <c r="E5" s="21"/>
      <c r="F5" s="22"/>
      <c r="G5" s="23"/>
      <c r="H5" s="22"/>
      <c r="I5" s="23"/>
      <c r="J5" s="22">
        <v>40</v>
      </c>
      <c r="K5" s="22"/>
      <c r="L5" s="25"/>
    </row>
    <row r="6" spans="1:12">
      <c r="A6" s="137"/>
      <c r="B6" s="33"/>
      <c r="C6" s="20" t="s">
        <v>184</v>
      </c>
      <c r="D6" s="20"/>
      <c r="E6" s="21"/>
      <c r="F6" s="22"/>
      <c r="G6" s="23"/>
      <c r="H6" s="22"/>
      <c r="I6" s="23"/>
      <c r="J6" s="22">
        <v>40</v>
      </c>
      <c r="K6" s="22"/>
      <c r="L6" s="25"/>
    </row>
    <row r="7" spans="1:12">
      <c r="A7" s="137"/>
      <c r="B7" s="33"/>
      <c r="C7" s="20" t="s">
        <v>162</v>
      </c>
      <c r="D7" s="20"/>
      <c r="E7" s="21"/>
      <c r="F7" s="22"/>
      <c r="G7" s="23"/>
      <c r="H7" s="22"/>
      <c r="I7" s="23"/>
      <c r="J7" s="22">
        <v>20</v>
      </c>
      <c r="K7" s="22"/>
      <c r="L7" s="25"/>
    </row>
    <row r="8" spans="1:12">
      <c r="A8" s="137"/>
      <c r="B8" s="33"/>
      <c r="C8" s="20" t="s">
        <v>163</v>
      </c>
      <c r="D8" s="20"/>
      <c r="E8" s="21"/>
      <c r="F8" s="22"/>
      <c r="G8" s="23"/>
      <c r="H8" s="22"/>
      <c r="I8" s="23"/>
      <c r="J8" s="22">
        <v>20</v>
      </c>
      <c r="K8" s="22"/>
      <c r="L8" s="25"/>
    </row>
    <row r="9" spans="1:12">
      <c r="A9" s="137"/>
      <c r="B9" s="33"/>
      <c r="C9" s="20" t="s">
        <v>164</v>
      </c>
      <c r="D9" s="20"/>
      <c r="E9" s="21"/>
      <c r="F9" s="22"/>
      <c r="G9" s="23"/>
      <c r="H9" s="22"/>
      <c r="I9" s="23"/>
      <c r="J9" s="22">
        <v>15</v>
      </c>
      <c r="K9" s="22"/>
      <c r="L9" s="25"/>
    </row>
    <row r="10" spans="1:12">
      <c r="A10" s="137"/>
      <c r="B10" s="33"/>
      <c r="C10" s="20"/>
      <c r="D10" s="20"/>
      <c r="E10" s="21"/>
      <c r="F10" s="22"/>
      <c r="G10" s="23"/>
      <c r="H10" s="22"/>
      <c r="I10" s="23"/>
      <c r="J10" s="22"/>
      <c r="K10" s="22"/>
      <c r="L10" s="25"/>
    </row>
    <row r="11" spans="1:12" ht="42">
      <c r="A11" s="137">
        <v>2</v>
      </c>
      <c r="B11" s="33" t="s">
        <v>10</v>
      </c>
      <c r="C11" s="21" t="s">
        <v>110</v>
      </c>
      <c r="D11" s="21" t="s">
        <v>11</v>
      </c>
      <c r="E11" s="21"/>
      <c r="F11" s="26" t="s">
        <v>12</v>
      </c>
      <c r="G11" s="23">
        <v>2</v>
      </c>
      <c r="H11" s="22">
        <v>2.5750000000000002</v>
      </c>
      <c r="I11" s="23"/>
      <c r="J11" s="22">
        <v>1</v>
      </c>
      <c r="K11" s="22">
        <f>G11*H11*J11</f>
        <v>5.15</v>
      </c>
      <c r="L11" s="24">
        <f>K11</f>
        <v>5.15</v>
      </c>
    </row>
    <row r="12" spans="1:12" ht="42">
      <c r="A12" s="137">
        <v>3</v>
      </c>
      <c r="B12" s="33" t="s">
        <v>135</v>
      </c>
      <c r="C12" s="21" t="s">
        <v>187</v>
      </c>
      <c r="D12" s="21"/>
      <c r="E12" s="21"/>
      <c r="F12" s="26" t="s">
        <v>12</v>
      </c>
      <c r="G12" s="23">
        <v>2</v>
      </c>
      <c r="H12" s="22">
        <v>2.5750000000000002</v>
      </c>
      <c r="I12" s="23"/>
      <c r="J12" s="22">
        <v>1</v>
      </c>
      <c r="K12" s="22">
        <f>G12*H12*J12</f>
        <v>5.15</v>
      </c>
      <c r="L12" s="24">
        <f>K12</f>
        <v>5.15</v>
      </c>
    </row>
    <row r="13" spans="1:12" ht="84">
      <c r="A13" s="137">
        <v>4</v>
      </c>
      <c r="B13" s="33" t="s">
        <v>13</v>
      </c>
      <c r="C13" s="20" t="s">
        <v>88</v>
      </c>
      <c r="D13" s="20" t="s">
        <v>14</v>
      </c>
      <c r="E13" s="21"/>
      <c r="F13" s="22" t="s">
        <v>12</v>
      </c>
      <c r="G13" s="23"/>
      <c r="H13" s="22"/>
      <c r="I13" s="23"/>
      <c r="J13" s="22"/>
      <c r="K13" s="22">
        <f>SUM(J14:J18)</f>
        <v>24</v>
      </c>
      <c r="L13" s="24">
        <f>K13</f>
        <v>24</v>
      </c>
    </row>
    <row r="14" spans="1:12">
      <c r="A14" s="137"/>
      <c r="B14" s="33"/>
      <c r="C14" s="20" t="s">
        <v>56</v>
      </c>
      <c r="D14" s="20"/>
      <c r="E14" s="21"/>
      <c r="F14" s="22"/>
      <c r="G14" s="23">
        <v>2</v>
      </c>
      <c r="H14" s="22">
        <f>2700/1000</f>
        <v>2.7</v>
      </c>
      <c r="I14" s="27">
        <v>2</v>
      </c>
      <c r="J14" s="22">
        <f t="shared" ref="J14:J18" si="0">G14*H14*I14</f>
        <v>10.8</v>
      </c>
      <c r="K14" s="22"/>
      <c r="L14" s="25"/>
    </row>
    <row r="15" spans="1:12">
      <c r="A15" s="137"/>
      <c r="B15" s="33"/>
      <c r="C15" s="20" t="s">
        <v>59</v>
      </c>
      <c r="D15" s="20"/>
      <c r="E15" s="21"/>
      <c r="F15" s="22"/>
      <c r="G15" s="23">
        <v>2</v>
      </c>
      <c r="H15" s="22">
        <v>0.95</v>
      </c>
      <c r="I15" s="27">
        <v>2</v>
      </c>
      <c r="J15" s="22">
        <f t="shared" si="0"/>
        <v>3.8</v>
      </c>
      <c r="K15" s="22"/>
      <c r="L15" s="25"/>
    </row>
    <row r="16" spans="1:12">
      <c r="A16" s="137"/>
      <c r="B16" s="33"/>
      <c r="C16" s="20" t="s">
        <v>57</v>
      </c>
      <c r="D16" s="20"/>
      <c r="E16" s="21"/>
      <c r="F16" s="22"/>
      <c r="G16" s="23">
        <v>2</v>
      </c>
      <c r="H16" s="22">
        <v>2.7</v>
      </c>
      <c r="I16" s="27">
        <v>1</v>
      </c>
      <c r="J16" s="22">
        <f t="shared" si="0"/>
        <v>5.4</v>
      </c>
      <c r="K16" s="22"/>
      <c r="L16" s="25"/>
    </row>
    <row r="17" spans="1:12">
      <c r="A17" s="137"/>
      <c r="B17" s="33"/>
      <c r="C17" s="20" t="s">
        <v>77</v>
      </c>
      <c r="D17" s="20"/>
      <c r="E17" s="21"/>
      <c r="F17" s="22"/>
      <c r="G17" s="23">
        <v>2</v>
      </c>
      <c r="H17" s="22">
        <v>0.4</v>
      </c>
      <c r="I17" s="27">
        <v>2</v>
      </c>
      <c r="J17" s="22">
        <f t="shared" si="0"/>
        <v>1.6</v>
      </c>
      <c r="K17" s="22"/>
      <c r="L17" s="25"/>
    </row>
    <row r="18" spans="1:12">
      <c r="A18" s="137"/>
      <c r="B18" s="33"/>
      <c r="C18" s="20" t="s">
        <v>103</v>
      </c>
      <c r="D18" s="20"/>
      <c r="E18" s="21"/>
      <c r="F18" s="22"/>
      <c r="G18" s="23">
        <v>2</v>
      </c>
      <c r="H18" s="22">
        <v>1.2</v>
      </c>
      <c r="I18" s="27">
        <v>1</v>
      </c>
      <c r="J18" s="22">
        <f t="shared" si="0"/>
        <v>2.4</v>
      </c>
      <c r="K18" s="22"/>
      <c r="L18" s="25"/>
    </row>
    <row r="19" spans="1:12" ht="28">
      <c r="A19" s="137">
        <v>5</v>
      </c>
      <c r="B19" s="33" t="s">
        <v>15</v>
      </c>
      <c r="C19" s="20" t="s">
        <v>95</v>
      </c>
      <c r="D19" s="20" t="s">
        <v>16</v>
      </c>
      <c r="E19" s="21"/>
      <c r="F19" s="22" t="s">
        <v>12</v>
      </c>
      <c r="G19" s="23"/>
      <c r="H19" s="22"/>
      <c r="I19" s="23"/>
      <c r="J19" s="22"/>
      <c r="K19" s="22">
        <f>SUM(J20:J22)</f>
        <v>2.2800000000000002</v>
      </c>
      <c r="L19" s="24">
        <f>K19</f>
        <v>2.2800000000000002</v>
      </c>
    </row>
    <row r="20" spans="1:12">
      <c r="A20" s="137"/>
      <c r="B20" s="33"/>
      <c r="C20" s="20" t="s">
        <v>69</v>
      </c>
      <c r="D20" s="20"/>
      <c r="E20" s="21"/>
      <c r="F20" s="22"/>
      <c r="G20" s="23">
        <v>2</v>
      </c>
      <c r="H20" s="22">
        <v>0.2</v>
      </c>
      <c r="I20" s="23">
        <v>3</v>
      </c>
      <c r="J20" s="22">
        <f>G20*H20*I20</f>
        <v>1.2000000000000002</v>
      </c>
      <c r="K20" s="22"/>
      <c r="L20" s="25"/>
    </row>
    <row r="21" spans="1:12">
      <c r="A21" s="137"/>
      <c r="B21" s="33"/>
      <c r="C21" s="20" t="s">
        <v>70</v>
      </c>
      <c r="D21" s="20"/>
      <c r="E21" s="21"/>
      <c r="F21" s="22"/>
      <c r="G21" s="23">
        <v>0.2</v>
      </c>
      <c r="H21" s="22">
        <v>2.7</v>
      </c>
      <c r="I21" s="23">
        <v>2</v>
      </c>
      <c r="J21" s="22">
        <f t="shared" ref="J21" si="1">G21*H21*I21</f>
        <v>1.08</v>
      </c>
      <c r="K21" s="22"/>
      <c r="L21" s="25"/>
    </row>
    <row r="22" spans="1:12" ht="49.75" customHeight="1">
      <c r="A22" s="137">
        <v>6</v>
      </c>
      <c r="B22" s="33" t="s">
        <v>17</v>
      </c>
      <c r="C22" s="28" t="s">
        <v>91</v>
      </c>
      <c r="D22" s="21"/>
      <c r="E22" s="21"/>
      <c r="F22" s="26" t="s">
        <v>85</v>
      </c>
      <c r="G22" s="23">
        <v>1</v>
      </c>
      <c r="H22" s="22">
        <v>7.0000000000000007E-2</v>
      </c>
      <c r="I22" s="23">
        <v>0.9</v>
      </c>
      <c r="J22" s="22"/>
      <c r="K22" s="22">
        <v>0</v>
      </c>
      <c r="L22" s="24">
        <f>K22</f>
        <v>0</v>
      </c>
    </row>
    <row r="23" spans="1:12" ht="62">
      <c r="A23" s="137">
        <v>7</v>
      </c>
      <c r="B23" s="34" t="s">
        <v>84</v>
      </c>
      <c r="C23" s="28" t="s">
        <v>86</v>
      </c>
      <c r="D23" s="21"/>
      <c r="E23" s="21"/>
      <c r="F23" s="26" t="s">
        <v>85</v>
      </c>
      <c r="G23" s="23">
        <v>1</v>
      </c>
      <c r="H23" s="22">
        <v>0.05</v>
      </c>
      <c r="I23" s="23">
        <v>2.4</v>
      </c>
      <c r="J23" s="22"/>
      <c r="K23" s="22">
        <v>0</v>
      </c>
      <c r="L23" s="24">
        <f>K23</f>
        <v>0</v>
      </c>
    </row>
    <row r="24" spans="1:12" ht="42">
      <c r="A24" s="137">
        <v>8</v>
      </c>
      <c r="B24" s="34" t="s">
        <v>20</v>
      </c>
      <c r="C24" s="21" t="s">
        <v>83</v>
      </c>
      <c r="D24" s="21" t="s">
        <v>21</v>
      </c>
      <c r="E24" s="21" t="s">
        <v>152</v>
      </c>
      <c r="F24" s="26" t="s">
        <v>19</v>
      </c>
      <c r="G24" s="23"/>
      <c r="H24" s="22"/>
      <c r="I24" s="23"/>
      <c r="J24" s="22"/>
      <c r="K24" s="22">
        <v>1</v>
      </c>
      <c r="L24" s="24">
        <f t="shared" ref="L24:L42" si="2">K24</f>
        <v>1</v>
      </c>
    </row>
    <row r="25" spans="1:12" ht="45.65" customHeight="1">
      <c r="A25" s="137">
        <v>9</v>
      </c>
      <c r="B25" s="33" t="s">
        <v>71</v>
      </c>
      <c r="C25" s="21" t="s">
        <v>73</v>
      </c>
      <c r="D25" s="21" t="s">
        <v>21</v>
      </c>
      <c r="E25" s="21" t="s">
        <v>74</v>
      </c>
      <c r="F25" s="22" t="s">
        <v>23</v>
      </c>
      <c r="G25" s="23"/>
      <c r="H25" s="22"/>
      <c r="I25" s="23"/>
      <c r="J25" s="22"/>
      <c r="K25" s="22">
        <v>0</v>
      </c>
      <c r="L25" s="24">
        <f t="shared" si="2"/>
        <v>0</v>
      </c>
    </row>
    <row r="26" spans="1:12" ht="42">
      <c r="A26" s="137">
        <f t="shared" ref="A26:A42" si="3">A25+1</f>
        <v>10</v>
      </c>
      <c r="B26" s="34" t="s">
        <v>25</v>
      </c>
      <c r="C26" s="21" t="s">
        <v>89</v>
      </c>
      <c r="D26" s="21" t="s">
        <v>26</v>
      </c>
      <c r="E26" s="21"/>
      <c r="F26" s="26" t="s">
        <v>19</v>
      </c>
      <c r="G26" s="23"/>
      <c r="H26" s="22"/>
      <c r="I26" s="23"/>
      <c r="J26" s="22"/>
      <c r="K26" s="22">
        <v>2</v>
      </c>
      <c r="L26" s="24">
        <f t="shared" si="2"/>
        <v>2</v>
      </c>
    </row>
    <row r="27" spans="1:12">
      <c r="A27" s="137">
        <f t="shared" si="3"/>
        <v>11</v>
      </c>
      <c r="B27" s="33" t="s">
        <v>181</v>
      </c>
      <c r="C27" s="21" t="s">
        <v>28</v>
      </c>
      <c r="D27" s="21" t="s">
        <v>29</v>
      </c>
      <c r="E27" s="21" t="s">
        <v>30</v>
      </c>
      <c r="F27" s="26" t="s">
        <v>19</v>
      </c>
      <c r="G27" s="23"/>
      <c r="H27" s="22"/>
      <c r="I27" s="23"/>
      <c r="J27" s="22"/>
      <c r="K27" s="22">
        <v>2</v>
      </c>
      <c r="L27" s="24">
        <f t="shared" si="2"/>
        <v>2</v>
      </c>
    </row>
    <row r="28" spans="1:12" ht="56">
      <c r="A28" s="137">
        <f t="shared" si="3"/>
        <v>12</v>
      </c>
      <c r="B28" s="33" t="s">
        <v>31</v>
      </c>
      <c r="C28" s="29" t="s">
        <v>32</v>
      </c>
      <c r="D28" s="21" t="s">
        <v>33</v>
      </c>
      <c r="E28" s="21" t="s">
        <v>72</v>
      </c>
      <c r="F28" s="22" t="s">
        <v>19</v>
      </c>
      <c r="G28" s="23"/>
      <c r="H28" s="22"/>
      <c r="I28" s="23"/>
      <c r="J28" s="22"/>
      <c r="K28" s="22">
        <v>1</v>
      </c>
      <c r="L28" s="24">
        <f t="shared" si="2"/>
        <v>1</v>
      </c>
    </row>
    <row r="29" spans="1:12">
      <c r="A29" s="137">
        <f t="shared" si="3"/>
        <v>13</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1</v>
      </c>
      <c r="L30" s="180">
        <f t="shared" si="2"/>
        <v>1</v>
      </c>
    </row>
    <row r="31" spans="1:12" ht="42">
      <c r="A31" s="19">
        <v>15</v>
      </c>
      <c r="B31" s="33" t="s">
        <v>179</v>
      </c>
      <c r="C31" s="29" t="s">
        <v>172</v>
      </c>
      <c r="D31" s="21" t="s">
        <v>33</v>
      </c>
      <c r="E31" s="21"/>
      <c r="F31" s="22" t="s">
        <v>173</v>
      </c>
      <c r="G31" s="23"/>
      <c r="H31" s="22"/>
      <c r="I31" s="23"/>
      <c r="J31" s="22"/>
      <c r="K31" s="22">
        <v>10</v>
      </c>
      <c r="L31" s="180">
        <f t="shared" si="2"/>
        <v>10</v>
      </c>
    </row>
    <row r="32" spans="1:12" ht="42">
      <c r="A32" s="137">
        <v>16</v>
      </c>
      <c r="B32" s="33" t="s">
        <v>36</v>
      </c>
      <c r="C32" s="21" t="s">
        <v>37</v>
      </c>
      <c r="D32" s="21" t="s">
        <v>38</v>
      </c>
      <c r="E32" s="21"/>
      <c r="F32" s="22" t="s">
        <v>39</v>
      </c>
      <c r="G32" s="23"/>
      <c r="H32" s="22"/>
      <c r="I32" s="23"/>
      <c r="J32" s="22"/>
      <c r="K32" s="22">
        <f>SUM(J33:J37)*10.764</f>
        <v>97.30655999999999</v>
      </c>
      <c r="L32" s="24">
        <f t="shared" si="2"/>
        <v>97.30655999999999</v>
      </c>
    </row>
    <row r="33" spans="1:15">
      <c r="A33" s="137"/>
      <c r="B33" s="33"/>
      <c r="C33" s="21" t="s">
        <v>77</v>
      </c>
      <c r="D33" s="21"/>
      <c r="E33" s="21"/>
      <c r="F33" s="22"/>
      <c r="G33" s="23">
        <v>2</v>
      </c>
      <c r="H33" s="22">
        <v>0.4</v>
      </c>
      <c r="I33" s="23">
        <v>1</v>
      </c>
      <c r="J33" s="22">
        <f>G33*H33*I33</f>
        <v>0.8</v>
      </c>
      <c r="K33" s="22"/>
      <c r="L33" s="25"/>
    </row>
    <row r="34" spans="1:15">
      <c r="A34" s="137"/>
      <c r="B34" s="33"/>
      <c r="C34" s="21" t="s">
        <v>78</v>
      </c>
      <c r="D34" s="21"/>
      <c r="E34" s="21"/>
      <c r="F34" s="22"/>
      <c r="G34" s="23">
        <v>2</v>
      </c>
      <c r="H34" s="22">
        <v>1</v>
      </c>
      <c r="I34" s="23">
        <v>1</v>
      </c>
      <c r="J34" s="22">
        <f t="shared" ref="J34:J37" si="4">G34*H34*I34</f>
        <v>2</v>
      </c>
      <c r="K34" s="22"/>
      <c r="L34" s="25"/>
    </row>
    <row r="35" spans="1:15">
      <c r="A35" s="137"/>
      <c r="B35" s="33"/>
      <c r="C35" s="21" t="s">
        <v>79</v>
      </c>
      <c r="D35" s="21"/>
      <c r="E35" s="21"/>
      <c r="F35" s="22"/>
      <c r="G35" s="23">
        <v>2</v>
      </c>
      <c r="H35" s="22">
        <v>1.5</v>
      </c>
      <c r="I35" s="23">
        <v>1</v>
      </c>
      <c r="J35" s="22">
        <f t="shared" si="4"/>
        <v>3</v>
      </c>
      <c r="K35" s="22"/>
      <c r="L35" s="25"/>
    </row>
    <row r="36" spans="1:15">
      <c r="A36" s="137"/>
      <c r="B36" s="33"/>
      <c r="C36" s="21" t="s">
        <v>125</v>
      </c>
      <c r="D36" s="21"/>
      <c r="E36" s="21"/>
      <c r="F36" s="22"/>
      <c r="G36" s="23">
        <v>2.7</v>
      </c>
      <c r="H36" s="22">
        <v>1.2</v>
      </c>
      <c r="I36" s="23">
        <v>1</v>
      </c>
      <c r="J36" s="22">
        <f t="shared" si="4"/>
        <v>3.24</v>
      </c>
      <c r="K36" s="22"/>
      <c r="L36" s="25"/>
    </row>
    <row r="37" spans="1:15">
      <c r="A37" s="137"/>
      <c r="B37" s="33"/>
      <c r="C37" s="21" t="s">
        <v>126</v>
      </c>
      <c r="D37" s="21"/>
      <c r="E37" s="21"/>
      <c r="F37" s="22"/>
      <c r="G37" s="23">
        <v>2.4</v>
      </c>
      <c r="H37" s="22">
        <v>0.9</v>
      </c>
      <c r="I37" s="23"/>
      <c r="J37" s="22">
        <f t="shared" si="4"/>
        <v>0</v>
      </c>
      <c r="K37" s="22"/>
      <c r="L37" s="25"/>
    </row>
    <row r="38" spans="1:15" ht="28">
      <c r="A38" s="137">
        <f>A32+1</f>
        <v>17</v>
      </c>
      <c r="B38" s="33" t="s">
        <v>140</v>
      </c>
      <c r="C38" s="21" t="s">
        <v>92</v>
      </c>
      <c r="D38" s="21" t="s">
        <v>40</v>
      </c>
      <c r="E38" s="21" t="s">
        <v>81</v>
      </c>
      <c r="F38" s="22" t="s">
        <v>19</v>
      </c>
      <c r="G38" s="23"/>
      <c r="H38" s="22"/>
      <c r="I38" s="23"/>
      <c r="J38" s="22"/>
      <c r="K38" s="22">
        <v>0</v>
      </c>
      <c r="L38" s="24">
        <f t="shared" si="2"/>
        <v>0</v>
      </c>
    </row>
    <row r="39" spans="1:15" ht="39.65" customHeight="1">
      <c r="A39" s="137">
        <v>18</v>
      </c>
      <c r="B39" s="33" t="s">
        <v>41</v>
      </c>
      <c r="C39" s="21" t="s">
        <v>42</v>
      </c>
      <c r="D39" s="21" t="s">
        <v>40</v>
      </c>
      <c r="E39" s="21" t="s">
        <v>43</v>
      </c>
      <c r="F39" s="22" t="s">
        <v>19</v>
      </c>
      <c r="G39" s="23"/>
      <c r="H39" s="22"/>
      <c r="I39" s="23"/>
      <c r="J39" s="22"/>
      <c r="K39" s="22">
        <v>0</v>
      </c>
      <c r="L39" s="24">
        <f t="shared" si="2"/>
        <v>0</v>
      </c>
    </row>
    <row r="40" spans="1:15" ht="28">
      <c r="A40" s="137">
        <v>19</v>
      </c>
      <c r="B40" s="33" t="s">
        <v>44</v>
      </c>
      <c r="C40" s="21" t="s">
        <v>104</v>
      </c>
      <c r="D40" s="21" t="s">
        <v>45</v>
      </c>
      <c r="E40" s="21"/>
      <c r="F40" s="22" t="s">
        <v>46</v>
      </c>
      <c r="G40" s="23"/>
      <c r="H40" s="22"/>
      <c r="I40" s="23"/>
      <c r="J40" s="22"/>
      <c r="K40" s="22">
        <v>0</v>
      </c>
      <c r="L40" s="24">
        <f t="shared" si="2"/>
        <v>0</v>
      </c>
    </row>
    <row r="41" spans="1:15">
      <c r="A41" s="137">
        <f t="shared" si="3"/>
        <v>20</v>
      </c>
      <c r="B41" s="33" t="s">
        <v>47</v>
      </c>
      <c r="C41" s="21" t="s">
        <v>90</v>
      </c>
      <c r="D41" s="21"/>
      <c r="E41" s="21"/>
      <c r="F41" s="22" t="s">
        <v>18</v>
      </c>
      <c r="G41" s="23"/>
      <c r="H41" s="22"/>
      <c r="I41" s="23"/>
      <c r="J41" s="22"/>
      <c r="K41" s="22">
        <v>1</v>
      </c>
      <c r="L41" s="24">
        <f t="shared" si="2"/>
        <v>1</v>
      </c>
    </row>
    <row r="42" spans="1:15">
      <c r="A42" s="137">
        <f t="shared" si="3"/>
        <v>21</v>
      </c>
      <c r="B42" s="33" t="s">
        <v>48</v>
      </c>
      <c r="C42" s="21" t="s">
        <v>90</v>
      </c>
      <c r="D42" s="21"/>
      <c r="E42" s="21"/>
      <c r="F42" s="22" t="s">
        <v>18</v>
      </c>
      <c r="G42" s="23"/>
      <c r="H42" s="22"/>
      <c r="I42" s="23"/>
      <c r="J42" s="22"/>
      <c r="K42" s="22">
        <v>1</v>
      </c>
      <c r="L42" s="24">
        <f t="shared" si="2"/>
        <v>1</v>
      </c>
    </row>
    <row r="43" spans="1:15" ht="17.5">
      <c r="A43" s="137">
        <v>22</v>
      </c>
      <c r="B43" s="33"/>
      <c r="C43" s="73" t="s">
        <v>117</v>
      </c>
      <c r="D43" s="21"/>
      <c r="E43" s="21"/>
      <c r="F43" s="22"/>
      <c r="G43" s="23"/>
      <c r="H43" s="22"/>
      <c r="I43" s="23"/>
      <c r="J43" s="22"/>
      <c r="K43" s="22"/>
      <c r="L43" s="25"/>
    </row>
    <row r="44" spans="1:15">
      <c r="A44" s="183"/>
      <c r="B44" s="202"/>
      <c r="C44" s="31"/>
      <c r="D44" s="32"/>
      <c r="E44" s="31"/>
      <c r="F44" s="31"/>
      <c r="G44" s="202"/>
      <c r="H44" s="202"/>
      <c r="I44" s="202"/>
      <c r="J44" s="202"/>
      <c r="K44" s="25"/>
      <c r="L44" s="25"/>
    </row>
    <row r="45" spans="1:15">
      <c r="A45" s="183"/>
      <c r="B45" s="202"/>
      <c r="C45" s="31"/>
      <c r="D45" s="32"/>
      <c r="E45" s="31"/>
      <c r="F45" s="31"/>
      <c r="G45" s="202"/>
      <c r="H45" s="202"/>
      <c r="I45" s="202"/>
      <c r="J45" s="202"/>
      <c r="K45" s="25"/>
      <c r="L45" s="25"/>
    </row>
    <row r="46" spans="1:15">
      <c r="A46" s="183"/>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66"/>
      <c r="B1" s="167" t="s">
        <v>145</v>
      </c>
      <c r="C1" s="168" t="s">
        <v>139</v>
      </c>
      <c r="D1" s="168" t="s">
        <v>64</v>
      </c>
      <c r="E1" s="168"/>
      <c r="F1" s="237" t="s">
        <v>65</v>
      </c>
      <c r="G1" s="238"/>
      <c r="H1" s="239"/>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'Healthy Eats MB'!L3</f>
        <v>170</v>
      </c>
      <c r="G3" s="147">
        <v>165</v>
      </c>
      <c r="H3" s="148">
        <f t="shared" ref="H3:H24" si="0">F3*G3</f>
        <v>28050</v>
      </c>
    </row>
    <row r="4" spans="1:12" ht="35">
      <c r="A4" s="39">
        <f>A3+1</f>
        <v>2</v>
      </c>
      <c r="B4" s="45" t="s">
        <v>10</v>
      </c>
      <c r="C4" s="21" t="s">
        <v>158</v>
      </c>
      <c r="D4" s="51" t="s">
        <v>167</v>
      </c>
      <c r="E4" s="51" t="s">
        <v>12</v>
      </c>
      <c r="F4" s="48">
        <f>'Healthy Eats MB'!L10</f>
        <v>5.15</v>
      </c>
      <c r="G4" s="52">
        <v>2000</v>
      </c>
      <c r="H4" s="50">
        <f t="shared" si="0"/>
        <v>10300</v>
      </c>
      <c r="J4" s="151"/>
      <c r="L4" s="151"/>
    </row>
    <row r="5" spans="1:12" ht="42">
      <c r="A5" s="39">
        <f t="shared" ref="A5" si="1">A4+1</f>
        <v>3</v>
      </c>
      <c r="B5" s="45" t="s">
        <v>135</v>
      </c>
      <c r="C5" s="21" t="s">
        <v>187</v>
      </c>
      <c r="D5" s="51"/>
      <c r="E5" s="51" t="s">
        <v>12</v>
      </c>
      <c r="F5" s="48">
        <f>'Healthy Eats MB'!L11</f>
        <v>5.15</v>
      </c>
      <c r="G5" s="52">
        <v>850</v>
      </c>
      <c r="H5" s="50">
        <f t="shared" si="0"/>
        <v>4377.5</v>
      </c>
      <c r="J5" s="151"/>
      <c r="L5" s="151"/>
    </row>
    <row r="6" spans="1:12" ht="93">
      <c r="A6" s="137">
        <f>A4+1</f>
        <v>3</v>
      </c>
      <c r="B6" s="143" t="s">
        <v>13</v>
      </c>
      <c r="C6" s="144" t="s">
        <v>142</v>
      </c>
      <c r="D6" s="144" t="s">
        <v>14</v>
      </c>
      <c r="E6" s="145" t="s">
        <v>12</v>
      </c>
      <c r="F6" s="146">
        <f>'Healthy Eats MB'!L12</f>
        <v>24.660000000000004</v>
      </c>
      <c r="G6" s="147">
        <v>2800</v>
      </c>
      <c r="H6" s="148">
        <f t="shared" si="0"/>
        <v>69048.000000000015</v>
      </c>
    </row>
    <row r="7" spans="1:12" ht="31">
      <c r="A7" s="137">
        <f t="shared" ref="A7:A23" si="2">A6+1</f>
        <v>4</v>
      </c>
      <c r="B7" s="143" t="s">
        <v>15</v>
      </c>
      <c r="C7" s="144" t="s">
        <v>95</v>
      </c>
      <c r="D7" s="144" t="s">
        <v>96</v>
      </c>
      <c r="E7" s="145" t="s">
        <v>12</v>
      </c>
      <c r="F7" s="146">
        <f>'Healthy Eats MB'!L19</f>
        <v>2.2800000000000002</v>
      </c>
      <c r="G7" s="147">
        <v>650</v>
      </c>
      <c r="H7" s="148">
        <f t="shared" si="0"/>
        <v>1482.0000000000002</v>
      </c>
    </row>
    <row r="8" spans="1:12" ht="31">
      <c r="A8" s="137">
        <f t="shared" si="2"/>
        <v>5</v>
      </c>
      <c r="B8" s="143" t="s">
        <v>17</v>
      </c>
      <c r="C8" s="28" t="s">
        <v>91</v>
      </c>
      <c r="D8" s="149" t="s">
        <v>93</v>
      </c>
      <c r="E8" s="149" t="s">
        <v>85</v>
      </c>
      <c r="F8" s="146">
        <f>'Healthy Eats MB'!L22</f>
        <v>1</v>
      </c>
      <c r="G8" s="150">
        <v>6500</v>
      </c>
      <c r="H8" s="148">
        <f t="shared" si="0"/>
        <v>6500</v>
      </c>
    </row>
    <row r="9" spans="1:12" ht="62">
      <c r="A9" s="137">
        <v>6</v>
      </c>
      <c r="B9" s="152" t="s">
        <v>84</v>
      </c>
      <c r="C9" s="28" t="s">
        <v>86</v>
      </c>
      <c r="D9" s="149" t="s">
        <v>94</v>
      </c>
      <c r="E9" s="149" t="s">
        <v>85</v>
      </c>
      <c r="F9" s="146">
        <f>'Healthy Eats MB'!L23</f>
        <v>1</v>
      </c>
      <c r="G9" s="150">
        <v>28000</v>
      </c>
      <c r="H9" s="148">
        <f t="shared" si="0"/>
        <v>28000</v>
      </c>
    </row>
    <row r="10" spans="1:12" ht="62">
      <c r="A10" s="137">
        <v>7</v>
      </c>
      <c r="B10" s="152" t="s">
        <v>20</v>
      </c>
      <c r="C10" s="149" t="s">
        <v>83</v>
      </c>
      <c r="D10" s="149" t="s">
        <v>21</v>
      </c>
      <c r="E10" s="149" t="s">
        <v>19</v>
      </c>
      <c r="F10" s="146">
        <f>'Healthy Eats MB'!L24</f>
        <v>0</v>
      </c>
      <c r="G10" s="150">
        <v>35000</v>
      </c>
      <c r="H10" s="148">
        <f t="shared" si="0"/>
        <v>0</v>
      </c>
    </row>
    <row r="11" spans="1:12" ht="46.5">
      <c r="A11" s="137">
        <f t="shared" si="2"/>
        <v>8</v>
      </c>
      <c r="B11" s="143" t="s">
        <v>82</v>
      </c>
      <c r="C11" s="149" t="s">
        <v>24</v>
      </c>
      <c r="D11" s="149" t="s">
        <v>21</v>
      </c>
      <c r="E11" s="145" t="s">
        <v>23</v>
      </c>
      <c r="F11" s="146">
        <f>'Healthy Eats MB'!L25</f>
        <v>0</v>
      </c>
      <c r="G11" s="147">
        <v>24000</v>
      </c>
      <c r="H11" s="148">
        <f t="shared" si="0"/>
        <v>0</v>
      </c>
    </row>
    <row r="12" spans="1:12" ht="46.5">
      <c r="A12" s="137">
        <f t="shared" si="2"/>
        <v>9</v>
      </c>
      <c r="B12" s="152" t="s">
        <v>25</v>
      </c>
      <c r="C12" s="149" t="s">
        <v>143</v>
      </c>
      <c r="D12" s="149" t="s">
        <v>26</v>
      </c>
      <c r="E12" s="149" t="s">
        <v>19</v>
      </c>
      <c r="F12" s="146">
        <f>'Healthy Eats MB'!L26</f>
        <v>2</v>
      </c>
      <c r="G12" s="150">
        <v>2500</v>
      </c>
      <c r="H12" s="148">
        <f t="shared" si="0"/>
        <v>5000</v>
      </c>
    </row>
    <row r="13" spans="1:12">
      <c r="A13" s="137">
        <f t="shared" si="2"/>
        <v>10</v>
      </c>
      <c r="B13" s="143" t="s">
        <v>181</v>
      </c>
      <c r="C13" s="149" t="s">
        <v>28</v>
      </c>
      <c r="D13" s="149" t="s">
        <v>29</v>
      </c>
      <c r="E13" s="149" t="s">
        <v>19</v>
      </c>
      <c r="F13" s="146">
        <f>'Healthy Eats MB'!L27</f>
        <v>2</v>
      </c>
      <c r="G13" s="150">
        <v>650</v>
      </c>
      <c r="H13" s="148">
        <f t="shared" si="0"/>
        <v>1300</v>
      </c>
    </row>
    <row r="14" spans="1:12" ht="62">
      <c r="A14" s="137">
        <f t="shared" si="2"/>
        <v>11</v>
      </c>
      <c r="B14" s="143" t="s">
        <v>31</v>
      </c>
      <c r="C14" s="153" t="s">
        <v>32</v>
      </c>
      <c r="D14" s="149" t="s">
        <v>33</v>
      </c>
      <c r="E14" s="145" t="s">
        <v>19</v>
      </c>
      <c r="F14" s="146">
        <f>'Flying Bite MB'!L28</f>
        <v>1</v>
      </c>
      <c r="G14" s="147">
        <f>56*450</f>
        <v>25200</v>
      </c>
      <c r="H14" s="148">
        <f t="shared" si="0"/>
        <v>25200</v>
      </c>
    </row>
    <row r="15" spans="1:12">
      <c r="A15" s="137">
        <f t="shared" si="2"/>
        <v>12</v>
      </c>
      <c r="B15" s="143" t="s">
        <v>34</v>
      </c>
      <c r="C15" s="153" t="s">
        <v>35</v>
      </c>
      <c r="D15" s="149"/>
      <c r="E15" s="145" t="s">
        <v>19</v>
      </c>
      <c r="F15" s="146">
        <f>'Healthy Eats MB'!L29</f>
        <v>2</v>
      </c>
      <c r="G15" s="147">
        <v>3500</v>
      </c>
      <c r="H15" s="148">
        <f t="shared" si="0"/>
        <v>7000</v>
      </c>
    </row>
    <row r="16" spans="1:12" ht="35">
      <c r="A16" s="39">
        <f t="shared" si="2"/>
        <v>13</v>
      </c>
      <c r="B16" s="45" t="s">
        <v>169</v>
      </c>
      <c r="C16" s="55" t="s">
        <v>170</v>
      </c>
      <c r="D16" s="51" t="s">
        <v>174</v>
      </c>
      <c r="E16" s="177" t="s">
        <v>85</v>
      </c>
      <c r="F16" s="177">
        <f>'Healthy Eats MB'!L30</f>
        <v>0</v>
      </c>
      <c r="G16" s="178">
        <v>15000</v>
      </c>
      <c r="H16" s="177">
        <f t="shared" si="0"/>
        <v>0</v>
      </c>
    </row>
    <row r="17" spans="1:10" ht="35">
      <c r="A17" s="39">
        <f t="shared" si="2"/>
        <v>14</v>
      </c>
      <c r="B17" s="45" t="s">
        <v>179</v>
      </c>
      <c r="C17" s="55" t="s">
        <v>172</v>
      </c>
      <c r="D17" s="51" t="s">
        <v>33</v>
      </c>
      <c r="E17" s="177" t="s">
        <v>173</v>
      </c>
      <c r="F17" s="177">
        <f>'Healthy Eats MB'!L31</f>
        <v>0</v>
      </c>
      <c r="G17" s="178">
        <v>850</v>
      </c>
      <c r="H17" s="50">
        <f t="shared" si="0"/>
        <v>0</v>
      </c>
    </row>
    <row r="18" spans="1:10" ht="31">
      <c r="A18" s="137">
        <f>A15+1</f>
        <v>13</v>
      </c>
      <c r="B18" s="143" t="s">
        <v>36</v>
      </c>
      <c r="C18" s="149" t="s">
        <v>37</v>
      </c>
      <c r="D18" s="149" t="s">
        <v>38</v>
      </c>
      <c r="E18" s="145" t="s">
        <v>39</v>
      </c>
      <c r="F18" s="177">
        <f>'Healthy Eats MB'!L32</f>
        <v>97.30655999999999</v>
      </c>
      <c r="G18" s="147">
        <v>150</v>
      </c>
      <c r="H18" s="148">
        <f t="shared" si="0"/>
        <v>14595.983999999999</v>
      </c>
    </row>
    <row r="19" spans="1:10" ht="31">
      <c r="A19" s="137">
        <f t="shared" si="2"/>
        <v>14</v>
      </c>
      <c r="B19" s="143" t="s">
        <v>145</v>
      </c>
      <c r="C19" s="149" t="s">
        <v>92</v>
      </c>
      <c r="D19" s="149" t="s">
        <v>40</v>
      </c>
      <c r="E19" s="145" t="s">
        <v>19</v>
      </c>
      <c r="F19" s="177">
        <f>'Healthy Eats MB'!L33</f>
        <v>0</v>
      </c>
      <c r="G19" s="147">
        <v>12000</v>
      </c>
      <c r="H19" s="148">
        <f t="shared" si="0"/>
        <v>0</v>
      </c>
    </row>
    <row r="20" spans="1:10" ht="46.5">
      <c r="A20" s="137">
        <f t="shared" si="2"/>
        <v>15</v>
      </c>
      <c r="B20" s="143" t="s">
        <v>41</v>
      </c>
      <c r="C20" s="149" t="s">
        <v>42</v>
      </c>
      <c r="D20" s="149" t="s">
        <v>40</v>
      </c>
      <c r="E20" s="145" t="s">
        <v>19</v>
      </c>
      <c r="F20" s="177">
        <f>'Healthy Eats MB'!L34</f>
        <v>0</v>
      </c>
      <c r="G20" s="147">
        <v>4500</v>
      </c>
      <c r="H20" s="148">
        <f t="shared" si="0"/>
        <v>0</v>
      </c>
    </row>
    <row r="21" spans="1:10" ht="31">
      <c r="A21" s="137">
        <f t="shared" si="2"/>
        <v>16</v>
      </c>
      <c r="B21" s="143" t="s">
        <v>44</v>
      </c>
      <c r="C21" s="149" t="s">
        <v>144</v>
      </c>
      <c r="D21" s="149" t="s">
        <v>45</v>
      </c>
      <c r="E21" s="145" t="s">
        <v>46</v>
      </c>
      <c r="F21" s="177">
        <f>'Healthy Eats MB'!L35</f>
        <v>0</v>
      </c>
      <c r="G21" s="147">
        <v>25000</v>
      </c>
      <c r="H21" s="148">
        <f t="shared" si="0"/>
        <v>0</v>
      </c>
    </row>
    <row r="22" spans="1:10" ht="17.5">
      <c r="A22" s="137">
        <f t="shared" si="2"/>
        <v>17</v>
      </c>
      <c r="B22" s="143" t="s">
        <v>47</v>
      </c>
      <c r="C22" s="149" t="s">
        <v>90</v>
      </c>
      <c r="D22" s="149"/>
      <c r="E22" s="145" t="s">
        <v>18</v>
      </c>
      <c r="F22" s="177">
        <f>'Healthy Eats MB'!L41</f>
        <v>1</v>
      </c>
      <c r="G22" s="147">
        <v>32000</v>
      </c>
      <c r="H22" s="148">
        <f t="shared" si="0"/>
        <v>32000</v>
      </c>
    </row>
    <row r="23" spans="1:10" ht="17.5">
      <c r="A23" s="137">
        <f t="shared" si="2"/>
        <v>18</v>
      </c>
      <c r="B23" s="143" t="s">
        <v>48</v>
      </c>
      <c r="C23" s="149" t="s">
        <v>90</v>
      </c>
      <c r="D23" s="149"/>
      <c r="E23" s="145" t="s">
        <v>18</v>
      </c>
      <c r="F23" s="177">
        <f>'Healthy Eats MB'!L42</f>
        <v>1</v>
      </c>
      <c r="G23" s="147">
        <v>12500</v>
      </c>
      <c r="H23" s="148">
        <f t="shared" si="0"/>
        <v>12500</v>
      </c>
    </row>
    <row r="24" spans="1:10">
      <c r="A24" s="154">
        <v>19</v>
      </c>
      <c r="B24" s="155"/>
      <c r="C24" s="156" t="s">
        <v>117</v>
      </c>
      <c r="D24" s="157"/>
      <c r="E24" s="156"/>
      <c r="F24" s="158"/>
      <c r="G24" s="159"/>
      <c r="H24" s="160">
        <f t="shared" si="0"/>
        <v>0</v>
      </c>
    </row>
    <row r="25" spans="1:10">
      <c r="A25" s="152"/>
      <c r="B25" s="143" t="s">
        <v>49</v>
      </c>
      <c r="C25" s="145"/>
      <c r="D25" s="149"/>
      <c r="E25" s="145"/>
      <c r="F25" s="146"/>
      <c r="G25" s="147"/>
      <c r="H25" s="161">
        <f>SUM(H3:H24)</f>
        <v>245353.484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opLeftCell="A31"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1796875" style="118" bestFit="1" customWidth="1"/>
    <col min="12" max="12" width="16.632812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145</v>
      </c>
      <c r="C1" s="171" t="s">
        <v>139</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170</v>
      </c>
      <c r="L3" s="24">
        <f>K3</f>
        <v>170</v>
      </c>
    </row>
    <row r="4" spans="1:12">
      <c r="A4" s="19"/>
      <c r="B4" s="33"/>
      <c r="C4" s="20" t="s">
        <v>160</v>
      </c>
      <c r="D4" s="20"/>
      <c r="E4" s="21"/>
      <c r="F4" s="22"/>
      <c r="G4" s="23"/>
      <c r="H4" s="22"/>
      <c r="I4" s="23"/>
      <c r="J4" s="22">
        <v>35</v>
      </c>
      <c r="K4" s="22"/>
      <c r="L4" s="25"/>
    </row>
    <row r="5" spans="1:12">
      <c r="A5" s="19"/>
      <c r="B5" s="33"/>
      <c r="C5" s="20" t="s">
        <v>161</v>
      </c>
      <c r="D5" s="20"/>
      <c r="E5" s="21"/>
      <c r="F5" s="22"/>
      <c r="G5" s="23"/>
      <c r="H5" s="22"/>
      <c r="I5" s="23"/>
      <c r="J5" s="22">
        <v>40</v>
      </c>
      <c r="K5" s="22"/>
      <c r="L5" s="25"/>
    </row>
    <row r="6" spans="1:12">
      <c r="A6" s="19"/>
      <c r="B6" s="33"/>
      <c r="C6" s="20" t="s">
        <v>184</v>
      </c>
      <c r="D6" s="20"/>
      <c r="E6" s="21"/>
      <c r="F6" s="22"/>
      <c r="G6" s="23"/>
      <c r="H6" s="22"/>
      <c r="I6" s="23"/>
      <c r="J6" s="22">
        <v>40</v>
      </c>
      <c r="K6" s="22"/>
      <c r="L6" s="25"/>
    </row>
    <row r="7" spans="1:12">
      <c r="A7" s="19"/>
      <c r="B7" s="33"/>
      <c r="C7" s="20" t="s">
        <v>162</v>
      </c>
      <c r="D7" s="20"/>
      <c r="E7" s="21"/>
      <c r="F7" s="22"/>
      <c r="G7" s="23"/>
      <c r="H7" s="22"/>
      <c r="I7" s="23"/>
      <c r="J7" s="22">
        <v>20</v>
      </c>
      <c r="K7" s="22"/>
      <c r="L7" s="25"/>
    </row>
    <row r="8" spans="1:12">
      <c r="A8" s="19"/>
      <c r="B8" s="33"/>
      <c r="C8" s="20" t="s">
        <v>163</v>
      </c>
      <c r="D8" s="20"/>
      <c r="E8" s="21"/>
      <c r="F8" s="22"/>
      <c r="G8" s="23"/>
      <c r="H8" s="22"/>
      <c r="I8" s="23"/>
      <c r="J8" s="22">
        <v>20</v>
      </c>
      <c r="K8" s="22"/>
      <c r="L8" s="25"/>
    </row>
    <row r="9" spans="1:12">
      <c r="A9" s="19"/>
      <c r="B9" s="33"/>
      <c r="C9" s="20" t="s">
        <v>164</v>
      </c>
      <c r="D9" s="20"/>
      <c r="E9" s="21"/>
      <c r="F9" s="22"/>
      <c r="G9" s="23"/>
      <c r="H9" s="22"/>
      <c r="I9" s="23"/>
      <c r="J9" s="22">
        <v>15</v>
      </c>
      <c r="K9" s="22"/>
      <c r="L9" s="25"/>
    </row>
    <row r="10" spans="1:12" ht="42">
      <c r="A10" s="137">
        <v>2</v>
      </c>
      <c r="B10" s="33" t="s">
        <v>10</v>
      </c>
      <c r="C10" s="21" t="s">
        <v>110</v>
      </c>
      <c r="D10" s="21" t="s">
        <v>11</v>
      </c>
      <c r="E10" s="21"/>
      <c r="F10" s="26" t="s">
        <v>12</v>
      </c>
      <c r="G10" s="23">
        <v>2</v>
      </c>
      <c r="H10" s="22">
        <v>2.5750000000000002</v>
      </c>
      <c r="I10" s="23"/>
      <c r="J10" s="22">
        <v>1</v>
      </c>
      <c r="K10" s="22">
        <f>G10*H10*J10</f>
        <v>5.15</v>
      </c>
      <c r="L10" s="24">
        <f>K10</f>
        <v>5.15</v>
      </c>
    </row>
    <row r="11" spans="1:12" ht="42">
      <c r="A11" s="137">
        <v>3</v>
      </c>
      <c r="B11" s="33" t="s">
        <v>135</v>
      </c>
      <c r="C11" s="21" t="s">
        <v>187</v>
      </c>
      <c r="D11" s="21"/>
      <c r="E11" s="21"/>
      <c r="F11" s="26" t="s">
        <v>12</v>
      </c>
      <c r="G11" s="23">
        <v>2</v>
      </c>
      <c r="H11" s="22">
        <v>2.5750000000000002</v>
      </c>
      <c r="I11" s="23"/>
      <c r="J11" s="22">
        <v>1</v>
      </c>
      <c r="K11" s="22">
        <f>G11*H11*J11</f>
        <v>5.15</v>
      </c>
      <c r="L11" s="24">
        <f>K11</f>
        <v>5.15</v>
      </c>
    </row>
    <row r="12" spans="1:12" ht="84">
      <c r="A12" s="19">
        <v>3</v>
      </c>
      <c r="B12" s="33" t="s">
        <v>13</v>
      </c>
      <c r="C12" s="20" t="s">
        <v>88</v>
      </c>
      <c r="D12" s="20" t="s">
        <v>14</v>
      </c>
      <c r="E12" s="21"/>
      <c r="F12" s="22" t="s">
        <v>12</v>
      </c>
      <c r="G12" s="23"/>
      <c r="H12" s="22"/>
      <c r="I12" s="23"/>
      <c r="J12" s="22"/>
      <c r="K12" s="22">
        <f>SUM(J13:J18)</f>
        <v>24.660000000000004</v>
      </c>
      <c r="L12" s="24">
        <f>K12</f>
        <v>24.660000000000004</v>
      </c>
    </row>
    <row r="13" spans="1:12">
      <c r="A13" s="19"/>
      <c r="B13" s="33"/>
      <c r="C13" s="20" t="s">
        <v>56</v>
      </c>
      <c r="D13" s="20"/>
      <c r="E13" s="21"/>
      <c r="F13" s="22"/>
      <c r="G13" s="23">
        <v>2</v>
      </c>
      <c r="H13" s="22">
        <f>2700/1000</f>
        <v>2.7</v>
      </c>
      <c r="I13" s="27">
        <v>2</v>
      </c>
      <c r="J13" s="22">
        <f t="shared" ref="J13:J18" si="0">G13*H13*I13</f>
        <v>10.8</v>
      </c>
      <c r="K13" s="22"/>
      <c r="L13" s="25"/>
    </row>
    <row r="14" spans="1:12">
      <c r="A14" s="19"/>
      <c r="B14" s="33"/>
      <c r="C14" s="20" t="s">
        <v>59</v>
      </c>
      <c r="D14" s="20"/>
      <c r="E14" s="21"/>
      <c r="F14" s="22"/>
      <c r="G14" s="23">
        <v>2</v>
      </c>
      <c r="H14" s="22">
        <v>0.95</v>
      </c>
      <c r="I14" s="27">
        <v>2</v>
      </c>
      <c r="J14" s="22">
        <f t="shared" si="0"/>
        <v>3.8</v>
      </c>
      <c r="K14" s="22"/>
      <c r="L14" s="25"/>
    </row>
    <row r="15" spans="1:12">
      <c r="A15" s="19"/>
      <c r="B15" s="33"/>
      <c r="C15" s="20" t="s">
        <v>57</v>
      </c>
      <c r="D15" s="20"/>
      <c r="E15" s="21"/>
      <c r="F15" s="22"/>
      <c r="G15" s="23">
        <v>2</v>
      </c>
      <c r="H15" s="22">
        <v>2.7</v>
      </c>
      <c r="I15" s="27">
        <v>1</v>
      </c>
      <c r="J15" s="22">
        <f t="shared" si="0"/>
        <v>5.4</v>
      </c>
      <c r="K15" s="22"/>
      <c r="L15" s="25"/>
    </row>
    <row r="16" spans="1:12">
      <c r="A16" s="19"/>
      <c r="B16" s="33"/>
      <c r="C16" s="20" t="s">
        <v>77</v>
      </c>
      <c r="D16" s="20"/>
      <c r="E16" s="21"/>
      <c r="F16" s="22"/>
      <c r="G16" s="23">
        <v>2</v>
      </c>
      <c r="H16" s="22">
        <v>0.4</v>
      </c>
      <c r="I16" s="27">
        <v>2</v>
      </c>
      <c r="J16" s="22">
        <f t="shared" si="0"/>
        <v>1.6</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4</v>
      </c>
      <c r="B19" s="33" t="s">
        <v>15</v>
      </c>
      <c r="C19" s="20" t="s">
        <v>95</v>
      </c>
      <c r="D19" s="20" t="s">
        <v>16</v>
      </c>
      <c r="E19" s="21"/>
      <c r="F19" s="22" t="s">
        <v>12</v>
      </c>
      <c r="G19" s="23"/>
      <c r="H19" s="22"/>
      <c r="I19" s="23"/>
      <c r="J19" s="22"/>
      <c r="K19" s="22">
        <f>SUM(J20:J21)</f>
        <v>2.2800000000000002</v>
      </c>
      <c r="L19" s="24">
        <f>K19</f>
        <v>2.2800000000000002</v>
      </c>
    </row>
    <row r="20" spans="1:12">
      <c r="A20" s="19"/>
      <c r="B20" s="33"/>
      <c r="C20" s="20" t="s">
        <v>69</v>
      </c>
      <c r="D20" s="20"/>
      <c r="E20" s="21"/>
      <c r="F20" s="22"/>
      <c r="G20" s="23">
        <v>2</v>
      </c>
      <c r="H20" s="22">
        <v>0.2</v>
      </c>
      <c r="I20" s="23">
        <v>3</v>
      </c>
      <c r="J20" s="22">
        <f>G20*H20*I20</f>
        <v>1.2000000000000002</v>
      </c>
      <c r="K20" s="22"/>
      <c r="L20" s="25"/>
    </row>
    <row r="21" spans="1:12">
      <c r="A21" s="19"/>
      <c r="B21" s="33"/>
      <c r="C21" s="20" t="s">
        <v>70</v>
      </c>
      <c r="D21" s="20"/>
      <c r="E21" s="21"/>
      <c r="F21" s="22"/>
      <c r="G21" s="23">
        <v>0.2</v>
      </c>
      <c r="H21" s="22">
        <v>2.7</v>
      </c>
      <c r="I21" s="23">
        <v>2</v>
      </c>
      <c r="J21" s="22">
        <f t="shared" ref="J21" si="1">G21*H21*I21</f>
        <v>1.08</v>
      </c>
      <c r="K21" s="22"/>
      <c r="L21" s="25"/>
    </row>
    <row r="22" spans="1:12" ht="49.75" customHeight="1">
      <c r="A22" s="19">
        <v>5</v>
      </c>
      <c r="B22" s="33" t="s">
        <v>17</v>
      </c>
      <c r="C22" s="28" t="s">
        <v>91</v>
      </c>
      <c r="D22" s="21"/>
      <c r="E22" s="21"/>
      <c r="F22" s="26" t="s">
        <v>85</v>
      </c>
      <c r="G22" s="23">
        <v>1</v>
      </c>
      <c r="H22" s="22">
        <v>7.0000000000000007E-2</v>
      </c>
      <c r="I22" s="23">
        <v>0.9</v>
      </c>
      <c r="J22" s="22"/>
      <c r="K22" s="22">
        <v>1</v>
      </c>
      <c r="L22" s="24">
        <f>K22</f>
        <v>1</v>
      </c>
    </row>
    <row r="23" spans="1:12" ht="62">
      <c r="A23" s="19">
        <v>6</v>
      </c>
      <c r="B23" s="34" t="s">
        <v>84</v>
      </c>
      <c r="C23" s="28" t="s">
        <v>86</v>
      </c>
      <c r="D23" s="21"/>
      <c r="E23" s="21"/>
      <c r="F23" s="26" t="s">
        <v>85</v>
      </c>
      <c r="G23" s="23">
        <v>1</v>
      </c>
      <c r="H23" s="22">
        <v>0.05</v>
      </c>
      <c r="I23" s="23">
        <v>2.4</v>
      </c>
      <c r="J23" s="22"/>
      <c r="K23" s="22">
        <v>1</v>
      </c>
      <c r="L23" s="24">
        <f>K23</f>
        <v>1</v>
      </c>
    </row>
    <row r="24" spans="1:12" ht="42">
      <c r="A24" s="19">
        <v>7</v>
      </c>
      <c r="B24" s="34" t="s">
        <v>20</v>
      </c>
      <c r="C24" s="21" t="s">
        <v>83</v>
      </c>
      <c r="D24" s="21" t="s">
        <v>21</v>
      </c>
      <c r="E24" s="21" t="s">
        <v>22</v>
      </c>
      <c r="F24" s="26" t="s">
        <v>19</v>
      </c>
      <c r="G24" s="23"/>
      <c r="H24" s="22"/>
      <c r="I24" s="23"/>
      <c r="J24" s="22"/>
      <c r="K24" s="22">
        <v>0</v>
      </c>
      <c r="L24" s="24">
        <f t="shared" ref="L24:L42" si="2">K24</f>
        <v>0</v>
      </c>
    </row>
    <row r="25" spans="1:12" ht="45.65" customHeight="1">
      <c r="A25" s="19">
        <v>8</v>
      </c>
      <c r="B25" s="33" t="s">
        <v>71</v>
      </c>
      <c r="C25" s="21" t="s">
        <v>73</v>
      </c>
      <c r="D25" s="21" t="s">
        <v>21</v>
      </c>
      <c r="E25" s="21" t="s">
        <v>74</v>
      </c>
      <c r="F25" s="22" t="s">
        <v>23</v>
      </c>
      <c r="G25" s="23"/>
      <c r="H25" s="22"/>
      <c r="I25" s="23"/>
      <c r="J25" s="22"/>
      <c r="K25" s="22">
        <v>0</v>
      </c>
      <c r="L25" s="24">
        <f t="shared" si="2"/>
        <v>0</v>
      </c>
    </row>
    <row r="26" spans="1:12" ht="42">
      <c r="A26" s="19">
        <f t="shared" ref="A26:A42" si="3">A25+1</f>
        <v>9</v>
      </c>
      <c r="B26" s="34" t="s">
        <v>25</v>
      </c>
      <c r="C26" s="21" t="s">
        <v>89</v>
      </c>
      <c r="D26" s="21" t="s">
        <v>26</v>
      </c>
      <c r="E26" s="21"/>
      <c r="F26" s="26" t="s">
        <v>19</v>
      </c>
      <c r="G26" s="23"/>
      <c r="H26" s="22"/>
      <c r="I26" s="23"/>
      <c r="J26" s="22"/>
      <c r="K26" s="22">
        <v>2</v>
      </c>
      <c r="L26" s="24">
        <f t="shared" si="2"/>
        <v>2</v>
      </c>
    </row>
    <row r="27" spans="1:12">
      <c r="A27" s="19">
        <f t="shared" si="3"/>
        <v>10</v>
      </c>
      <c r="B27" s="33" t="s">
        <v>181</v>
      </c>
      <c r="C27" s="21" t="s">
        <v>28</v>
      </c>
      <c r="D27" s="21" t="s">
        <v>29</v>
      </c>
      <c r="E27" s="21" t="s">
        <v>30</v>
      </c>
      <c r="F27" s="26" t="s">
        <v>19</v>
      </c>
      <c r="G27" s="23"/>
      <c r="H27" s="22"/>
      <c r="I27" s="23"/>
      <c r="J27" s="22"/>
      <c r="K27" s="22">
        <v>2</v>
      </c>
      <c r="L27" s="24">
        <f t="shared" si="2"/>
        <v>2</v>
      </c>
    </row>
    <row r="28" spans="1:12" ht="56">
      <c r="A28" s="19">
        <f t="shared" si="3"/>
        <v>11</v>
      </c>
      <c r="B28" s="33" t="s">
        <v>31</v>
      </c>
      <c r="C28" s="29" t="s">
        <v>32</v>
      </c>
      <c r="D28" s="21" t="s">
        <v>33</v>
      </c>
      <c r="E28" s="21" t="s">
        <v>72</v>
      </c>
      <c r="F28" s="22" t="s">
        <v>19</v>
      </c>
      <c r="G28" s="23"/>
      <c r="H28" s="22"/>
      <c r="I28" s="23"/>
      <c r="J28" s="22"/>
      <c r="K28" s="22">
        <v>1</v>
      </c>
      <c r="L28" s="24">
        <f t="shared" si="2"/>
        <v>1</v>
      </c>
    </row>
    <row r="29" spans="1:12">
      <c r="A29" s="19">
        <f t="shared" si="3"/>
        <v>12</v>
      </c>
      <c r="B29" s="33" t="s">
        <v>34</v>
      </c>
      <c r="C29" s="29" t="s">
        <v>35</v>
      </c>
      <c r="D29" s="21"/>
      <c r="E29" s="21"/>
      <c r="F29" s="22" t="s">
        <v>19</v>
      </c>
      <c r="G29" s="23"/>
      <c r="H29" s="22"/>
      <c r="I29" s="23"/>
      <c r="J29" s="22"/>
      <c r="K29" s="22">
        <v>2</v>
      </c>
      <c r="L29" s="24">
        <f t="shared" si="2"/>
        <v>2</v>
      </c>
    </row>
    <row r="30" spans="1:12" ht="28">
      <c r="A30" s="19">
        <v>14</v>
      </c>
      <c r="B30" s="33" t="s">
        <v>169</v>
      </c>
      <c r="C30" s="29" t="s">
        <v>170</v>
      </c>
      <c r="D30" s="21" t="s">
        <v>174</v>
      </c>
      <c r="E30" s="21"/>
      <c r="F30" s="22" t="s">
        <v>85</v>
      </c>
      <c r="G30" s="23"/>
      <c r="H30" s="22"/>
      <c r="I30" s="23"/>
      <c r="J30" s="22"/>
      <c r="K30" s="22">
        <v>0</v>
      </c>
      <c r="L30" s="180">
        <f t="shared" si="2"/>
        <v>0</v>
      </c>
    </row>
    <row r="31" spans="1:12" ht="42">
      <c r="A31" s="19">
        <v>15</v>
      </c>
      <c r="B31" s="33" t="s">
        <v>179</v>
      </c>
      <c r="C31" s="29" t="s">
        <v>172</v>
      </c>
      <c r="D31" s="21" t="s">
        <v>33</v>
      </c>
      <c r="E31" s="21"/>
      <c r="F31" s="22" t="s">
        <v>173</v>
      </c>
      <c r="G31" s="23"/>
      <c r="H31" s="22"/>
      <c r="I31" s="23"/>
      <c r="J31" s="22"/>
      <c r="K31" s="22">
        <v>0</v>
      </c>
      <c r="L31" s="180">
        <f t="shared" si="2"/>
        <v>0</v>
      </c>
    </row>
    <row r="32" spans="1:12" ht="42">
      <c r="A32" s="19">
        <f>A29+1</f>
        <v>13</v>
      </c>
      <c r="B32" s="33" t="s">
        <v>36</v>
      </c>
      <c r="C32" s="21" t="s">
        <v>37</v>
      </c>
      <c r="D32" s="21" t="s">
        <v>38</v>
      </c>
      <c r="E32" s="21"/>
      <c r="F32" s="22" t="s">
        <v>39</v>
      </c>
      <c r="G32" s="23"/>
      <c r="H32" s="22"/>
      <c r="I32" s="23"/>
      <c r="J32" s="22"/>
      <c r="K32" s="22">
        <f>SUM(J33:J37)*10.764</f>
        <v>97.30655999999999</v>
      </c>
      <c r="L32" s="24">
        <f t="shared" si="2"/>
        <v>97.30655999999999</v>
      </c>
    </row>
    <row r="33" spans="1:15">
      <c r="A33" s="19"/>
      <c r="B33" s="33"/>
      <c r="C33" s="21" t="s">
        <v>77</v>
      </c>
      <c r="D33" s="21"/>
      <c r="E33" s="21"/>
      <c r="F33" s="22"/>
      <c r="G33" s="23">
        <v>2</v>
      </c>
      <c r="H33" s="22">
        <v>0.4</v>
      </c>
      <c r="I33" s="23">
        <v>1</v>
      </c>
      <c r="J33" s="22">
        <f>G33*H33*I33</f>
        <v>0.8</v>
      </c>
      <c r="K33" s="22"/>
      <c r="L33" s="25"/>
    </row>
    <row r="34" spans="1:15">
      <c r="A34" s="19"/>
      <c r="B34" s="33"/>
      <c r="C34" s="21" t="s">
        <v>78</v>
      </c>
      <c r="D34" s="21"/>
      <c r="E34" s="21"/>
      <c r="F34" s="22"/>
      <c r="G34" s="23">
        <v>2</v>
      </c>
      <c r="H34" s="22">
        <v>1</v>
      </c>
      <c r="I34" s="23">
        <v>1</v>
      </c>
      <c r="J34" s="22">
        <f t="shared" ref="J34:J37" si="4">G34*H34*I34</f>
        <v>2</v>
      </c>
      <c r="K34" s="22"/>
      <c r="L34" s="25"/>
    </row>
    <row r="35" spans="1:15">
      <c r="A35" s="19"/>
      <c r="B35" s="33"/>
      <c r="C35" s="21" t="s">
        <v>79</v>
      </c>
      <c r="D35" s="21"/>
      <c r="E35" s="21"/>
      <c r="F35" s="22"/>
      <c r="G35" s="23">
        <v>2</v>
      </c>
      <c r="H35" s="22">
        <v>1.5</v>
      </c>
      <c r="I35" s="23">
        <v>1</v>
      </c>
      <c r="J35" s="22">
        <f t="shared" si="4"/>
        <v>3</v>
      </c>
      <c r="K35" s="22"/>
      <c r="L35" s="25"/>
    </row>
    <row r="36" spans="1:15">
      <c r="A36" s="19"/>
      <c r="B36" s="33"/>
      <c r="C36" s="21" t="s">
        <v>125</v>
      </c>
      <c r="D36" s="21"/>
      <c r="E36" s="21"/>
      <c r="F36" s="22"/>
      <c r="G36" s="23">
        <v>2.7</v>
      </c>
      <c r="H36" s="22">
        <v>1.2</v>
      </c>
      <c r="I36" s="23">
        <v>1</v>
      </c>
      <c r="J36" s="22">
        <f t="shared" si="4"/>
        <v>3.24</v>
      </c>
      <c r="K36" s="22"/>
      <c r="L36" s="25"/>
    </row>
    <row r="37" spans="1:15">
      <c r="A37" s="19"/>
      <c r="B37" s="33"/>
      <c r="C37" s="21" t="s">
        <v>126</v>
      </c>
      <c r="D37" s="21"/>
      <c r="E37" s="21"/>
      <c r="F37" s="22"/>
      <c r="G37" s="23">
        <v>2.4</v>
      </c>
      <c r="H37" s="22">
        <v>0.9</v>
      </c>
      <c r="I37" s="23"/>
      <c r="J37" s="22">
        <f t="shared" si="4"/>
        <v>0</v>
      </c>
      <c r="K37" s="22"/>
      <c r="L37" s="25"/>
    </row>
    <row r="38" spans="1:15" ht="28">
      <c r="A38" s="19">
        <f>A32+1</f>
        <v>14</v>
      </c>
      <c r="B38" s="33" t="s">
        <v>145</v>
      </c>
      <c r="C38" s="21" t="s">
        <v>92</v>
      </c>
      <c r="D38" s="21" t="s">
        <v>40</v>
      </c>
      <c r="E38" s="21" t="s">
        <v>81</v>
      </c>
      <c r="F38" s="22" t="s">
        <v>19</v>
      </c>
      <c r="G38" s="23"/>
      <c r="H38" s="22"/>
      <c r="I38" s="23"/>
      <c r="J38" s="22"/>
      <c r="K38" s="22">
        <v>0</v>
      </c>
      <c r="L38" s="24">
        <f t="shared" si="2"/>
        <v>0</v>
      </c>
    </row>
    <row r="39" spans="1:15" ht="39.65" customHeight="1">
      <c r="A39" s="19">
        <v>15</v>
      </c>
      <c r="B39" s="33" t="s">
        <v>41</v>
      </c>
      <c r="C39" s="21" t="s">
        <v>42</v>
      </c>
      <c r="D39" s="21" t="s">
        <v>40</v>
      </c>
      <c r="E39" s="21" t="s">
        <v>43</v>
      </c>
      <c r="F39" s="22" t="s">
        <v>19</v>
      </c>
      <c r="G39" s="23"/>
      <c r="H39" s="22"/>
      <c r="I39" s="23"/>
      <c r="J39" s="22"/>
      <c r="K39" s="22">
        <v>0</v>
      </c>
      <c r="L39" s="24">
        <f t="shared" si="2"/>
        <v>0</v>
      </c>
    </row>
    <row r="40" spans="1:15" ht="28">
      <c r="A40" s="19">
        <v>16</v>
      </c>
      <c r="B40" s="33" t="s">
        <v>44</v>
      </c>
      <c r="C40" s="21" t="s">
        <v>146</v>
      </c>
      <c r="D40" s="21" t="s">
        <v>45</v>
      </c>
      <c r="E40" s="21"/>
      <c r="F40" s="22" t="s">
        <v>46</v>
      </c>
      <c r="G40" s="23"/>
      <c r="H40" s="22"/>
      <c r="I40" s="23"/>
      <c r="J40" s="22"/>
      <c r="K40" s="22">
        <v>0</v>
      </c>
      <c r="L40" s="24">
        <f t="shared" si="2"/>
        <v>0</v>
      </c>
    </row>
    <row r="41" spans="1:15">
      <c r="A41" s="19">
        <f t="shared" si="3"/>
        <v>17</v>
      </c>
      <c r="B41" s="33" t="s">
        <v>47</v>
      </c>
      <c r="C41" s="21" t="s">
        <v>90</v>
      </c>
      <c r="D41" s="21"/>
      <c r="E41" s="21"/>
      <c r="F41" s="22" t="s">
        <v>18</v>
      </c>
      <c r="G41" s="23"/>
      <c r="H41" s="22"/>
      <c r="I41" s="23"/>
      <c r="J41" s="22"/>
      <c r="K41" s="22">
        <v>1</v>
      </c>
      <c r="L41" s="24">
        <f t="shared" si="2"/>
        <v>1</v>
      </c>
    </row>
    <row r="42" spans="1:15">
      <c r="A42" s="19">
        <f t="shared" si="3"/>
        <v>18</v>
      </c>
      <c r="B42" s="33" t="s">
        <v>48</v>
      </c>
      <c r="C42" s="21" t="s">
        <v>90</v>
      </c>
      <c r="D42" s="21"/>
      <c r="E42" s="21"/>
      <c r="F42" s="22" t="s">
        <v>18</v>
      </c>
      <c r="G42" s="23"/>
      <c r="H42" s="22"/>
      <c r="I42" s="23"/>
      <c r="J42" s="22"/>
      <c r="K42" s="22">
        <v>1</v>
      </c>
      <c r="L42" s="24">
        <f t="shared" si="2"/>
        <v>1</v>
      </c>
    </row>
    <row r="43" spans="1:15" ht="17.5">
      <c r="A43" s="19">
        <v>19</v>
      </c>
      <c r="B43" s="33"/>
      <c r="C43" s="73" t="s">
        <v>117</v>
      </c>
      <c r="D43" s="21"/>
      <c r="E43" s="21"/>
      <c r="F43" s="22"/>
      <c r="G43" s="23"/>
      <c r="H43" s="22"/>
      <c r="I43" s="23"/>
      <c r="J43" s="22"/>
      <c r="K43" s="22"/>
      <c r="L43" s="25"/>
    </row>
    <row r="44" spans="1:15">
      <c r="A44" s="30"/>
      <c r="B44" s="202"/>
      <c r="C44" s="31"/>
      <c r="D44" s="32"/>
      <c r="E44" s="31"/>
      <c r="F44" s="31"/>
      <c r="G44" s="202"/>
      <c r="H44" s="202"/>
      <c r="I44" s="202"/>
      <c r="J44" s="202"/>
      <c r="K44" s="25"/>
      <c r="L44" s="25"/>
    </row>
    <row r="45" spans="1:15">
      <c r="A45" s="30"/>
      <c r="B45" s="202"/>
      <c r="C45" s="31"/>
      <c r="D45" s="32"/>
      <c r="E45" s="31"/>
      <c r="F45" s="31"/>
      <c r="G45" s="202"/>
      <c r="H45" s="202"/>
      <c r="I45" s="202"/>
      <c r="J45" s="202"/>
      <c r="K45" s="25"/>
      <c r="L45" s="25"/>
    </row>
    <row r="46" spans="1:15">
      <c r="A46" s="30"/>
      <c r="B46" s="30"/>
      <c r="C46" s="31"/>
      <c r="D46" s="32"/>
      <c r="E46" s="31"/>
      <c r="F46" s="31"/>
      <c r="G46" s="203" t="s">
        <v>60</v>
      </c>
      <c r="H46" s="203"/>
      <c r="I46" s="203"/>
      <c r="J46" s="203"/>
      <c r="K46" s="25"/>
      <c r="L46" s="25"/>
      <c r="O46" s="108">
        <v>2</v>
      </c>
    </row>
  </sheetData>
  <mergeCells count="4">
    <mergeCell ref="F1:K1"/>
    <mergeCell ref="B44:B45"/>
    <mergeCell ref="G44:J45"/>
    <mergeCell ref="G46:J4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zoomScale="85" zoomScaleNormal="85" workbookViewId="0">
      <selection activeCell="G23" sqref="G23"/>
    </sheetView>
  </sheetViews>
  <sheetFormatPr defaultColWidth="8.90625" defaultRowHeight="15.5"/>
  <cols>
    <col min="1" max="1" width="6.5429687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148</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'Masala Kitchen MB1'!L3</f>
        <v>425</v>
      </c>
      <c r="G3" s="147">
        <v>165</v>
      </c>
      <c r="H3" s="148">
        <f t="shared" ref="H3:H24" si="0">F3*G3</f>
        <v>70125</v>
      </c>
    </row>
    <row r="4" spans="1:12" ht="31">
      <c r="A4" s="137">
        <f>A3+1</f>
        <v>2</v>
      </c>
      <c r="B4" s="143" t="s">
        <v>10</v>
      </c>
      <c r="C4" s="149" t="s">
        <v>158</v>
      </c>
      <c r="D4" s="149" t="s">
        <v>167</v>
      </c>
      <c r="E4" s="149" t="s">
        <v>12</v>
      </c>
      <c r="F4" s="146">
        <f>'Masala Kitchen MB1'!L10</f>
        <v>15.450000000000001</v>
      </c>
      <c r="G4" s="150">
        <v>2000</v>
      </c>
      <c r="H4" s="148">
        <f t="shared" si="0"/>
        <v>30900.000000000004</v>
      </c>
      <c r="J4" s="151"/>
      <c r="L4" s="151"/>
    </row>
    <row r="5" spans="1:12" ht="42">
      <c r="A5" s="137">
        <f t="shared" ref="A5:A24" si="1">A4+1</f>
        <v>3</v>
      </c>
      <c r="B5" s="143" t="s">
        <v>135</v>
      </c>
      <c r="C5" s="21" t="s">
        <v>187</v>
      </c>
      <c r="D5" s="149"/>
      <c r="E5" s="149" t="s">
        <v>12</v>
      </c>
      <c r="F5" s="146">
        <f>'Masala Kitchen MB1'!L11</f>
        <v>15.450000000000001</v>
      </c>
      <c r="G5" s="150">
        <v>850</v>
      </c>
      <c r="H5" s="148">
        <f t="shared" si="0"/>
        <v>13132.5</v>
      </c>
      <c r="J5" s="151"/>
      <c r="L5" s="151"/>
    </row>
    <row r="6" spans="1:12" ht="93">
      <c r="A6" s="137">
        <f t="shared" si="1"/>
        <v>4</v>
      </c>
      <c r="B6" s="143" t="s">
        <v>13</v>
      </c>
      <c r="C6" s="144" t="s">
        <v>142</v>
      </c>
      <c r="D6" s="144" t="s">
        <v>14</v>
      </c>
      <c r="E6" s="145" t="s">
        <v>12</v>
      </c>
      <c r="F6" s="146">
        <f>'Masala Kitchen MB1'!L12</f>
        <v>63.06</v>
      </c>
      <c r="G6" s="147">
        <v>2800</v>
      </c>
      <c r="H6" s="148">
        <f t="shared" si="0"/>
        <v>176568</v>
      </c>
    </row>
    <row r="7" spans="1:12" ht="31">
      <c r="A7" s="137">
        <f t="shared" si="1"/>
        <v>5</v>
      </c>
      <c r="B7" s="143" t="s">
        <v>15</v>
      </c>
      <c r="C7" s="144" t="s">
        <v>95</v>
      </c>
      <c r="D7" s="144" t="s">
        <v>96</v>
      </c>
      <c r="E7" s="145" t="s">
        <v>12</v>
      </c>
      <c r="F7" s="146">
        <f>'Masala Kitchen MB1'!L19</f>
        <v>6.8400000000000007</v>
      </c>
      <c r="G7" s="147">
        <v>650</v>
      </c>
      <c r="H7" s="148">
        <f t="shared" si="0"/>
        <v>4446.0000000000009</v>
      </c>
    </row>
    <row r="8" spans="1:12" ht="31">
      <c r="A8" s="137">
        <f t="shared" si="1"/>
        <v>6</v>
      </c>
      <c r="B8" s="143" t="s">
        <v>17</v>
      </c>
      <c r="C8" s="28" t="s">
        <v>91</v>
      </c>
      <c r="D8" s="149" t="s">
        <v>93</v>
      </c>
      <c r="E8" s="149" t="s">
        <v>85</v>
      </c>
      <c r="F8" s="146">
        <f>'Masala Kitchen MB1'!L22</f>
        <v>1</v>
      </c>
      <c r="G8" s="150">
        <v>6500</v>
      </c>
      <c r="H8" s="148">
        <f t="shared" si="0"/>
        <v>6500</v>
      </c>
    </row>
    <row r="9" spans="1:12" ht="62">
      <c r="A9" s="137">
        <f t="shared" si="1"/>
        <v>7</v>
      </c>
      <c r="B9" s="152" t="s">
        <v>84</v>
      </c>
      <c r="C9" s="28" t="s">
        <v>86</v>
      </c>
      <c r="D9" s="149" t="s">
        <v>94</v>
      </c>
      <c r="E9" s="149" t="s">
        <v>85</v>
      </c>
      <c r="F9" s="146">
        <f>'Masala Kitchen MB1'!L23</f>
        <v>0</v>
      </c>
      <c r="G9" s="150">
        <v>28000</v>
      </c>
      <c r="H9" s="148">
        <f t="shared" si="0"/>
        <v>0</v>
      </c>
    </row>
    <row r="10" spans="1:12" ht="62">
      <c r="A10" s="137">
        <f t="shared" si="1"/>
        <v>8</v>
      </c>
      <c r="B10" s="152" t="s">
        <v>20</v>
      </c>
      <c r="C10" s="149" t="s">
        <v>83</v>
      </c>
      <c r="D10" s="149" t="s">
        <v>21</v>
      </c>
      <c r="E10" s="149" t="s">
        <v>19</v>
      </c>
      <c r="F10" s="146">
        <f>'Masala Kitchen MB1'!L24</f>
        <v>2</v>
      </c>
      <c r="G10" s="150">
        <v>35000</v>
      </c>
      <c r="H10" s="148">
        <f t="shared" si="0"/>
        <v>70000</v>
      </c>
    </row>
    <row r="11" spans="1:12" ht="46.5">
      <c r="A11" s="137">
        <f t="shared" si="1"/>
        <v>9</v>
      </c>
      <c r="B11" s="143" t="s">
        <v>82</v>
      </c>
      <c r="C11" s="149" t="s">
        <v>24</v>
      </c>
      <c r="D11" s="149" t="s">
        <v>21</v>
      </c>
      <c r="E11" s="145" t="s">
        <v>23</v>
      </c>
      <c r="F11" s="146">
        <f>'Masala Kitchen MB1'!L27</f>
        <v>3</v>
      </c>
      <c r="G11" s="147">
        <v>24000</v>
      </c>
      <c r="H11" s="148">
        <f t="shared" si="0"/>
        <v>72000</v>
      </c>
    </row>
    <row r="12" spans="1:12" ht="46.5">
      <c r="A12" s="137">
        <f t="shared" si="1"/>
        <v>10</v>
      </c>
      <c r="B12" s="152" t="s">
        <v>25</v>
      </c>
      <c r="C12" s="149" t="s">
        <v>143</v>
      </c>
      <c r="D12" s="149" t="s">
        <v>26</v>
      </c>
      <c r="E12" s="149" t="s">
        <v>19</v>
      </c>
      <c r="F12" s="146">
        <f>'Masala Kitchen MB1'!L28</f>
        <v>4</v>
      </c>
      <c r="G12" s="150">
        <v>2500</v>
      </c>
      <c r="H12" s="148">
        <f t="shared" si="0"/>
        <v>10000</v>
      </c>
    </row>
    <row r="13" spans="1:12">
      <c r="A13" s="137">
        <f t="shared" si="1"/>
        <v>11</v>
      </c>
      <c r="B13" s="143" t="s">
        <v>181</v>
      </c>
      <c r="C13" s="149" t="s">
        <v>28</v>
      </c>
      <c r="D13" s="149" t="s">
        <v>29</v>
      </c>
      <c r="E13" s="149" t="s">
        <v>19</v>
      </c>
      <c r="F13" s="146">
        <f>'Masala Kitchen MB1'!L29</f>
        <v>5</v>
      </c>
      <c r="G13" s="150">
        <v>650</v>
      </c>
      <c r="H13" s="148">
        <f t="shared" si="0"/>
        <v>3250</v>
      </c>
    </row>
    <row r="14" spans="1:12" ht="62">
      <c r="A14" s="137">
        <f t="shared" si="1"/>
        <v>12</v>
      </c>
      <c r="B14" s="143" t="s">
        <v>31</v>
      </c>
      <c r="C14" s="153" t="s">
        <v>32</v>
      </c>
      <c r="D14" s="149" t="s">
        <v>33</v>
      </c>
      <c r="E14" s="145" t="s">
        <v>19</v>
      </c>
      <c r="F14" s="146">
        <f>'Masala Kitchen MB1'!L30</f>
        <v>1</v>
      </c>
      <c r="G14" s="147">
        <f>160*450</f>
        <v>72000</v>
      </c>
      <c r="H14" s="148">
        <f t="shared" si="0"/>
        <v>72000</v>
      </c>
    </row>
    <row r="15" spans="1:12">
      <c r="A15" s="137">
        <f t="shared" si="1"/>
        <v>13</v>
      </c>
      <c r="B15" s="143" t="s">
        <v>34</v>
      </c>
      <c r="C15" s="153" t="s">
        <v>35</v>
      </c>
      <c r="D15" s="149"/>
      <c r="E15" s="145" t="s">
        <v>19</v>
      </c>
      <c r="F15" s="146">
        <f>'Masala Kitchen MB1'!L31</f>
        <v>3</v>
      </c>
      <c r="G15" s="147">
        <v>3500</v>
      </c>
      <c r="H15" s="148">
        <f t="shared" si="0"/>
        <v>10500</v>
      </c>
    </row>
    <row r="16" spans="1:12" ht="31">
      <c r="A16" s="137">
        <f t="shared" si="1"/>
        <v>14</v>
      </c>
      <c r="B16" s="143" t="s">
        <v>169</v>
      </c>
      <c r="C16" s="153" t="s">
        <v>170</v>
      </c>
      <c r="D16" s="149" t="s">
        <v>174</v>
      </c>
      <c r="E16" s="184" t="s">
        <v>85</v>
      </c>
      <c r="F16" s="184">
        <f>'Masala Kitchen MB1'!L32</f>
        <v>0</v>
      </c>
      <c r="G16" s="185">
        <v>15000</v>
      </c>
      <c r="H16" s="184">
        <f t="shared" si="0"/>
        <v>0</v>
      </c>
    </row>
    <row r="17" spans="1:10" ht="31">
      <c r="A17" s="137">
        <f t="shared" si="1"/>
        <v>15</v>
      </c>
      <c r="B17" s="143" t="s">
        <v>179</v>
      </c>
      <c r="C17" s="153" t="s">
        <v>172</v>
      </c>
      <c r="D17" s="149" t="s">
        <v>33</v>
      </c>
      <c r="E17" s="184" t="s">
        <v>173</v>
      </c>
      <c r="F17" s="184">
        <f>'Masala Kitchen MB1'!L33</f>
        <v>0</v>
      </c>
      <c r="G17" s="185">
        <v>850</v>
      </c>
      <c r="H17" s="148">
        <f t="shared" si="0"/>
        <v>0</v>
      </c>
    </row>
    <row r="18" spans="1:10" ht="31">
      <c r="A18" s="137">
        <f t="shared" si="1"/>
        <v>16</v>
      </c>
      <c r="B18" s="143" t="s">
        <v>36</v>
      </c>
      <c r="C18" s="149" t="s">
        <v>37</v>
      </c>
      <c r="D18" s="149" t="s">
        <v>38</v>
      </c>
      <c r="E18" s="145" t="s">
        <v>39</v>
      </c>
      <c r="F18" s="146">
        <f>'Masala Kitchen MB1'!L35</f>
        <v>222.16896</v>
      </c>
      <c r="G18" s="147">
        <v>150</v>
      </c>
      <c r="H18" s="148">
        <f t="shared" si="0"/>
        <v>33325.343999999997</v>
      </c>
    </row>
    <row r="19" spans="1:10" ht="31">
      <c r="A19" s="137">
        <f t="shared" si="1"/>
        <v>17</v>
      </c>
      <c r="B19" s="143" t="s">
        <v>148</v>
      </c>
      <c r="C19" s="149" t="s">
        <v>92</v>
      </c>
      <c r="D19" s="149" t="s">
        <v>40</v>
      </c>
      <c r="E19" s="145" t="s">
        <v>19</v>
      </c>
      <c r="F19" s="146">
        <f>'Masala Kitchen MB1'!L41</f>
        <v>0</v>
      </c>
      <c r="G19" s="147">
        <v>18000</v>
      </c>
      <c r="H19" s="148">
        <f t="shared" si="0"/>
        <v>0</v>
      </c>
    </row>
    <row r="20" spans="1:10" ht="46.5">
      <c r="A20" s="137">
        <f t="shared" si="1"/>
        <v>18</v>
      </c>
      <c r="B20" s="143" t="s">
        <v>41</v>
      </c>
      <c r="C20" s="149" t="s">
        <v>42</v>
      </c>
      <c r="D20" s="149" t="s">
        <v>40</v>
      </c>
      <c r="E20" s="145" t="s">
        <v>19</v>
      </c>
      <c r="F20" s="146">
        <f>'Masala Kitchen MB1'!L42</f>
        <v>0</v>
      </c>
      <c r="G20" s="147">
        <v>4500</v>
      </c>
      <c r="H20" s="148">
        <f t="shared" si="0"/>
        <v>0</v>
      </c>
    </row>
    <row r="21" spans="1:10" ht="31">
      <c r="A21" s="137">
        <f t="shared" si="1"/>
        <v>19</v>
      </c>
      <c r="B21" s="143" t="s">
        <v>44</v>
      </c>
      <c r="C21" s="149" t="s">
        <v>144</v>
      </c>
      <c r="D21" s="149" t="s">
        <v>45</v>
      </c>
      <c r="E21" s="145" t="s">
        <v>46</v>
      </c>
      <c r="F21" s="146">
        <f>'Masala Kitchen MB1'!L43</f>
        <v>0</v>
      </c>
      <c r="G21" s="147">
        <v>38000</v>
      </c>
      <c r="H21" s="148">
        <f t="shared" si="0"/>
        <v>0</v>
      </c>
    </row>
    <row r="22" spans="1:10">
      <c r="A22" s="137">
        <f t="shared" si="1"/>
        <v>20</v>
      </c>
      <c r="B22" s="143" t="s">
        <v>47</v>
      </c>
      <c r="C22" s="149" t="s">
        <v>90</v>
      </c>
      <c r="D22" s="149"/>
      <c r="E22" s="145" t="s">
        <v>18</v>
      </c>
      <c r="F22" s="146">
        <f>'Flying Bite MB'!L41</f>
        <v>1</v>
      </c>
      <c r="G22" s="147">
        <v>60000</v>
      </c>
      <c r="H22" s="148">
        <f t="shared" si="0"/>
        <v>60000</v>
      </c>
    </row>
    <row r="23" spans="1:10">
      <c r="A23" s="137">
        <f t="shared" si="1"/>
        <v>21</v>
      </c>
      <c r="B23" s="143" t="s">
        <v>48</v>
      </c>
      <c r="C23" s="149" t="s">
        <v>90</v>
      </c>
      <c r="D23" s="149"/>
      <c r="E23" s="145" t="s">
        <v>18</v>
      </c>
      <c r="F23" s="146">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657746.84400000004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22" zoomScale="94" zoomScaleNormal="94" workbookViewId="0">
      <selection activeCell="C11" sqref="C11"/>
    </sheetView>
  </sheetViews>
  <sheetFormatPr defaultColWidth="8.90625" defaultRowHeight="14"/>
  <cols>
    <col min="1" max="1" width="5" style="115" bestFit="1" customWidth="1"/>
    <col min="2" max="2" width="26.6328125" style="115" bestFit="1" customWidth="1"/>
    <col min="3" max="3" width="58.81640625" style="108" bestFit="1" customWidth="1"/>
    <col min="4" max="4" width="15" style="116" bestFit="1" customWidth="1"/>
    <col min="5" max="5" width="12.36328125" style="108" bestFit="1" customWidth="1"/>
    <col min="6" max="6" width="5.54296875" style="108" bestFit="1" customWidth="1"/>
    <col min="7" max="7" width="8.81640625" style="117" bestFit="1" customWidth="1"/>
    <col min="8" max="8" width="8.08984375" style="118" customWidth="1"/>
    <col min="9" max="9" width="8.54296875" style="117" bestFit="1" customWidth="1"/>
    <col min="10" max="10" width="9.54296875" style="118" bestFit="1" customWidth="1"/>
    <col min="11" max="11" width="7.54296875" style="118" bestFit="1" customWidth="1"/>
    <col min="12" max="12" width="17.1796875" style="118" bestFit="1" customWidth="1"/>
    <col min="13" max="13" width="18.54296875" style="108" customWidth="1"/>
    <col min="14" max="14" width="8.90625" style="108"/>
    <col min="15" max="15" width="2" style="108" bestFit="1" customWidth="1"/>
    <col min="16" max="16384" width="8.90625" style="108"/>
  </cols>
  <sheetData>
    <row r="1" spans="1:12" ht="28">
      <c r="A1" s="169"/>
      <c r="B1" s="170" t="s">
        <v>148</v>
      </c>
      <c r="C1" s="171" t="s">
        <v>151</v>
      </c>
      <c r="D1" s="172" t="s">
        <v>64</v>
      </c>
      <c r="E1" s="173" t="s">
        <v>65</v>
      </c>
      <c r="F1" s="240" t="s">
        <v>68</v>
      </c>
      <c r="G1" s="241"/>
      <c r="H1" s="241"/>
      <c r="I1" s="241"/>
      <c r="J1" s="241"/>
      <c r="K1" s="242"/>
      <c r="L1" s="172"/>
    </row>
    <row r="2" spans="1:12" s="115" customFormat="1">
      <c r="A2" s="109" t="s">
        <v>0</v>
      </c>
      <c r="B2" s="110" t="s">
        <v>1</v>
      </c>
      <c r="C2" s="109" t="s">
        <v>2</v>
      </c>
      <c r="D2" s="110" t="s">
        <v>3</v>
      </c>
      <c r="E2" s="109" t="s">
        <v>4</v>
      </c>
      <c r="F2" s="109" t="s">
        <v>5</v>
      </c>
      <c r="G2" s="111" t="s">
        <v>53</v>
      </c>
      <c r="H2" s="112" t="s">
        <v>54</v>
      </c>
      <c r="I2" s="111" t="s">
        <v>55</v>
      </c>
      <c r="J2" s="112" t="s">
        <v>61</v>
      </c>
      <c r="K2" s="113" t="s">
        <v>52</v>
      </c>
      <c r="L2" s="114" t="s">
        <v>101</v>
      </c>
    </row>
    <row r="3" spans="1:12" ht="112">
      <c r="A3" s="19">
        <v>1</v>
      </c>
      <c r="B3" s="33" t="s">
        <v>7</v>
      </c>
      <c r="C3" s="20" t="s">
        <v>87</v>
      </c>
      <c r="D3" s="20" t="s">
        <v>8</v>
      </c>
      <c r="E3" s="21"/>
      <c r="F3" s="22" t="s">
        <v>9</v>
      </c>
      <c r="G3" s="23"/>
      <c r="H3" s="22"/>
      <c r="I3" s="23"/>
      <c r="J3" s="22"/>
      <c r="K3" s="22">
        <f>SUM(J3:J9)</f>
        <v>425</v>
      </c>
      <c r="L3" s="24">
        <f>K3</f>
        <v>425</v>
      </c>
    </row>
    <row r="4" spans="1:12">
      <c r="A4" s="19"/>
      <c r="B4" s="33"/>
      <c r="C4" s="20" t="s">
        <v>160</v>
      </c>
      <c r="D4" s="20"/>
      <c r="E4" s="21"/>
      <c r="F4" s="22"/>
      <c r="G4" s="23"/>
      <c r="H4" s="22"/>
      <c r="I4" s="23"/>
      <c r="J4" s="22">
        <v>150</v>
      </c>
      <c r="K4" s="22"/>
      <c r="L4" s="25"/>
    </row>
    <row r="5" spans="1:12">
      <c r="A5" s="19"/>
      <c r="B5" s="33"/>
      <c r="C5" s="20" t="s">
        <v>161</v>
      </c>
      <c r="D5" s="20"/>
      <c r="E5" s="21"/>
      <c r="F5" s="22"/>
      <c r="G5" s="23"/>
      <c r="H5" s="22"/>
      <c r="I5" s="23"/>
      <c r="J5" s="22">
        <v>100</v>
      </c>
      <c r="K5" s="22"/>
      <c r="L5" s="25"/>
    </row>
    <row r="6" spans="1:12">
      <c r="A6" s="19"/>
      <c r="B6" s="33"/>
      <c r="C6" s="20" t="s">
        <v>184</v>
      </c>
      <c r="D6" s="20"/>
      <c r="E6" s="21"/>
      <c r="F6" s="22"/>
      <c r="G6" s="23"/>
      <c r="H6" s="22"/>
      <c r="I6" s="23"/>
      <c r="J6" s="22">
        <v>45</v>
      </c>
      <c r="K6" s="22"/>
      <c r="L6" s="25"/>
    </row>
    <row r="7" spans="1:12">
      <c r="A7" s="19"/>
      <c r="B7" s="33"/>
      <c r="C7" s="20" t="s">
        <v>162</v>
      </c>
      <c r="D7" s="20"/>
      <c r="E7" s="21"/>
      <c r="F7" s="22"/>
      <c r="G7" s="23"/>
      <c r="H7" s="22"/>
      <c r="I7" s="23"/>
      <c r="J7" s="22">
        <v>75</v>
      </c>
      <c r="K7" s="22"/>
      <c r="L7" s="25"/>
    </row>
    <row r="8" spans="1:12">
      <c r="A8" s="19"/>
      <c r="B8" s="33"/>
      <c r="C8" s="20" t="s">
        <v>163</v>
      </c>
      <c r="D8" s="20"/>
      <c r="E8" s="21"/>
      <c r="F8" s="22"/>
      <c r="G8" s="23"/>
      <c r="H8" s="22"/>
      <c r="I8" s="23"/>
      <c r="J8" s="22">
        <v>25</v>
      </c>
      <c r="K8" s="22"/>
      <c r="L8" s="25"/>
    </row>
    <row r="9" spans="1:12">
      <c r="A9" s="19"/>
      <c r="B9" s="33"/>
      <c r="C9" s="20" t="s">
        <v>164</v>
      </c>
      <c r="D9" s="20"/>
      <c r="E9" s="21"/>
      <c r="F9" s="22"/>
      <c r="G9" s="23"/>
      <c r="H9" s="22"/>
      <c r="I9" s="23"/>
      <c r="J9" s="22">
        <v>30</v>
      </c>
      <c r="K9" s="22"/>
      <c r="L9" s="25"/>
    </row>
    <row r="10" spans="1:12" ht="42">
      <c r="A10" s="137">
        <v>2</v>
      </c>
      <c r="B10" s="33" t="s">
        <v>10</v>
      </c>
      <c r="C10" s="21" t="s">
        <v>110</v>
      </c>
      <c r="D10" s="21" t="s">
        <v>11</v>
      </c>
      <c r="E10" s="21"/>
      <c r="F10" s="26" t="s">
        <v>12</v>
      </c>
      <c r="G10" s="23">
        <v>6</v>
      </c>
      <c r="H10" s="22">
        <v>2.5750000000000002</v>
      </c>
      <c r="I10" s="23"/>
      <c r="J10" s="22">
        <v>1</v>
      </c>
      <c r="K10" s="22">
        <f>G10*H10*J10</f>
        <v>15.450000000000001</v>
      </c>
      <c r="L10" s="24">
        <f>K10</f>
        <v>15.450000000000001</v>
      </c>
    </row>
    <row r="11" spans="1:12" ht="42">
      <c r="A11" s="137">
        <v>3</v>
      </c>
      <c r="B11" s="33" t="s">
        <v>135</v>
      </c>
      <c r="C11" s="21" t="s">
        <v>187</v>
      </c>
      <c r="D11" s="21"/>
      <c r="E11" s="21"/>
      <c r="F11" s="26" t="s">
        <v>12</v>
      </c>
      <c r="G11" s="23">
        <v>6</v>
      </c>
      <c r="H11" s="22">
        <v>2.5750000000000002</v>
      </c>
      <c r="I11" s="23"/>
      <c r="J11" s="22">
        <v>1</v>
      </c>
      <c r="K11" s="22">
        <f>G11*H11*J11</f>
        <v>15.450000000000001</v>
      </c>
      <c r="L11" s="24">
        <f>K11</f>
        <v>15.450000000000001</v>
      </c>
    </row>
    <row r="12" spans="1:12" ht="84">
      <c r="A12" s="19">
        <v>4</v>
      </c>
      <c r="B12" s="33" t="s">
        <v>13</v>
      </c>
      <c r="C12" s="20" t="s">
        <v>88</v>
      </c>
      <c r="D12" s="20" t="s">
        <v>14</v>
      </c>
      <c r="E12" s="21"/>
      <c r="F12" s="22" t="s">
        <v>12</v>
      </c>
      <c r="G12" s="23"/>
      <c r="H12" s="22"/>
      <c r="I12" s="23"/>
      <c r="J12" s="22"/>
      <c r="K12" s="22">
        <f>SUM(J13:J18)</f>
        <v>63.06</v>
      </c>
      <c r="L12" s="24">
        <f>K12</f>
        <v>63.06</v>
      </c>
    </row>
    <row r="13" spans="1:12">
      <c r="A13" s="19"/>
      <c r="B13" s="33"/>
      <c r="C13" s="20" t="s">
        <v>56</v>
      </c>
      <c r="D13" s="20"/>
      <c r="E13" s="21"/>
      <c r="F13" s="22"/>
      <c r="G13" s="23">
        <v>6</v>
      </c>
      <c r="H13" s="22">
        <f>2700/1000</f>
        <v>2.7</v>
      </c>
      <c r="I13" s="27">
        <v>2</v>
      </c>
      <c r="J13" s="22">
        <f t="shared" ref="J13:J18" si="0">G13*H13*I13</f>
        <v>32.400000000000006</v>
      </c>
      <c r="K13" s="22"/>
      <c r="L13" s="25"/>
    </row>
    <row r="14" spans="1:12">
      <c r="A14" s="19"/>
      <c r="B14" s="33"/>
      <c r="C14" s="20" t="s">
        <v>59</v>
      </c>
      <c r="D14" s="20"/>
      <c r="E14" s="21"/>
      <c r="F14" s="22"/>
      <c r="G14" s="23">
        <v>6</v>
      </c>
      <c r="H14" s="22">
        <v>0.95</v>
      </c>
      <c r="I14" s="27">
        <v>2</v>
      </c>
      <c r="J14" s="22">
        <f t="shared" si="0"/>
        <v>11.399999999999999</v>
      </c>
      <c r="K14" s="22"/>
      <c r="L14" s="25"/>
    </row>
    <row r="15" spans="1:12">
      <c r="A15" s="19"/>
      <c r="B15" s="33"/>
      <c r="C15" s="20" t="s">
        <v>57</v>
      </c>
      <c r="D15" s="20"/>
      <c r="E15" s="21"/>
      <c r="F15" s="22"/>
      <c r="G15" s="23">
        <v>6</v>
      </c>
      <c r="H15" s="22">
        <v>0.95</v>
      </c>
      <c r="I15" s="27">
        <v>2</v>
      </c>
      <c r="J15" s="22">
        <f t="shared" si="0"/>
        <v>11.399999999999999</v>
      </c>
      <c r="K15" s="22"/>
      <c r="L15" s="25"/>
    </row>
    <row r="16" spans="1:12">
      <c r="A16" s="19"/>
      <c r="B16" s="33"/>
      <c r="C16" s="20" t="s">
        <v>77</v>
      </c>
      <c r="D16" s="20"/>
      <c r="E16" s="21"/>
      <c r="F16" s="22"/>
      <c r="G16" s="23">
        <v>6</v>
      </c>
      <c r="H16" s="22">
        <v>0.4</v>
      </c>
      <c r="I16" s="27">
        <v>2</v>
      </c>
      <c r="J16" s="22">
        <f t="shared" si="0"/>
        <v>4.8000000000000007</v>
      </c>
      <c r="K16" s="22"/>
      <c r="L16" s="25"/>
    </row>
    <row r="17" spans="1:12">
      <c r="A17" s="19"/>
      <c r="B17" s="33"/>
      <c r="C17" s="20" t="s">
        <v>103</v>
      </c>
      <c r="D17" s="20"/>
      <c r="E17" s="21"/>
      <c r="F17" s="22"/>
      <c r="G17" s="23">
        <v>2.7</v>
      </c>
      <c r="H17" s="22">
        <v>1.2</v>
      </c>
      <c r="I17" s="27">
        <v>1</v>
      </c>
      <c r="J17" s="22">
        <f t="shared" si="0"/>
        <v>3.24</v>
      </c>
      <c r="K17" s="22"/>
      <c r="L17" s="25"/>
    </row>
    <row r="18" spans="1:12">
      <c r="A18" s="19"/>
      <c r="B18" s="33"/>
      <c r="C18" s="20" t="s">
        <v>106</v>
      </c>
      <c r="D18" s="20"/>
      <c r="E18" s="21"/>
      <c r="F18" s="22"/>
      <c r="G18" s="23">
        <v>0.9</v>
      </c>
      <c r="H18" s="22">
        <v>0.1</v>
      </c>
      <c r="I18" s="27">
        <v>-2</v>
      </c>
      <c r="J18" s="22">
        <f t="shared" si="0"/>
        <v>-0.18000000000000002</v>
      </c>
      <c r="K18" s="22"/>
      <c r="L18" s="25"/>
    </row>
    <row r="19" spans="1:12" ht="28">
      <c r="A19" s="19">
        <v>5</v>
      </c>
      <c r="B19" s="33" t="s">
        <v>15</v>
      </c>
      <c r="C19" s="20" t="s">
        <v>95</v>
      </c>
      <c r="D19" s="20" t="s">
        <v>16</v>
      </c>
      <c r="E19" s="21"/>
      <c r="F19" s="22" t="s">
        <v>12</v>
      </c>
      <c r="G19" s="23"/>
      <c r="H19" s="22"/>
      <c r="I19" s="23"/>
      <c r="J19" s="22"/>
      <c r="K19" s="22">
        <f>SUM(J20:J21)</f>
        <v>6.8400000000000007</v>
      </c>
      <c r="L19" s="24">
        <f>K19</f>
        <v>6.8400000000000007</v>
      </c>
    </row>
    <row r="20" spans="1:12">
      <c r="A20" s="19"/>
      <c r="B20" s="33"/>
      <c r="C20" s="20" t="s">
        <v>69</v>
      </c>
      <c r="D20" s="20"/>
      <c r="E20" s="21"/>
      <c r="F20" s="22"/>
      <c r="G20" s="23">
        <v>6</v>
      </c>
      <c r="H20" s="22">
        <v>0.2</v>
      </c>
      <c r="I20" s="23">
        <v>3</v>
      </c>
      <c r="J20" s="22">
        <f>G20*H20*I20</f>
        <v>3.6000000000000005</v>
      </c>
      <c r="K20" s="22"/>
      <c r="L20" s="25"/>
    </row>
    <row r="21" spans="1:12">
      <c r="A21" s="19"/>
      <c r="B21" s="33"/>
      <c r="C21" s="20" t="s">
        <v>70</v>
      </c>
      <c r="D21" s="20"/>
      <c r="E21" s="21"/>
      <c r="F21" s="22"/>
      <c r="G21" s="23">
        <v>0.2</v>
      </c>
      <c r="H21" s="22">
        <v>2.7</v>
      </c>
      <c r="I21" s="23">
        <v>6</v>
      </c>
      <c r="J21" s="22">
        <f t="shared" ref="J21" si="1">G21*H21*I21</f>
        <v>3.24</v>
      </c>
      <c r="K21" s="22"/>
      <c r="L21" s="25"/>
    </row>
    <row r="22" spans="1:12" ht="49.75" customHeight="1">
      <c r="A22" s="19">
        <v>6</v>
      </c>
      <c r="B22" s="33" t="s">
        <v>17</v>
      </c>
      <c r="C22" s="28" t="s">
        <v>91</v>
      </c>
      <c r="D22" s="21"/>
      <c r="E22" s="21"/>
      <c r="F22" s="26" t="s">
        <v>85</v>
      </c>
      <c r="G22" s="23">
        <v>1</v>
      </c>
      <c r="H22" s="22">
        <v>7.0000000000000007E-2</v>
      </c>
      <c r="I22" s="23">
        <v>0.9</v>
      </c>
      <c r="J22" s="22"/>
      <c r="K22" s="22">
        <v>1</v>
      </c>
      <c r="L22" s="24">
        <f>K22</f>
        <v>1</v>
      </c>
    </row>
    <row r="23" spans="1:12" ht="62">
      <c r="A23" s="19">
        <v>7</v>
      </c>
      <c r="B23" s="34" t="s">
        <v>84</v>
      </c>
      <c r="C23" s="28" t="s">
        <v>86</v>
      </c>
      <c r="D23" s="21"/>
      <c r="E23" s="21"/>
      <c r="F23" s="26" t="s">
        <v>85</v>
      </c>
      <c r="G23" s="23">
        <v>1</v>
      </c>
      <c r="H23" s="22">
        <v>0.05</v>
      </c>
      <c r="I23" s="23">
        <v>2.4</v>
      </c>
      <c r="J23" s="22"/>
      <c r="K23" s="22">
        <v>0</v>
      </c>
      <c r="L23" s="24">
        <f>K23</f>
        <v>0</v>
      </c>
    </row>
    <row r="24" spans="1:12" ht="42">
      <c r="A24" s="19">
        <v>8</v>
      </c>
      <c r="B24" s="34" t="s">
        <v>20</v>
      </c>
      <c r="C24" s="21" t="s">
        <v>83</v>
      </c>
      <c r="D24" s="21" t="s">
        <v>21</v>
      </c>
      <c r="E24" s="21" t="s">
        <v>154</v>
      </c>
      <c r="F24" s="26" t="s">
        <v>19</v>
      </c>
      <c r="G24" s="23">
        <v>0.6</v>
      </c>
      <c r="H24" s="22">
        <v>0.75</v>
      </c>
      <c r="I24" s="23">
        <v>0.9</v>
      </c>
      <c r="J24" s="22"/>
      <c r="K24" s="22">
        <v>2</v>
      </c>
      <c r="L24" s="24">
        <f t="shared" ref="L24:L45" si="2">K24</f>
        <v>2</v>
      </c>
    </row>
    <row r="25" spans="1:12">
      <c r="A25" s="19"/>
      <c r="B25" s="34"/>
      <c r="C25" s="21"/>
      <c r="D25" s="21"/>
      <c r="E25" s="21"/>
      <c r="F25" s="26"/>
      <c r="G25" s="23"/>
      <c r="H25" s="22"/>
      <c r="I25" s="23"/>
      <c r="J25" s="22"/>
      <c r="K25" s="22"/>
      <c r="L25" s="24"/>
    </row>
    <row r="26" spans="1:12">
      <c r="A26" s="19"/>
      <c r="B26" s="34"/>
      <c r="C26" s="21"/>
      <c r="D26" s="21"/>
      <c r="E26" s="21"/>
      <c r="F26" s="26"/>
      <c r="G26" s="23"/>
      <c r="H26" s="22"/>
      <c r="I26" s="23"/>
      <c r="J26" s="22"/>
      <c r="K26" s="22"/>
      <c r="L26" s="24"/>
    </row>
    <row r="27" spans="1:12" ht="45.65" customHeight="1">
      <c r="A27" s="19">
        <v>9</v>
      </c>
      <c r="B27" s="33" t="s">
        <v>71</v>
      </c>
      <c r="C27" s="21" t="s">
        <v>73</v>
      </c>
      <c r="D27" s="21" t="s">
        <v>21</v>
      </c>
      <c r="E27" s="21" t="s">
        <v>153</v>
      </c>
      <c r="F27" s="22" t="s">
        <v>23</v>
      </c>
      <c r="G27" s="23">
        <v>1.8</v>
      </c>
      <c r="H27" s="22">
        <v>0.9</v>
      </c>
      <c r="I27" s="23">
        <v>0.6</v>
      </c>
      <c r="J27" s="22"/>
      <c r="K27" s="22">
        <v>3</v>
      </c>
      <c r="L27" s="24">
        <f t="shared" si="2"/>
        <v>3</v>
      </c>
    </row>
    <row r="28" spans="1:12" ht="42">
      <c r="A28" s="19">
        <f t="shared" ref="A28:A45" si="3">A27+1</f>
        <v>10</v>
      </c>
      <c r="B28" s="34" t="s">
        <v>25</v>
      </c>
      <c r="C28" s="21" t="s">
        <v>89</v>
      </c>
      <c r="D28" s="21" t="s">
        <v>26</v>
      </c>
      <c r="E28" s="21"/>
      <c r="F28" s="26" t="s">
        <v>19</v>
      </c>
      <c r="G28" s="23"/>
      <c r="H28" s="22"/>
      <c r="I28" s="23"/>
      <c r="J28" s="22"/>
      <c r="K28" s="22">
        <v>4</v>
      </c>
      <c r="L28" s="24">
        <f t="shared" si="2"/>
        <v>4</v>
      </c>
    </row>
    <row r="29" spans="1:12">
      <c r="A29" s="19">
        <f t="shared" si="3"/>
        <v>11</v>
      </c>
      <c r="B29" s="33" t="s">
        <v>27</v>
      </c>
      <c r="C29" s="21" t="s">
        <v>28</v>
      </c>
      <c r="D29" s="21" t="s">
        <v>29</v>
      </c>
      <c r="E29" s="21" t="s">
        <v>30</v>
      </c>
      <c r="F29" s="26" t="s">
        <v>19</v>
      </c>
      <c r="G29" s="23"/>
      <c r="H29" s="22"/>
      <c r="I29" s="23"/>
      <c r="J29" s="22"/>
      <c r="K29" s="22">
        <v>5</v>
      </c>
      <c r="L29" s="24">
        <f t="shared" si="2"/>
        <v>5</v>
      </c>
    </row>
    <row r="30" spans="1:12" ht="56">
      <c r="A30" s="19">
        <f t="shared" si="3"/>
        <v>12</v>
      </c>
      <c r="B30" s="33" t="s">
        <v>31</v>
      </c>
      <c r="C30" s="29" t="s">
        <v>32</v>
      </c>
      <c r="D30" s="21" t="s">
        <v>33</v>
      </c>
      <c r="E30" s="21" t="s">
        <v>155</v>
      </c>
      <c r="F30" s="22" t="s">
        <v>19</v>
      </c>
      <c r="G30" s="23"/>
      <c r="H30" s="22"/>
      <c r="I30" s="23"/>
      <c r="J30" s="22"/>
      <c r="K30" s="22">
        <v>1</v>
      </c>
      <c r="L30" s="24">
        <f t="shared" si="2"/>
        <v>1</v>
      </c>
    </row>
    <row r="31" spans="1:12">
      <c r="A31" s="19">
        <f t="shared" si="3"/>
        <v>13</v>
      </c>
      <c r="B31" s="33" t="s">
        <v>34</v>
      </c>
      <c r="C31" s="29" t="s">
        <v>35</v>
      </c>
      <c r="D31" s="21"/>
      <c r="E31" s="21"/>
      <c r="F31" s="22" t="s">
        <v>19</v>
      </c>
      <c r="G31" s="23"/>
      <c r="H31" s="22"/>
      <c r="I31" s="23"/>
      <c r="J31" s="22"/>
      <c r="K31" s="22">
        <v>3</v>
      </c>
      <c r="L31" s="24">
        <f t="shared" si="2"/>
        <v>3</v>
      </c>
    </row>
    <row r="32" spans="1:12" ht="28">
      <c r="A32" s="19">
        <v>14</v>
      </c>
      <c r="B32" s="33" t="s">
        <v>169</v>
      </c>
      <c r="C32" s="29" t="s">
        <v>170</v>
      </c>
      <c r="D32" s="21" t="s">
        <v>174</v>
      </c>
      <c r="E32" s="21"/>
      <c r="F32" s="22" t="s">
        <v>85</v>
      </c>
      <c r="G32" s="23"/>
      <c r="H32" s="22"/>
      <c r="I32" s="23"/>
      <c r="J32" s="22"/>
      <c r="K32" s="22">
        <v>0</v>
      </c>
      <c r="L32" s="180">
        <f t="shared" si="2"/>
        <v>0</v>
      </c>
    </row>
    <row r="33" spans="1:12" ht="42">
      <c r="A33" s="19">
        <v>15</v>
      </c>
      <c r="B33" s="33" t="s">
        <v>179</v>
      </c>
      <c r="C33" s="29" t="s">
        <v>172</v>
      </c>
      <c r="D33" s="21" t="s">
        <v>33</v>
      </c>
      <c r="E33" s="21"/>
      <c r="F33" s="22" t="s">
        <v>173</v>
      </c>
      <c r="G33" s="23"/>
      <c r="H33" s="22"/>
      <c r="I33" s="23"/>
      <c r="J33" s="22"/>
      <c r="K33" s="22">
        <v>0</v>
      </c>
      <c r="L33" s="180">
        <f t="shared" si="2"/>
        <v>0</v>
      </c>
    </row>
    <row r="34" spans="1:12">
      <c r="A34" s="19"/>
      <c r="B34" s="33"/>
      <c r="C34" s="29"/>
      <c r="D34" s="21"/>
      <c r="E34" s="21"/>
      <c r="F34" s="22"/>
      <c r="G34" s="23"/>
      <c r="H34" s="22"/>
      <c r="I34" s="23"/>
      <c r="J34" s="22"/>
      <c r="K34" s="22"/>
      <c r="L34" s="24"/>
    </row>
    <row r="35" spans="1:12" ht="42">
      <c r="A35" s="19">
        <v>16</v>
      </c>
      <c r="B35" s="33" t="s">
        <v>36</v>
      </c>
      <c r="C35" s="21" t="s">
        <v>37</v>
      </c>
      <c r="D35" s="21" t="s">
        <v>38</v>
      </c>
      <c r="E35" s="21"/>
      <c r="F35" s="22" t="s">
        <v>39</v>
      </c>
      <c r="G35" s="23"/>
      <c r="H35" s="22"/>
      <c r="I35" s="23"/>
      <c r="J35" s="22"/>
      <c r="K35" s="22">
        <f>SUM(J36:J40)*10.764</f>
        <v>222.16896</v>
      </c>
      <c r="L35" s="24">
        <f t="shared" si="2"/>
        <v>222.16896</v>
      </c>
    </row>
    <row r="36" spans="1:12">
      <c r="A36" s="19"/>
      <c r="B36" s="33"/>
      <c r="C36" s="21" t="s">
        <v>77</v>
      </c>
      <c r="D36" s="21"/>
      <c r="E36" s="21"/>
      <c r="F36" s="22"/>
      <c r="G36" s="23">
        <v>6</v>
      </c>
      <c r="H36" s="22">
        <v>0.4</v>
      </c>
      <c r="I36" s="23">
        <v>1</v>
      </c>
      <c r="J36" s="22">
        <f>G36*H36*I36</f>
        <v>2.4000000000000004</v>
      </c>
      <c r="K36" s="22"/>
      <c r="L36" s="25"/>
    </row>
    <row r="37" spans="1:12">
      <c r="A37" s="19"/>
      <c r="B37" s="33"/>
      <c r="C37" s="21" t="s">
        <v>78</v>
      </c>
      <c r="D37" s="21"/>
      <c r="E37" s="21"/>
      <c r="F37" s="22"/>
      <c r="G37" s="23">
        <v>6</v>
      </c>
      <c r="H37" s="22">
        <v>1</v>
      </c>
      <c r="I37" s="23">
        <v>1</v>
      </c>
      <c r="J37" s="22">
        <f t="shared" ref="J37:J40" si="4">G37*H37*I37</f>
        <v>6</v>
      </c>
      <c r="K37" s="22"/>
      <c r="L37" s="25"/>
    </row>
    <row r="38" spans="1:12">
      <c r="A38" s="19"/>
      <c r="B38" s="33"/>
      <c r="C38" s="21" t="s">
        <v>79</v>
      </c>
      <c r="D38" s="21"/>
      <c r="E38" s="21"/>
      <c r="F38" s="22"/>
      <c r="G38" s="23">
        <v>6</v>
      </c>
      <c r="H38" s="22">
        <v>1.5</v>
      </c>
      <c r="I38" s="23">
        <v>1</v>
      </c>
      <c r="J38" s="22">
        <f t="shared" si="4"/>
        <v>9</v>
      </c>
      <c r="K38" s="22"/>
      <c r="L38" s="25"/>
    </row>
    <row r="39" spans="1:12">
      <c r="A39" s="19"/>
      <c r="B39" s="33"/>
      <c r="C39" s="21" t="s">
        <v>125</v>
      </c>
      <c r="D39" s="21"/>
      <c r="E39" s="21"/>
      <c r="F39" s="22"/>
      <c r="G39" s="23">
        <v>2.7</v>
      </c>
      <c r="H39" s="22">
        <v>1.2</v>
      </c>
      <c r="I39" s="23">
        <v>1</v>
      </c>
      <c r="J39" s="22">
        <f t="shared" si="4"/>
        <v>3.24</v>
      </c>
      <c r="K39" s="22"/>
      <c r="L39" s="25"/>
    </row>
    <row r="40" spans="1:12">
      <c r="A40" s="19"/>
      <c r="B40" s="33"/>
      <c r="C40" s="21" t="s">
        <v>126</v>
      </c>
      <c r="D40" s="21"/>
      <c r="E40" s="21"/>
      <c r="F40" s="22"/>
      <c r="G40" s="23">
        <v>2.4</v>
      </c>
      <c r="H40" s="22">
        <v>0.9</v>
      </c>
      <c r="I40" s="23"/>
      <c r="J40" s="22">
        <f t="shared" si="4"/>
        <v>0</v>
      </c>
      <c r="K40" s="22"/>
      <c r="L40" s="25"/>
    </row>
    <row r="41" spans="1:12" ht="28">
      <c r="A41" s="19">
        <f>A35+1</f>
        <v>17</v>
      </c>
      <c r="B41" s="33" t="s">
        <v>156</v>
      </c>
      <c r="C41" s="21" t="s">
        <v>92</v>
      </c>
      <c r="D41" s="21" t="s">
        <v>40</v>
      </c>
      <c r="E41" s="21" t="s">
        <v>81</v>
      </c>
      <c r="F41" s="22" t="s">
        <v>19</v>
      </c>
      <c r="G41" s="23"/>
      <c r="H41" s="22"/>
      <c r="I41" s="23"/>
      <c r="J41" s="22"/>
      <c r="K41" s="22">
        <v>0</v>
      </c>
      <c r="L41" s="24">
        <f t="shared" si="2"/>
        <v>0</v>
      </c>
    </row>
    <row r="42" spans="1:12" ht="39.65" customHeight="1">
      <c r="A42" s="19">
        <v>18</v>
      </c>
      <c r="B42" s="33" t="s">
        <v>41</v>
      </c>
      <c r="C42" s="21" t="s">
        <v>42</v>
      </c>
      <c r="D42" s="21" t="s">
        <v>40</v>
      </c>
      <c r="E42" s="21" t="s">
        <v>43</v>
      </c>
      <c r="F42" s="22" t="s">
        <v>19</v>
      </c>
      <c r="G42" s="23"/>
      <c r="H42" s="22"/>
      <c r="I42" s="23"/>
      <c r="J42" s="22"/>
      <c r="K42" s="22">
        <v>0</v>
      </c>
      <c r="L42" s="24">
        <f t="shared" si="2"/>
        <v>0</v>
      </c>
    </row>
    <row r="43" spans="1:12" ht="28">
      <c r="A43" s="19">
        <v>19</v>
      </c>
      <c r="B43" s="33" t="s">
        <v>44</v>
      </c>
      <c r="C43" s="21" t="s">
        <v>146</v>
      </c>
      <c r="D43" s="21" t="s">
        <v>45</v>
      </c>
      <c r="E43" s="21"/>
      <c r="F43" s="22" t="s">
        <v>46</v>
      </c>
      <c r="G43" s="23"/>
      <c r="H43" s="22"/>
      <c r="I43" s="23"/>
      <c r="J43" s="22"/>
      <c r="K43" s="22">
        <v>0</v>
      </c>
      <c r="L43" s="24">
        <f t="shared" si="2"/>
        <v>0</v>
      </c>
    </row>
    <row r="44" spans="1:12">
      <c r="A44" s="19">
        <f t="shared" si="3"/>
        <v>20</v>
      </c>
      <c r="B44" s="33" t="s">
        <v>47</v>
      </c>
      <c r="C44" s="21" t="s">
        <v>90</v>
      </c>
      <c r="D44" s="21"/>
      <c r="E44" s="21"/>
      <c r="F44" s="22" t="s">
        <v>18</v>
      </c>
      <c r="G44" s="23"/>
      <c r="H44" s="22"/>
      <c r="I44" s="23"/>
      <c r="J44" s="22"/>
      <c r="K44" s="22">
        <v>1</v>
      </c>
      <c r="L44" s="24">
        <f t="shared" si="2"/>
        <v>1</v>
      </c>
    </row>
    <row r="45" spans="1:12">
      <c r="A45" s="19">
        <f t="shared" si="3"/>
        <v>21</v>
      </c>
      <c r="B45" s="33" t="s">
        <v>48</v>
      </c>
      <c r="C45" s="21" t="s">
        <v>90</v>
      </c>
      <c r="D45" s="21"/>
      <c r="E45" s="21"/>
      <c r="F45" s="22" t="s">
        <v>18</v>
      </c>
      <c r="G45" s="23"/>
      <c r="H45" s="22"/>
      <c r="I45" s="23"/>
      <c r="J45" s="22"/>
      <c r="K45" s="22">
        <v>2</v>
      </c>
      <c r="L45" s="24">
        <f t="shared" si="2"/>
        <v>2</v>
      </c>
    </row>
    <row r="46" spans="1:12" ht="17.5">
      <c r="A46" s="19">
        <v>22</v>
      </c>
      <c r="B46" s="33"/>
      <c r="C46" s="73" t="s">
        <v>117</v>
      </c>
      <c r="D46" s="21"/>
      <c r="E46" s="21"/>
      <c r="F46" s="22"/>
      <c r="G46" s="23"/>
      <c r="H46" s="22"/>
      <c r="I46" s="23"/>
      <c r="J46" s="22"/>
      <c r="K46" s="22"/>
      <c r="L46" s="25"/>
    </row>
    <row r="47" spans="1:12">
      <c r="A47" s="30"/>
      <c r="B47" s="202"/>
      <c r="C47" s="31"/>
      <c r="D47" s="32"/>
      <c r="E47" s="31"/>
      <c r="F47" s="31"/>
      <c r="G47" s="202"/>
      <c r="H47" s="202"/>
      <c r="I47" s="202"/>
      <c r="J47" s="202"/>
      <c r="K47" s="25"/>
      <c r="L47" s="25"/>
    </row>
    <row r="48" spans="1:12">
      <c r="A48" s="30"/>
      <c r="B48" s="202"/>
      <c r="C48" s="31"/>
      <c r="D48" s="32"/>
      <c r="E48" s="31"/>
      <c r="F48" s="31"/>
      <c r="G48" s="202"/>
      <c r="H48" s="202"/>
      <c r="I48" s="202"/>
      <c r="J48" s="202"/>
      <c r="K48" s="25"/>
      <c r="L48" s="25"/>
    </row>
    <row r="49" spans="1:15">
      <c r="A49" s="30"/>
      <c r="B49" s="30"/>
      <c r="C49" s="31"/>
      <c r="D49" s="32"/>
      <c r="E49" s="31"/>
      <c r="F49" s="31"/>
      <c r="G49" s="203" t="s">
        <v>60</v>
      </c>
      <c r="H49" s="203"/>
      <c r="I49" s="203"/>
      <c r="J49" s="203"/>
      <c r="K49" s="25"/>
      <c r="L49" s="25"/>
      <c r="O49" s="108">
        <v>2</v>
      </c>
    </row>
  </sheetData>
  <mergeCells count="4">
    <mergeCell ref="F1:K1"/>
    <mergeCell ref="B47:B48"/>
    <mergeCell ref="G47:J48"/>
    <mergeCell ref="G49:J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9" workbookViewId="0">
      <selection activeCell="G23" sqref="G23"/>
    </sheetView>
  </sheetViews>
  <sheetFormatPr defaultColWidth="8.90625" defaultRowHeight="15.5"/>
  <cols>
    <col min="1" max="1" width="6.453125" style="142" bestFit="1" customWidth="1"/>
    <col min="2" max="2" width="36.08984375" style="142" customWidth="1"/>
    <col min="3" max="3" width="62" style="136" customWidth="1"/>
    <col min="4" max="4" width="21.36328125" style="162" customWidth="1"/>
    <col min="5" max="5" width="6" style="136" bestFit="1" customWidth="1"/>
    <col min="6" max="6" width="9.81640625" style="163" bestFit="1" customWidth="1"/>
    <col min="7" max="7" width="11.36328125" style="164" customWidth="1"/>
    <col min="8" max="8" width="30.36328125" style="164" customWidth="1"/>
    <col min="9" max="9" width="8.90625" style="136"/>
    <col min="10" max="10" width="13.453125" style="136" bestFit="1" customWidth="1"/>
    <col min="11" max="11" width="8.90625" style="136"/>
    <col min="12" max="12" width="12.54296875" style="136" bestFit="1" customWidth="1"/>
    <col min="13" max="16384" width="8.90625" style="136"/>
  </cols>
  <sheetData>
    <row r="1" spans="1:12" ht="47.4" customHeight="1">
      <c r="A1" s="174"/>
      <c r="B1" s="175" t="s">
        <v>157</v>
      </c>
      <c r="C1" s="176" t="s">
        <v>151</v>
      </c>
      <c r="D1" s="176" t="s">
        <v>64</v>
      </c>
      <c r="E1" s="176"/>
      <c r="F1" s="243" t="s">
        <v>65</v>
      </c>
      <c r="G1" s="244"/>
      <c r="H1" s="245"/>
    </row>
    <row r="2" spans="1:12" s="142" customFormat="1">
      <c r="A2" s="137" t="s">
        <v>0</v>
      </c>
      <c r="B2" s="138" t="s">
        <v>1</v>
      </c>
      <c r="C2" s="137" t="s">
        <v>2</v>
      </c>
      <c r="D2" s="138" t="s">
        <v>3</v>
      </c>
      <c r="E2" s="137" t="s">
        <v>5</v>
      </c>
      <c r="F2" s="139" t="s">
        <v>58</v>
      </c>
      <c r="G2" s="140" t="s">
        <v>6</v>
      </c>
      <c r="H2" s="141" t="s">
        <v>66</v>
      </c>
    </row>
    <row r="3" spans="1:12" ht="124">
      <c r="A3" s="137">
        <v>1</v>
      </c>
      <c r="B3" s="143" t="s">
        <v>7</v>
      </c>
      <c r="C3" s="144" t="s">
        <v>141</v>
      </c>
      <c r="D3" s="144" t="s">
        <v>8</v>
      </c>
      <c r="E3" s="145" t="s">
        <v>9</v>
      </c>
      <c r="F3" s="146">
        <f>'Express Idli MB'!L3</f>
        <v>425</v>
      </c>
      <c r="G3" s="147">
        <v>165</v>
      </c>
      <c r="H3" s="148">
        <f t="shared" ref="H3:H24" si="0">F3*G3</f>
        <v>70125</v>
      </c>
    </row>
    <row r="4" spans="1:12" ht="31">
      <c r="A4" s="137">
        <f>A3+1</f>
        <v>2</v>
      </c>
      <c r="B4" s="143" t="s">
        <v>10</v>
      </c>
      <c r="C4" s="149" t="s">
        <v>158</v>
      </c>
      <c r="D4" s="149" t="s">
        <v>167</v>
      </c>
      <c r="E4" s="149" t="s">
        <v>12</v>
      </c>
      <c r="F4" s="146">
        <f>'Express Idli MB'!L10</f>
        <v>15.450000000000001</v>
      </c>
      <c r="G4" s="150">
        <v>2000</v>
      </c>
      <c r="H4" s="148">
        <f t="shared" si="0"/>
        <v>30900.000000000004</v>
      </c>
      <c r="J4" s="151"/>
      <c r="L4" s="151"/>
    </row>
    <row r="5" spans="1:12" ht="46.5">
      <c r="A5" s="137">
        <f t="shared" ref="A5:A24" si="1">A4+1</f>
        <v>3</v>
      </c>
      <c r="B5" s="143" t="s">
        <v>135</v>
      </c>
      <c r="C5" s="149" t="s">
        <v>187</v>
      </c>
      <c r="D5" s="149"/>
      <c r="E5" s="149" t="s">
        <v>12</v>
      </c>
      <c r="F5" s="146">
        <f>'Express Idli MB'!L11</f>
        <v>15.450000000000001</v>
      </c>
      <c r="G5" s="150">
        <v>850</v>
      </c>
      <c r="H5" s="148">
        <f t="shared" si="0"/>
        <v>13132.5</v>
      </c>
      <c r="J5" s="151"/>
      <c r="L5" s="151"/>
    </row>
    <row r="6" spans="1:12" ht="93">
      <c r="A6" s="137">
        <f t="shared" si="1"/>
        <v>4</v>
      </c>
      <c r="B6" s="143" t="s">
        <v>13</v>
      </c>
      <c r="C6" s="144" t="s">
        <v>142</v>
      </c>
      <c r="D6" s="144" t="s">
        <v>14</v>
      </c>
      <c r="E6" s="145" t="s">
        <v>12</v>
      </c>
      <c r="F6" s="146">
        <f>'Express Idli MB'!L12</f>
        <v>63.06</v>
      </c>
      <c r="G6" s="147">
        <v>2800</v>
      </c>
      <c r="H6" s="148">
        <f t="shared" si="0"/>
        <v>176568</v>
      </c>
    </row>
    <row r="7" spans="1:12" ht="31">
      <c r="A7" s="137">
        <f t="shared" si="1"/>
        <v>5</v>
      </c>
      <c r="B7" s="143" t="s">
        <v>15</v>
      </c>
      <c r="C7" s="144" t="s">
        <v>95</v>
      </c>
      <c r="D7" s="144" t="s">
        <v>96</v>
      </c>
      <c r="E7" s="145" t="s">
        <v>12</v>
      </c>
      <c r="F7" s="146">
        <f>'Express Idli MB'!L19</f>
        <v>6.8400000000000007</v>
      </c>
      <c r="G7" s="147">
        <v>650</v>
      </c>
      <c r="H7" s="148">
        <f t="shared" si="0"/>
        <v>4446.0000000000009</v>
      </c>
    </row>
    <row r="8" spans="1:12" ht="31">
      <c r="A8" s="137">
        <f t="shared" si="1"/>
        <v>6</v>
      </c>
      <c r="B8" s="143" t="s">
        <v>17</v>
      </c>
      <c r="C8" s="28" t="s">
        <v>91</v>
      </c>
      <c r="D8" s="149" t="s">
        <v>93</v>
      </c>
      <c r="E8" s="149" t="s">
        <v>85</v>
      </c>
      <c r="F8" s="146">
        <f>'Express Idli MB'!L22</f>
        <v>1</v>
      </c>
      <c r="G8" s="150">
        <v>6500</v>
      </c>
      <c r="H8" s="148">
        <f t="shared" si="0"/>
        <v>6500</v>
      </c>
    </row>
    <row r="9" spans="1:12" ht="62">
      <c r="A9" s="137">
        <f t="shared" si="1"/>
        <v>7</v>
      </c>
      <c r="B9" s="152" t="s">
        <v>84</v>
      </c>
      <c r="C9" s="28" t="s">
        <v>86</v>
      </c>
      <c r="D9" s="149" t="s">
        <v>94</v>
      </c>
      <c r="E9" s="149" t="s">
        <v>85</v>
      </c>
      <c r="F9" s="146">
        <f>'Express Idli MB'!L23</f>
        <v>1</v>
      </c>
      <c r="G9" s="150">
        <v>28000</v>
      </c>
      <c r="H9" s="148">
        <f t="shared" si="0"/>
        <v>28000</v>
      </c>
    </row>
    <row r="10" spans="1:12" ht="62">
      <c r="A10" s="137">
        <f t="shared" si="1"/>
        <v>8</v>
      </c>
      <c r="B10" s="152" t="s">
        <v>20</v>
      </c>
      <c r="C10" s="149" t="s">
        <v>83</v>
      </c>
      <c r="D10" s="149" t="s">
        <v>21</v>
      </c>
      <c r="E10" s="149" t="s">
        <v>19</v>
      </c>
      <c r="F10" s="146">
        <f>'Express Idli MB'!L24</f>
        <v>2</v>
      </c>
      <c r="G10" s="150">
        <v>35000</v>
      </c>
      <c r="H10" s="148">
        <f t="shared" si="0"/>
        <v>70000</v>
      </c>
    </row>
    <row r="11" spans="1:12" ht="46.5">
      <c r="A11" s="137">
        <f t="shared" si="1"/>
        <v>9</v>
      </c>
      <c r="B11" s="143" t="s">
        <v>82</v>
      </c>
      <c r="C11" s="149" t="s">
        <v>24</v>
      </c>
      <c r="D11" s="149" t="s">
        <v>21</v>
      </c>
      <c r="E11" s="145" t="s">
        <v>23</v>
      </c>
      <c r="F11" s="146">
        <f>'Express Idli MB'!L25</f>
        <v>3</v>
      </c>
      <c r="G11" s="147">
        <v>24000</v>
      </c>
      <c r="H11" s="148">
        <f t="shared" si="0"/>
        <v>72000</v>
      </c>
    </row>
    <row r="12" spans="1:12" ht="46.5">
      <c r="A12" s="137">
        <f t="shared" si="1"/>
        <v>10</v>
      </c>
      <c r="B12" s="152" t="s">
        <v>25</v>
      </c>
      <c r="C12" s="149" t="s">
        <v>143</v>
      </c>
      <c r="D12" s="149" t="s">
        <v>26</v>
      </c>
      <c r="E12" s="149" t="s">
        <v>19</v>
      </c>
      <c r="F12" s="146">
        <f>'Express Idli MB'!L26</f>
        <v>4</v>
      </c>
      <c r="G12" s="150">
        <v>2500</v>
      </c>
      <c r="H12" s="148">
        <f t="shared" si="0"/>
        <v>10000</v>
      </c>
    </row>
    <row r="13" spans="1:12">
      <c r="A13" s="137">
        <f t="shared" si="1"/>
        <v>11</v>
      </c>
      <c r="B13" s="143" t="s">
        <v>181</v>
      </c>
      <c r="C13" s="149" t="s">
        <v>28</v>
      </c>
      <c r="D13" s="149" t="s">
        <v>29</v>
      </c>
      <c r="E13" s="149" t="s">
        <v>19</v>
      </c>
      <c r="F13" s="146">
        <f>'Express Idli MB'!L27</f>
        <v>5</v>
      </c>
      <c r="G13" s="150">
        <v>650</v>
      </c>
      <c r="H13" s="148">
        <f t="shared" si="0"/>
        <v>3250</v>
      </c>
    </row>
    <row r="14" spans="1:12" ht="62">
      <c r="A14" s="137">
        <f t="shared" si="1"/>
        <v>12</v>
      </c>
      <c r="B14" s="143" t="s">
        <v>31</v>
      </c>
      <c r="C14" s="153" t="s">
        <v>32</v>
      </c>
      <c r="D14" s="149" t="s">
        <v>33</v>
      </c>
      <c r="E14" s="145" t="s">
        <v>19</v>
      </c>
      <c r="F14" s="146">
        <f>'Express Idli MB'!L28</f>
        <v>1</v>
      </c>
      <c r="G14" s="147">
        <v>6800</v>
      </c>
      <c r="H14" s="148">
        <f t="shared" si="0"/>
        <v>6800</v>
      </c>
    </row>
    <row r="15" spans="1:12">
      <c r="A15" s="137">
        <f t="shared" si="1"/>
        <v>13</v>
      </c>
      <c r="B15" s="143" t="s">
        <v>34</v>
      </c>
      <c r="C15" s="153" t="s">
        <v>35</v>
      </c>
      <c r="D15" s="149"/>
      <c r="E15" s="145" t="s">
        <v>19</v>
      </c>
      <c r="F15" s="146">
        <f>'Express Idli MB'!L29</f>
        <v>3</v>
      </c>
      <c r="G15" s="147">
        <v>3500</v>
      </c>
      <c r="H15" s="148">
        <f t="shared" si="0"/>
        <v>10500</v>
      </c>
    </row>
    <row r="16" spans="1:12" ht="31">
      <c r="A16" s="137">
        <f t="shared" si="1"/>
        <v>14</v>
      </c>
      <c r="B16" s="143" t="s">
        <v>169</v>
      </c>
      <c r="C16" s="153" t="s">
        <v>170</v>
      </c>
      <c r="D16" s="149" t="s">
        <v>174</v>
      </c>
      <c r="E16" s="184" t="s">
        <v>85</v>
      </c>
      <c r="F16" s="146">
        <f>'Express Idli MB'!L30</f>
        <v>0</v>
      </c>
      <c r="G16" s="185">
        <v>15000</v>
      </c>
      <c r="H16" s="184">
        <f t="shared" si="0"/>
        <v>0</v>
      </c>
    </row>
    <row r="17" spans="1:10" ht="31">
      <c r="A17" s="137">
        <f t="shared" si="1"/>
        <v>15</v>
      </c>
      <c r="B17" s="143" t="s">
        <v>179</v>
      </c>
      <c r="C17" s="153" t="s">
        <v>172</v>
      </c>
      <c r="D17" s="149" t="s">
        <v>33</v>
      </c>
      <c r="E17" s="184" t="s">
        <v>173</v>
      </c>
      <c r="F17" s="146">
        <f>'Express Idli MB'!L31</f>
        <v>10</v>
      </c>
      <c r="G17" s="185">
        <v>850</v>
      </c>
      <c r="H17" s="148">
        <f t="shared" si="0"/>
        <v>8500</v>
      </c>
    </row>
    <row r="18" spans="1:10" ht="31">
      <c r="A18" s="137">
        <f t="shared" si="1"/>
        <v>16</v>
      </c>
      <c r="B18" s="143" t="s">
        <v>36</v>
      </c>
      <c r="C18" s="149" t="s">
        <v>37</v>
      </c>
      <c r="D18" s="149" t="s">
        <v>38</v>
      </c>
      <c r="E18" s="145" t="s">
        <v>39</v>
      </c>
      <c r="F18" s="146">
        <f>'Express Idli MB'!L32</f>
        <v>222.16896</v>
      </c>
      <c r="G18" s="147">
        <v>150</v>
      </c>
      <c r="H18" s="148">
        <f t="shared" si="0"/>
        <v>33325.343999999997</v>
      </c>
    </row>
    <row r="19" spans="1:10" ht="31">
      <c r="A19" s="137">
        <f t="shared" si="1"/>
        <v>17</v>
      </c>
      <c r="B19" s="143" t="s">
        <v>157</v>
      </c>
      <c r="C19" s="149" t="s">
        <v>92</v>
      </c>
      <c r="D19" s="149" t="s">
        <v>40</v>
      </c>
      <c r="E19" s="145" t="s">
        <v>19</v>
      </c>
      <c r="F19" s="146">
        <f>'Express Idli MB'!L33</f>
        <v>0</v>
      </c>
      <c r="G19" s="147">
        <v>18000</v>
      </c>
      <c r="H19" s="148">
        <f t="shared" si="0"/>
        <v>0</v>
      </c>
    </row>
    <row r="20" spans="1:10" ht="46.5">
      <c r="A20" s="137">
        <f t="shared" si="1"/>
        <v>18</v>
      </c>
      <c r="B20" s="143" t="s">
        <v>41</v>
      </c>
      <c r="C20" s="149" t="s">
        <v>42</v>
      </c>
      <c r="D20" s="149" t="s">
        <v>40</v>
      </c>
      <c r="E20" s="145" t="s">
        <v>19</v>
      </c>
      <c r="F20" s="146">
        <f>'Express Idli MB'!L34</f>
        <v>0</v>
      </c>
      <c r="G20" s="147">
        <v>4500</v>
      </c>
      <c r="H20" s="148">
        <f t="shared" si="0"/>
        <v>0</v>
      </c>
    </row>
    <row r="21" spans="1:10" ht="31">
      <c r="A21" s="137">
        <f t="shared" si="1"/>
        <v>19</v>
      </c>
      <c r="B21" s="143" t="s">
        <v>44</v>
      </c>
      <c r="C21" s="149" t="s">
        <v>144</v>
      </c>
      <c r="D21" s="149" t="s">
        <v>45</v>
      </c>
      <c r="E21" s="145" t="s">
        <v>46</v>
      </c>
      <c r="F21" s="146">
        <f>'Express Idli MB'!L35</f>
        <v>0</v>
      </c>
      <c r="G21" s="147">
        <v>38000</v>
      </c>
      <c r="H21" s="148">
        <f t="shared" si="0"/>
        <v>0</v>
      </c>
    </row>
    <row r="22" spans="1:10">
      <c r="A22" s="137">
        <f t="shared" si="1"/>
        <v>20</v>
      </c>
      <c r="B22" s="143" t="s">
        <v>47</v>
      </c>
      <c r="C22" s="149" t="s">
        <v>90</v>
      </c>
      <c r="D22" s="149"/>
      <c r="E22" s="145" t="s">
        <v>18</v>
      </c>
      <c r="F22" s="146">
        <f>'Express Idli MB'!L41</f>
        <v>1</v>
      </c>
      <c r="G22" s="147">
        <v>60000</v>
      </c>
      <c r="H22" s="148">
        <f t="shared" si="0"/>
        <v>60000</v>
      </c>
    </row>
    <row r="23" spans="1:10">
      <c r="A23" s="137">
        <f t="shared" si="1"/>
        <v>21</v>
      </c>
      <c r="B23" s="143" t="s">
        <v>48</v>
      </c>
      <c r="C23" s="149" t="s">
        <v>90</v>
      </c>
      <c r="D23" s="149"/>
      <c r="E23" s="145" t="s">
        <v>18</v>
      </c>
      <c r="F23" s="146">
        <f>'Express Idli MB'!L42</f>
        <v>2</v>
      </c>
      <c r="G23" s="147">
        <v>12500</v>
      </c>
      <c r="H23" s="148">
        <f t="shared" si="0"/>
        <v>25000</v>
      </c>
    </row>
    <row r="24" spans="1:10">
      <c r="A24" s="137">
        <f t="shared" si="1"/>
        <v>22</v>
      </c>
      <c r="B24" s="155"/>
      <c r="C24" s="156" t="s">
        <v>117</v>
      </c>
      <c r="D24" s="157"/>
      <c r="E24" s="156"/>
      <c r="F24" s="158"/>
      <c r="G24" s="159"/>
      <c r="H24" s="160">
        <f t="shared" si="0"/>
        <v>0</v>
      </c>
    </row>
    <row r="25" spans="1:10">
      <c r="A25" s="152"/>
      <c r="B25" s="143" t="s">
        <v>49</v>
      </c>
      <c r="C25" s="145"/>
      <c r="D25" s="149"/>
      <c r="E25" s="145"/>
      <c r="F25" s="146"/>
      <c r="G25" s="147"/>
      <c r="H25" s="161">
        <f>SUM(H3:H24)</f>
        <v>629046.84400000004</v>
      </c>
    </row>
    <row r="26" spans="1:10">
      <c r="A26" s="137" t="s">
        <v>50</v>
      </c>
      <c r="B26" s="138" t="s">
        <v>51</v>
      </c>
      <c r="C26" s="149"/>
      <c r="D26" s="149"/>
      <c r="E26" s="145"/>
      <c r="F26" s="146"/>
      <c r="G26" s="147"/>
      <c r="H26" s="148"/>
    </row>
    <row r="27" spans="1:10">
      <c r="J27" s="165"/>
    </row>
    <row r="28" spans="1:10">
      <c r="J28" s="151"/>
    </row>
    <row r="29" spans="1:10">
      <c r="J29" s="151"/>
    </row>
  </sheetData>
  <mergeCells count="1">
    <mergeCell ref="F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10" workbookViewId="0">
      <selection activeCell="D18" sqref="D18"/>
    </sheetView>
  </sheetViews>
  <sheetFormatPr defaultColWidth="8.90625" defaultRowHeight="15.5"/>
  <cols>
    <col min="1" max="1" width="5.08984375" style="142" bestFit="1" customWidth="1"/>
    <col min="2" max="2" width="26.6328125" style="142" bestFit="1" customWidth="1"/>
    <col min="3" max="3" width="58.81640625" style="136" bestFit="1" customWidth="1"/>
    <col min="4" max="4" width="15" style="162" bestFit="1" customWidth="1"/>
    <col min="5" max="5" width="12.36328125" style="136" bestFit="1" customWidth="1"/>
    <col min="6" max="6" width="5.54296875" style="136" bestFit="1" customWidth="1"/>
    <col min="7" max="7" width="8.90625" style="197" bestFit="1" customWidth="1"/>
    <col min="8" max="8" width="8.08984375" style="163" customWidth="1"/>
    <col min="9" max="9" width="8.6328125" style="197" bestFit="1" customWidth="1"/>
    <col min="10" max="10" width="9.6328125" style="163" bestFit="1" customWidth="1"/>
    <col min="11" max="11" width="8" style="163" bestFit="1" customWidth="1"/>
    <col min="12" max="12" width="17.36328125" style="163" bestFit="1" customWidth="1"/>
    <col min="13" max="13" width="18.54296875" style="136" customWidth="1"/>
    <col min="14" max="14" width="8.90625" style="136"/>
    <col min="15" max="15" width="7.90625" style="136" bestFit="1" customWidth="1"/>
    <col min="16" max="16384" width="8.90625" style="136"/>
  </cols>
  <sheetData>
    <row r="1" spans="1:12" ht="31">
      <c r="A1" s="166"/>
      <c r="B1" s="167" t="s">
        <v>157</v>
      </c>
      <c r="C1" s="168" t="s">
        <v>151</v>
      </c>
      <c r="D1" s="168" t="s">
        <v>64</v>
      </c>
      <c r="E1" s="186" t="s">
        <v>65</v>
      </c>
      <c r="F1" s="246" t="s">
        <v>68</v>
      </c>
      <c r="G1" s="247"/>
      <c r="H1" s="247"/>
      <c r="I1" s="247"/>
      <c r="J1" s="247"/>
      <c r="K1" s="248"/>
      <c r="L1" s="168"/>
    </row>
    <row r="2" spans="1:12" s="142" customFormat="1">
      <c r="A2" s="182" t="s">
        <v>0</v>
      </c>
      <c r="B2" s="187" t="s">
        <v>1</v>
      </c>
      <c r="C2" s="182" t="s">
        <v>2</v>
      </c>
      <c r="D2" s="187" t="s">
        <v>3</v>
      </c>
      <c r="E2" s="182" t="s">
        <v>4</v>
      </c>
      <c r="F2" s="182" t="s">
        <v>5</v>
      </c>
      <c r="G2" s="188" t="s">
        <v>53</v>
      </c>
      <c r="H2" s="189" t="s">
        <v>54</v>
      </c>
      <c r="I2" s="188" t="s">
        <v>55</v>
      </c>
      <c r="J2" s="189" t="s">
        <v>61</v>
      </c>
      <c r="K2" s="190" t="s">
        <v>52</v>
      </c>
      <c r="L2" s="191" t="s">
        <v>101</v>
      </c>
    </row>
    <row r="3" spans="1:12" ht="139.5">
      <c r="A3" s="137">
        <v>1</v>
      </c>
      <c r="B3" s="143" t="s">
        <v>7</v>
      </c>
      <c r="C3" s="144" t="s">
        <v>141</v>
      </c>
      <c r="D3" s="144" t="s">
        <v>8</v>
      </c>
      <c r="E3" s="149"/>
      <c r="F3" s="184" t="s">
        <v>9</v>
      </c>
      <c r="G3" s="185"/>
      <c r="H3" s="184"/>
      <c r="I3" s="185"/>
      <c r="J3" s="184"/>
      <c r="K3" s="184">
        <f>SUM(J3:J9)</f>
        <v>425</v>
      </c>
      <c r="L3" s="192">
        <f>K3</f>
        <v>425</v>
      </c>
    </row>
    <row r="4" spans="1:12">
      <c r="A4" s="137"/>
      <c r="B4" s="143"/>
      <c r="C4" s="144" t="s">
        <v>160</v>
      </c>
      <c r="D4" s="144"/>
      <c r="E4" s="149"/>
      <c r="F4" s="184"/>
      <c r="G4" s="185"/>
      <c r="H4" s="184"/>
      <c r="I4" s="185"/>
      <c r="J4" s="184">
        <v>150</v>
      </c>
      <c r="K4" s="184"/>
      <c r="L4" s="146"/>
    </row>
    <row r="5" spans="1:12">
      <c r="A5" s="137"/>
      <c r="B5" s="143"/>
      <c r="C5" s="144" t="s">
        <v>161</v>
      </c>
      <c r="D5" s="144"/>
      <c r="E5" s="149"/>
      <c r="F5" s="184"/>
      <c r="G5" s="185"/>
      <c r="H5" s="184"/>
      <c r="I5" s="185"/>
      <c r="J5" s="184">
        <v>100</v>
      </c>
      <c r="K5" s="184"/>
      <c r="L5" s="146"/>
    </row>
    <row r="6" spans="1:12">
      <c r="A6" s="137"/>
      <c r="B6" s="143"/>
      <c r="C6" s="144" t="s">
        <v>184</v>
      </c>
      <c r="D6" s="144"/>
      <c r="E6" s="149"/>
      <c r="F6" s="184"/>
      <c r="G6" s="185"/>
      <c r="H6" s="184"/>
      <c r="I6" s="185"/>
      <c r="J6" s="184">
        <v>45</v>
      </c>
      <c r="K6" s="184"/>
      <c r="L6" s="146"/>
    </row>
    <row r="7" spans="1:12">
      <c r="A7" s="137"/>
      <c r="B7" s="143"/>
      <c r="C7" s="144" t="s">
        <v>162</v>
      </c>
      <c r="D7" s="144"/>
      <c r="E7" s="149"/>
      <c r="F7" s="184"/>
      <c r="G7" s="185"/>
      <c r="H7" s="184"/>
      <c r="I7" s="185"/>
      <c r="J7" s="184">
        <v>75</v>
      </c>
      <c r="K7" s="184"/>
      <c r="L7" s="146"/>
    </row>
    <row r="8" spans="1:12">
      <c r="A8" s="137"/>
      <c r="B8" s="143"/>
      <c r="C8" s="144" t="s">
        <v>163</v>
      </c>
      <c r="D8" s="144"/>
      <c r="E8" s="149"/>
      <c r="F8" s="184"/>
      <c r="G8" s="185"/>
      <c r="H8" s="184"/>
      <c r="I8" s="185"/>
      <c r="J8" s="184">
        <v>25</v>
      </c>
      <c r="K8" s="184"/>
      <c r="L8" s="146"/>
    </row>
    <row r="9" spans="1:12">
      <c r="A9" s="137"/>
      <c r="B9" s="143"/>
      <c r="C9" s="144" t="s">
        <v>164</v>
      </c>
      <c r="D9" s="144"/>
      <c r="E9" s="149"/>
      <c r="F9" s="184"/>
      <c r="G9" s="185"/>
      <c r="H9" s="184"/>
      <c r="I9" s="185"/>
      <c r="J9" s="184">
        <v>30</v>
      </c>
      <c r="K9" s="184"/>
      <c r="L9" s="146"/>
    </row>
    <row r="10" spans="1:12" ht="46.5">
      <c r="A10" s="137">
        <v>2</v>
      </c>
      <c r="B10" s="143" t="s">
        <v>10</v>
      </c>
      <c r="C10" s="149" t="s">
        <v>110</v>
      </c>
      <c r="D10" s="149" t="s">
        <v>11</v>
      </c>
      <c r="E10" s="149"/>
      <c r="F10" s="193" t="s">
        <v>12</v>
      </c>
      <c r="G10" s="185">
        <v>6</v>
      </c>
      <c r="H10" s="184">
        <v>2.5750000000000002</v>
      </c>
      <c r="I10" s="185"/>
      <c r="J10" s="184">
        <v>1</v>
      </c>
      <c r="K10" s="184">
        <f>G10*H10*J10</f>
        <v>15.450000000000001</v>
      </c>
      <c r="L10" s="192">
        <f>K10</f>
        <v>15.450000000000001</v>
      </c>
    </row>
    <row r="11" spans="1:12" ht="42">
      <c r="A11" s="137">
        <v>3</v>
      </c>
      <c r="B11" s="143" t="s">
        <v>134</v>
      </c>
      <c r="C11" s="21" t="s">
        <v>187</v>
      </c>
      <c r="D11" s="149"/>
      <c r="E11" s="149"/>
      <c r="F11" s="193" t="s">
        <v>12</v>
      </c>
      <c r="G11" s="185">
        <v>6</v>
      </c>
      <c r="H11" s="184">
        <v>2.5750000000000002</v>
      </c>
      <c r="I11" s="185"/>
      <c r="J11" s="184">
        <v>1</v>
      </c>
      <c r="K11" s="184">
        <f>G11*H11*J11</f>
        <v>15.450000000000001</v>
      </c>
      <c r="L11" s="192">
        <f>K11</f>
        <v>15.450000000000001</v>
      </c>
    </row>
    <row r="12" spans="1:12" ht="93">
      <c r="A12" s="137">
        <v>4</v>
      </c>
      <c r="B12" s="143" t="s">
        <v>13</v>
      </c>
      <c r="C12" s="144" t="s">
        <v>142</v>
      </c>
      <c r="D12" s="144" t="s">
        <v>14</v>
      </c>
      <c r="E12" s="149"/>
      <c r="F12" s="184" t="s">
        <v>12</v>
      </c>
      <c r="G12" s="185"/>
      <c r="H12" s="184"/>
      <c r="I12" s="185"/>
      <c r="J12" s="184"/>
      <c r="K12" s="184">
        <f>SUM(J13:J18)</f>
        <v>63.06</v>
      </c>
      <c r="L12" s="192">
        <f>K12</f>
        <v>63.06</v>
      </c>
    </row>
    <row r="13" spans="1:12">
      <c r="A13" s="137"/>
      <c r="B13" s="143"/>
      <c r="C13" s="144" t="s">
        <v>56</v>
      </c>
      <c r="D13" s="144"/>
      <c r="E13" s="149"/>
      <c r="F13" s="184"/>
      <c r="G13" s="185">
        <v>6</v>
      </c>
      <c r="H13" s="184">
        <f>2700/1000</f>
        <v>2.7</v>
      </c>
      <c r="I13" s="194">
        <v>2</v>
      </c>
      <c r="J13" s="184">
        <f t="shared" ref="J13:J18" si="0">G13*H13*I13</f>
        <v>32.400000000000006</v>
      </c>
      <c r="K13" s="184"/>
      <c r="L13" s="146"/>
    </row>
    <row r="14" spans="1:12">
      <c r="A14" s="137"/>
      <c r="B14" s="143"/>
      <c r="C14" s="144" t="s">
        <v>59</v>
      </c>
      <c r="D14" s="144"/>
      <c r="E14" s="149"/>
      <c r="F14" s="184"/>
      <c r="G14" s="185">
        <v>6</v>
      </c>
      <c r="H14" s="184">
        <v>0.95</v>
      </c>
      <c r="I14" s="194">
        <v>2</v>
      </c>
      <c r="J14" s="184">
        <f t="shared" si="0"/>
        <v>11.399999999999999</v>
      </c>
      <c r="K14" s="184"/>
      <c r="L14" s="146"/>
    </row>
    <row r="15" spans="1:12">
      <c r="A15" s="137"/>
      <c r="B15" s="143"/>
      <c r="C15" s="144" t="s">
        <v>57</v>
      </c>
      <c r="D15" s="144"/>
      <c r="E15" s="149"/>
      <c r="F15" s="184"/>
      <c r="G15" s="185">
        <v>6</v>
      </c>
      <c r="H15" s="184">
        <v>0.95</v>
      </c>
      <c r="I15" s="194">
        <v>2</v>
      </c>
      <c r="J15" s="184">
        <f t="shared" si="0"/>
        <v>11.399999999999999</v>
      </c>
      <c r="K15" s="184"/>
      <c r="L15" s="146"/>
    </row>
    <row r="16" spans="1:12">
      <c r="A16" s="137"/>
      <c r="B16" s="143"/>
      <c r="C16" s="144" t="s">
        <v>77</v>
      </c>
      <c r="D16" s="144"/>
      <c r="E16" s="149"/>
      <c r="F16" s="184"/>
      <c r="G16" s="185">
        <v>6</v>
      </c>
      <c r="H16" s="184">
        <v>0.4</v>
      </c>
      <c r="I16" s="194">
        <v>2</v>
      </c>
      <c r="J16" s="184">
        <f t="shared" si="0"/>
        <v>4.8000000000000007</v>
      </c>
      <c r="K16" s="184"/>
      <c r="L16" s="146"/>
    </row>
    <row r="17" spans="1:16">
      <c r="A17" s="137"/>
      <c r="B17" s="143"/>
      <c r="C17" s="144" t="s">
        <v>103</v>
      </c>
      <c r="D17" s="144"/>
      <c r="E17" s="149"/>
      <c r="F17" s="184"/>
      <c r="G17" s="185">
        <v>2.7</v>
      </c>
      <c r="H17" s="184">
        <v>1.2</v>
      </c>
      <c r="I17" s="194">
        <v>1</v>
      </c>
      <c r="J17" s="184">
        <f t="shared" si="0"/>
        <v>3.24</v>
      </c>
      <c r="K17" s="184"/>
      <c r="L17" s="146"/>
    </row>
    <row r="18" spans="1:16">
      <c r="A18" s="137"/>
      <c r="B18" s="143"/>
      <c r="C18" s="144" t="s">
        <v>106</v>
      </c>
      <c r="D18" s="144"/>
      <c r="E18" s="149"/>
      <c r="F18" s="184"/>
      <c r="G18" s="185">
        <v>0.9</v>
      </c>
      <c r="H18" s="184">
        <v>0.1</v>
      </c>
      <c r="I18" s="194">
        <v>-2</v>
      </c>
      <c r="J18" s="184">
        <f t="shared" si="0"/>
        <v>-0.18000000000000002</v>
      </c>
      <c r="K18" s="184"/>
      <c r="L18" s="146"/>
    </row>
    <row r="19" spans="1:16" ht="31">
      <c r="A19" s="137">
        <v>5</v>
      </c>
      <c r="B19" s="143" t="s">
        <v>15</v>
      </c>
      <c r="C19" s="144" t="s">
        <v>95</v>
      </c>
      <c r="D19" s="144" t="s">
        <v>16</v>
      </c>
      <c r="E19" s="149"/>
      <c r="F19" s="184" t="s">
        <v>12</v>
      </c>
      <c r="G19" s="185"/>
      <c r="H19" s="184"/>
      <c r="I19" s="185"/>
      <c r="J19" s="184"/>
      <c r="K19" s="184">
        <f>SUM(J20:J22)</f>
        <v>6.8400000000000007</v>
      </c>
      <c r="L19" s="192">
        <f>K19</f>
        <v>6.8400000000000007</v>
      </c>
    </row>
    <row r="20" spans="1:16">
      <c r="A20" s="137"/>
      <c r="B20" s="143"/>
      <c r="C20" s="144" t="s">
        <v>69</v>
      </c>
      <c r="D20" s="144"/>
      <c r="E20" s="149"/>
      <c r="F20" s="184"/>
      <c r="G20" s="185">
        <v>6</v>
      </c>
      <c r="H20" s="184">
        <v>0.2</v>
      </c>
      <c r="I20" s="185">
        <v>3</v>
      </c>
      <c r="J20" s="184">
        <f>G20*H20*I20</f>
        <v>3.6000000000000005</v>
      </c>
      <c r="K20" s="184"/>
      <c r="L20" s="146"/>
    </row>
    <row r="21" spans="1:16">
      <c r="A21" s="137"/>
      <c r="B21" s="143"/>
      <c r="C21" s="144" t="s">
        <v>70</v>
      </c>
      <c r="D21" s="144"/>
      <c r="E21" s="149"/>
      <c r="F21" s="184"/>
      <c r="G21" s="185">
        <v>0.2</v>
      </c>
      <c r="H21" s="184">
        <v>2.7</v>
      </c>
      <c r="I21" s="185">
        <v>6</v>
      </c>
      <c r="J21" s="184">
        <f t="shared" ref="J21" si="1">G21*H21*I21</f>
        <v>3.24</v>
      </c>
      <c r="K21" s="184"/>
      <c r="L21" s="146"/>
    </row>
    <row r="22" spans="1:16" ht="49.75" customHeight="1">
      <c r="A22" s="137">
        <v>5</v>
      </c>
      <c r="B22" s="143" t="s">
        <v>17</v>
      </c>
      <c r="C22" s="28" t="s">
        <v>91</v>
      </c>
      <c r="D22" s="149"/>
      <c r="E22" s="149"/>
      <c r="F22" s="193" t="s">
        <v>85</v>
      </c>
      <c r="G22" s="185">
        <v>1</v>
      </c>
      <c r="H22" s="184">
        <v>7.0000000000000007E-2</v>
      </c>
      <c r="I22" s="185">
        <v>0.9</v>
      </c>
      <c r="J22" s="184"/>
      <c r="K22" s="184">
        <v>1</v>
      </c>
      <c r="L22" s="192">
        <f>K22</f>
        <v>1</v>
      </c>
    </row>
    <row r="23" spans="1:16" ht="62">
      <c r="A23" s="137">
        <v>6</v>
      </c>
      <c r="B23" s="152" t="s">
        <v>84</v>
      </c>
      <c r="C23" s="28" t="s">
        <v>86</v>
      </c>
      <c r="D23" s="149"/>
      <c r="E23" s="149"/>
      <c r="F23" s="193" t="s">
        <v>85</v>
      </c>
      <c r="G23" s="185">
        <v>1</v>
      </c>
      <c r="H23" s="184">
        <v>0.05</v>
      </c>
      <c r="I23" s="185">
        <v>2.4</v>
      </c>
      <c r="J23" s="184"/>
      <c r="K23" s="184">
        <v>1</v>
      </c>
      <c r="L23" s="192">
        <f>K23</f>
        <v>1</v>
      </c>
      <c r="N23" s="136">
        <f>3.28*3.28</f>
        <v>10.758399999999998</v>
      </c>
      <c r="O23" s="136">
        <v>390</v>
      </c>
      <c r="P23" s="136">
        <f>O23/N23</f>
        <v>36.250743604997034</v>
      </c>
    </row>
    <row r="24" spans="1:16" ht="62">
      <c r="A24" s="137">
        <v>7</v>
      </c>
      <c r="B24" s="152" t="s">
        <v>20</v>
      </c>
      <c r="C24" s="149" t="s">
        <v>83</v>
      </c>
      <c r="D24" s="149" t="s">
        <v>21</v>
      </c>
      <c r="E24" s="149" t="s">
        <v>154</v>
      </c>
      <c r="F24" s="193" t="s">
        <v>19</v>
      </c>
      <c r="G24" s="185">
        <v>0.6</v>
      </c>
      <c r="H24" s="184">
        <v>0.75</v>
      </c>
      <c r="I24" s="185">
        <v>0.9</v>
      </c>
      <c r="J24" s="184"/>
      <c r="K24" s="184">
        <v>2</v>
      </c>
      <c r="L24" s="192">
        <f t="shared" ref="L24:L42" si="2">K24</f>
        <v>2</v>
      </c>
    </row>
    <row r="25" spans="1:16" ht="45.65" customHeight="1">
      <c r="A25" s="137">
        <v>8</v>
      </c>
      <c r="B25" s="143" t="s">
        <v>71</v>
      </c>
      <c r="C25" s="149" t="s">
        <v>73</v>
      </c>
      <c r="D25" s="149" t="s">
        <v>21</v>
      </c>
      <c r="E25" s="149" t="s">
        <v>153</v>
      </c>
      <c r="F25" s="184" t="s">
        <v>23</v>
      </c>
      <c r="G25" s="185">
        <v>1.8</v>
      </c>
      <c r="H25" s="184">
        <v>0.9</v>
      </c>
      <c r="I25" s="185">
        <v>0.6</v>
      </c>
      <c r="J25" s="184"/>
      <c r="K25" s="184">
        <v>3</v>
      </c>
      <c r="L25" s="192">
        <f t="shared" si="2"/>
        <v>3</v>
      </c>
    </row>
    <row r="26" spans="1:16" ht="46.5">
      <c r="A26" s="137">
        <f t="shared" ref="A26:A42" si="3">A25+1</f>
        <v>9</v>
      </c>
      <c r="B26" s="152" t="s">
        <v>25</v>
      </c>
      <c r="C26" s="149" t="s">
        <v>143</v>
      </c>
      <c r="D26" s="149" t="s">
        <v>26</v>
      </c>
      <c r="E26" s="149"/>
      <c r="F26" s="193" t="s">
        <v>19</v>
      </c>
      <c r="G26" s="185"/>
      <c r="H26" s="184"/>
      <c r="I26" s="185"/>
      <c r="J26" s="184"/>
      <c r="K26" s="184">
        <v>4</v>
      </c>
      <c r="L26" s="192">
        <f t="shared" si="2"/>
        <v>4</v>
      </c>
    </row>
    <row r="27" spans="1:16">
      <c r="A27" s="137">
        <f t="shared" si="3"/>
        <v>10</v>
      </c>
      <c r="B27" s="143" t="s">
        <v>181</v>
      </c>
      <c r="C27" s="149" t="s">
        <v>28</v>
      </c>
      <c r="D27" s="149" t="s">
        <v>29</v>
      </c>
      <c r="E27" s="149" t="s">
        <v>30</v>
      </c>
      <c r="F27" s="193" t="s">
        <v>19</v>
      </c>
      <c r="G27" s="185"/>
      <c r="H27" s="184"/>
      <c r="I27" s="185"/>
      <c r="J27" s="184"/>
      <c r="K27" s="184">
        <v>5</v>
      </c>
      <c r="L27" s="192">
        <f t="shared" si="2"/>
        <v>5</v>
      </c>
    </row>
    <row r="28" spans="1:16" ht="62">
      <c r="A28" s="137">
        <f t="shared" si="3"/>
        <v>11</v>
      </c>
      <c r="B28" s="143" t="s">
        <v>31</v>
      </c>
      <c r="C28" s="153" t="s">
        <v>32</v>
      </c>
      <c r="D28" s="149" t="s">
        <v>33</v>
      </c>
      <c r="E28" s="149" t="s">
        <v>155</v>
      </c>
      <c r="F28" s="184" t="s">
        <v>19</v>
      </c>
      <c r="G28" s="185"/>
      <c r="H28" s="184"/>
      <c r="I28" s="185"/>
      <c r="J28" s="184"/>
      <c r="K28" s="184">
        <v>1</v>
      </c>
      <c r="L28" s="192">
        <f t="shared" si="2"/>
        <v>1</v>
      </c>
    </row>
    <row r="29" spans="1:16">
      <c r="A29" s="137">
        <f t="shared" si="3"/>
        <v>12</v>
      </c>
      <c r="B29" s="143" t="s">
        <v>34</v>
      </c>
      <c r="C29" s="153" t="s">
        <v>35</v>
      </c>
      <c r="D29" s="149"/>
      <c r="E29" s="149"/>
      <c r="F29" s="184" t="s">
        <v>19</v>
      </c>
      <c r="G29" s="185"/>
      <c r="H29" s="184"/>
      <c r="I29" s="185"/>
      <c r="J29" s="184"/>
      <c r="K29" s="184">
        <v>3</v>
      </c>
      <c r="L29" s="192">
        <f t="shared" si="2"/>
        <v>3</v>
      </c>
    </row>
    <row r="30" spans="1:16" ht="28">
      <c r="A30" s="19">
        <v>14</v>
      </c>
      <c r="B30" s="33" t="s">
        <v>169</v>
      </c>
      <c r="C30" s="29" t="s">
        <v>170</v>
      </c>
      <c r="D30" s="21" t="s">
        <v>174</v>
      </c>
      <c r="E30" s="21"/>
      <c r="F30" s="22" t="s">
        <v>85</v>
      </c>
      <c r="G30" s="23"/>
      <c r="H30" s="22"/>
      <c r="I30" s="23"/>
      <c r="J30" s="22"/>
      <c r="K30" s="22">
        <v>0</v>
      </c>
      <c r="L30" s="180">
        <f t="shared" si="2"/>
        <v>0</v>
      </c>
    </row>
    <row r="31" spans="1:16" ht="42">
      <c r="A31" s="19">
        <v>15</v>
      </c>
      <c r="B31" s="33" t="s">
        <v>179</v>
      </c>
      <c r="C31" s="29" t="s">
        <v>172</v>
      </c>
      <c r="D31" s="21" t="s">
        <v>33</v>
      </c>
      <c r="E31" s="21"/>
      <c r="F31" s="22" t="s">
        <v>173</v>
      </c>
      <c r="G31" s="23"/>
      <c r="H31" s="22"/>
      <c r="I31" s="23"/>
      <c r="J31" s="22"/>
      <c r="K31" s="22">
        <v>10</v>
      </c>
      <c r="L31" s="180">
        <f t="shared" si="2"/>
        <v>10</v>
      </c>
    </row>
    <row r="32" spans="1:16" ht="46.5">
      <c r="A32" s="137">
        <f>A29+1</f>
        <v>13</v>
      </c>
      <c r="B32" s="143" t="s">
        <v>36</v>
      </c>
      <c r="C32" s="149" t="s">
        <v>37</v>
      </c>
      <c r="D32" s="149" t="s">
        <v>38</v>
      </c>
      <c r="E32" s="149"/>
      <c r="F32" s="184" t="s">
        <v>39</v>
      </c>
      <c r="G32" s="185"/>
      <c r="H32" s="184"/>
      <c r="I32" s="185"/>
      <c r="J32" s="184"/>
      <c r="K32" s="184">
        <f>SUM(J33:J37)*10.764</f>
        <v>222.16896</v>
      </c>
      <c r="L32" s="192">
        <f t="shared" si="2"/>
        <v>222.16896</v>
      </c>
    </row>
    <row r="33" spans="1:15">
      <c r="A33" s="137"/>
      <c r="B33" s="143"/>
      <c r="C33" s="149" t="s">
        <v>77</v>
      </c>
      <c r="D33" s="149"/>
      <c r="E33" s="149"/>
      <c r="F33" s="184"/>
      <c r="G33" s="185">
        <v>6</v>
      </c>
      <c r="H33" s="184">
        <v>0.4</v>
      </c>
      <c r="I33" s="185">
        <v>1</v>
      </c>
      <c r="J33" s="184">
        <f>G33*H33*I33</f>
        <v>2.4000000000000004</v>
      </c>
      <c r="K33" s="184"/>
      <c r="L33" s="146"/>
    </row>
    <row r="34" spans="1:15">
      <c r="A34" s="137"/>
      <c r="B34" s="143"/>
      <c r="C34" s="149" t="s">
        <v>78</v>
      </c>
      <c r="D34" s="149"/>
      <c r="E34" s="149"/>
      <c r="F34" s="184"/>
      <c r="G34" s="185">
        <v>6</v>
      </c>
      <c r="H34" s="184">
        <v>1</v>
      </c>
      <c r="I34" s="185">
        <v>1</v>
      </c>
      <c r="J34" s="184">
        <f t="shared" ref="J34:J37" si="4">G34*H34*I34</f>
        <v>6</v>
      </c>
      <c r="K34" s="184"/>
      <c r="L34" s="146"/>
    </row>
    <row r="35" spans="1:15">
      <c r="A35" s="137"/>
      <c r="B35" s="143"/>
      <c r="C35" s="149" t="s">
        <v>79</v>
      </c>
      <c r="D35" s="149"/>
      <c r="E35" s="149"/>
      <c r="F35" s="184"/>
      <c r="G35" s="185">
        <v>6</v>
      </c>
      <c r="H35" s="184">
        <v>1.5</v>
      </c>
      <c r="I35" s="185">
        <v>1</v>
      </c>
      <c r="J35" s="184">
        <f t="shared" si="4"/>
        <v>9</v>
      </c>
      <c r="K35" s="184"/>
      <c r="L35" s="146"/>
    </row>
    <row r="36" spans="1:15">
      <c r="A36" s="137"/>
      <c r="B36" s="143"/>
      <c r="C36" s="149" t="s">
        <v>125</v>
      </c>
      <c r="D36" s="149"/>
      <c r="E36" s="149"/>
      <c r="F36" s="184"/>
      <c r="G36" s="185">
        <v>2.7</v>
      </c>
      <c r="H36" s="184">
        <v>1.2</v>
      </c>
      <c r="I36" s="185">
        <v>1</v>
      </c>
      <c r="J36" s="184">
        <f t="shared" si="4"/>
        <v>3.24</v>
      </c>
      <c r="K36" s="184"/>
      <c r="L36" s="146"/>
    </row>
    <row r="37" spans="1:15">
      <c r="A37" s="137"/>
      <c r="B37" s="143"/>
      <c r="C37" s="149" t="s">
        <v>126</v>
      </c>
      <c r="D37" s="149"/>
      <c r="E37" s="149"/>
      <c r="F37" s="184"/>
      <c r="G37" s="185">
        <v>2.4</v>
      </c>
      <c r="H37" s="184">
        <v>0.9</v>
      </c>
      <c r="I37" s="185"/>
      <c r="J37" s="184">
        <f t="shared" si="4"/>
        <v>0</v>
      </c>
      <c r="K37" s="184"/>
      <c r="L37" s="146"/>
    </row>
    <row r="38" spans="1:15" ht="31">
      <c r="A38" s="137">
        <f>A32+1</f>
        <v>14</v>
      </c>
      <c r="B38" s="143" t="s">
        <v>156</v>
      </c>
      <c r="C38" s="149" t="s">
        <v>92</v>
      </c>
      <c r="D38" s="149" t="s">
        <v>40</v>
      </c>
      <c r="E38" s="149" t="s">
        <v>81</v>
      </c>
      <c r="F38" s="184" t="s">
        <v>19</v>
      </c>
      <c r="G38" s="185"/>
      <c r="H38" s="184"/>
      <c r="I38" s="185"/>
      <c r="J38" s="184"/>
      <c r="K38" s="184"/>
      <c r="L38" s="192">
        <f t="shared" si="2"/>
        <v>0</v>
      </c>
    </row>
    <row r="39" spans="1:15" ht="39.65" customHeight="1">
      <c r="A39" s="137">
        <v>15</v>
      </c>
      <c r="B39" s="143" t="s">
        <v>41</v>
      </c>
      <c r="C39" s="149" t="s">
        <v>42</v>
      </c>
      <c r="D39" s="149" t="s">
        <v>40</v>
      </c>
      <c r="E39" s="149" t="s">
        <v>43</v>
      </c>
      <c r="F39" s="184" t="s">
        <v>19</v>
      </c>
      <c r="G39" s="185"/>
      <c r="H39" s="184"/>
      <c r="I39" s="185"/>
      <c r="J39" s="184"/>
      <c r="K39" s="184"/>
      <c r="L39" s="192">
        <f t="shared" si="2"/>
        <v>0</v>
      </c>
    </row>
    <row r="40" spans="1:15" ht="31">
      <c r="A40" s="137">
        <v>16</v>
      </c>
      <c r="B40" s="143" t="s">
        <v>44</v>
      </c>
      <c r="C40" s="149" t="s">
        <v>146</v>
      </c>
      <c r="D40" s="149" t="s">
        <v>45</v>
      </c>
      <c r="E40" s="149"/>
      <c r="F40" s="184" t="s">
        <v>46</v>
      </c>
      <c r="G40" s="185"/>
      <c r="H40" s="184"/>
      <c r="I40" s="185"/>
      <c r="J40" s="184"/>
      <c r="K40" s="184"/>
      <c r="L40" s="192">
        <f t="shared" si="2"/>
        <v>0</v>
      </c>
    </row>
    <row r="41" spans="1:15">
      <c r="A41" s="137">
        <f t="shared" si="3"/>
        <v>17</v>
      </c>
      <c r="B41" s="143" t="s">
        <v>47</v>
      </c>
      <c r="C41" s="149" t="s">
        <v>90</v>
      </c>
      <c r="D41" s="149"/>
      <c r="E41" s="149"/>
      <c r="F41" s="184" t="s">
        <v>18</v>
      </c>
      <c r="G41" s="185"/>
      <c r="H41" s="184"/>
      <c r="I41" s="185"/>
      <c r="J41" s="184"/>
      <c r="K41" s="184">
        <v>1</v>
      </c>
      <c r="L41" s="192">
        <f t="shared" si="2"/>
        <v>1</v>
      </c>
    </row>
    <row r="42" spans="1:15">
      <c r="A42" s="137">
        <f t="shared" si="3"/>
        <v>18</v>
      </c>
      <c r="B42" s="143" t="s">
        <v>48</v>
      </c>
      <c r="C42" s="149" t="s">
        <v>90</v>
      </c>
      <c r="D42" s="149"/>
      <c r="E42" s="149"/>
      <c r="F42" s="184" t="s">
        <v>18</v>
      </c>
      <c r="G42" s="185"/>
      <c r="H42" s="184"/>
      <c r="I42" s="185"/>
      <c r="J42" s="184"/>
      <c r="K42" s="184">
        <v>2</v>
      </c>
      <c r="L42" s="192">
        <f t="shared" si="2"/>
        <v>2</v>
      </c>
    </row>
    <row r="43" spans="1:15">
      <c r="A43" s="137">
        <v>19</v>
      </c>
      <c r="B43" s="143"/>
      <c r="C43" s="156" t="s">
        <v>117</v>
      </c>
      <c r="D43" s="149"/>
      <c r="E43" s="149"/>
      <c r="F43" s="184"/>
      <c r="G43" s="185"/>
      <c r="H43" s="184"/>
      <c r="I43" s="185"/>
      <c r="J43" s="184"/>
      <c r="K43" s="184"/>
      <c r="L43" s="146"/>
    </row>
    <row r="44" spans="1:15">
      <c r="A44" s="183"/>
      <c r="B44" s="249"/>
      <c r="C44" s="195"/>
      <c r="D44" s="196"/>
      <c r="E44" s="195"/>
      <c r="F44" s="195"/>
      <c r="G44" s="249"/>
      <c r="H44" s="249"/>
      <c r="I44" s="249"/>
      <c r="J44" s="249"/>
      <c r="K44" s="146"/>
      <c r="L44" s="146"/>
    </row>
    <row r="45" spans="1:15">
      <c r="A45" s="183"/>
      <c r="B45" s="249"/>
      <c r="C45" s="195"/>
      <c r="D45" s="196"/>
      <c r="E45" s="195"/>
      <c r="F45" s="195"/>
      <c r="G45" s="249"/>
      <c r="H45" s="249"/>
      <c r="I45" s="249"/>
      <c r="J45" s="249"/>
      <c r="K45" s="146"/>
      <c r="L45" s="146"/>
    </row>
    <row r="46" spans="1:15">
      <c r="A46" s="183"/>
      <c r="B46" s="183"/>
      <c r="C46" s="195"/>
      <c r="D46" s="196"/>
      <c r="E46" s="195"/>
      <c r="F46" s="195"/>
      <c r="G46" s="250" t="s">
        <v>60</v>
      </c>
      <c r="H46" s="250"/>
      <c r="I46" s="250"/>
      <c r="J46" s="250"/>
      <c r="K46" s="146"/>
      <c r="L46" s="146"/>
      <c r="O46" s="136">
        <v>2</v>
      </c>
    </row>
  </sheetData>
  <mergeCells count="4">
    <mergeCell ref="F1:K1"/>
    <mergeCell ref="B44:B45"/>
    <mergeCell ref="G44:J45"/>
    <mergeCell ref="G46:J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Summary</vt:lpstr>
      <vt:lpstr>Barista</vt:lpstr>
      <vt:lpstr>Barishta MB Sheet </vt:lpstr>
      <vt:lpstr>MOMO Express</vt:lpstr>
      <vt:lpstr>MOMO MB Sheet</vt:lpstr>
      <vt:lpstr>Wrap it up</vt:lpstr>
      <vt:lpstr>Wrap it up MB</vt:lpstr>
      <vt:lpstr>Burger Pizza</vt:lpstr>
      <vt:lpstr>Burger Pizza MB Sht</vt:lpstr>
      <vt:lpstr>Cafeccino1</vt:lpstr>
      <vt:lpstr>Cafeccino MB Sheet</vt:lpstr>
      <vt:lpstr>Flying Bite</vt:lpstr>
      <vt:lpstr>Flying Bite MB</vt:lpstr>
      <vt:lpstr>Healthy Eats</vt:lpstr>
      <vt:lpstr>Healthy Eats MB</vt:lpstr>
      <vt:lpstr>Masala Kitchen</vt:lpstr>
      <vt:lpstr>Masala Kitchen MB1</vt:lpstr>
      <vt:lpstr>Express Idli</vt:lpstr>
      <vt:lpstr>Express Idli MB</vt:lpstr>
      <vt:lpstr>'Barishta MB Sheet '!Print_Area</vt:lpstr>
      <vt:lpstr>Barista!Print_Area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Mrunal Joshi</cp:lastModifiedBy>
  <cp:lastPrinted>2024-03-05T09:03:57Z</cp:lastPrinted>
  <dcterms:created xsi:type="dcterms:W3CDTF">2024-02-07T05:06:59Z</dcterms:created>
  <dcterms:modified xsi:type="dcterms:W3CDTF">2024-06-21T06:23:51Z</dcterms:modified>
</cp:coreProperties>
</file>