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kcorp11-my.sharepoint.com/personal/binu_balachandran_k-corp_in/Documents/Desktop/Working Folder/"/>
    </mc:Choice>
  </mc:AlternateContent>
  <xr:revisionPtr revIDLastSave="0" documentId="8_{B39F873D-ACA6-4DBE-9ABA-D9EF0B8E4E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tra item Tracker" sheetId="1" r:id="rId1"/>
    <sheet name="Index sheet " sheetId="11" r:id="rId2"/>
    <sheet name="ss Chamber" sheetId="2" r:id="rId3"/>
    <sheet name="Copper pipe" sheetId="4" r:id="rId4"/>
    <sheet name="Detail of Pannel electrical " sheetId="3" r:id="rId5"/>
    <sheet name="Dmb" sheetId="5" r:id="rId6"/>
    <sheet name="6 mm ply for protection" sheetId="6" r:id="rId7"/>
    <sheet name="ss frame trench " sheetId="10" r:id="rId8"/>
    <sheet name="GI CONDUCT" sheetId="8" r:id="rId9"/>
  </sheets>
  <definedNames>
    <definedName name="_xlnm.Print_Area" localSheetId="0">'Extra item Tracker'!$A$1:$K$21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H5" i="1"/>
  <c r="H6" i="1"/>
  <c r="H7" i="1"/>
  <c r="H8" i="1"/>
  <c r="H9" i="1"/>
  <c r="H10" i="1"/>
  <c r="H11" i="1"/>
  <c r="H12" i="1"/>
  <c r="H17" i="1" s="1"/>
  <c r="H18" i="1" l="1"/>
  <c r="H20" i="1" s="1"/>
  <c r="F10" i="10" l="1"/>
  <c r="F11" i="10" s="1"/>
  <c r="F3" i="10"/>
  <c r="F4" i="10" s="1"/>
  <c r="F7" i="10" l="1"/>
  <c r="F6" i="10"/>
  <c r="F5" i="10"/>
  <c r="F8" i="10" l="1"/>
  <c r="F13" i="10" s="1"/>
  <c r="F15" i="10" s="1"/>
  <c r="F17" i="10" s="1"/>
  <c r="E11" i="1" s="1"/>
  <c r="E9" i="1" l="1"/>
  <c r="E7" i="1"/>
  <c r="E5" i="1"/>
  <c r="E5" i="8"/>
  <c r="E8" i="8" s="1"/>
  <c r="E9" i="8" s="1"/>
  <c r="F5" i="6"/>
  <c r="F7" i="6"/>
  <c r="F2" i="6"/>
  <c r="E4" i="6"/>
  <c r="F4" i="6" s="1"/>
  <c r="E3" i="6"/>
  <c r="F3" i="6" s="1"/>
  <c r="F8" i="6"/>
  <c r="F9" i="6" s="1"/>
  <c r="F12" i="4"/>
  <c r="F13" i="4" s="1"/>
  <c r="F5" i="4"/>
  <c r="F6" i="4" s="1"/>
  <c r="F4" i="4"/>
  <c r="F3" i="4"/>
  <c r="F8" i="4" l="1"/>
  <c r="F10" i="4" s="1"/>
  <c r="F15" i="4" s="1"/>
  <c r="F17" i="4" s="1"/>
  <c r="F7" i="4"/>
  <c r="E6" i="6"/>
  <c r="F6" i="6" s="1"/>
  <c r="E11" i="8"/>
  <c r="E14" i="1" s="1"/>
  <c r="F11" i="6"/>
  <c r="F13" i="6" s="1"/>
  <c r="F9" i="4"/>
  <c r="F15" i="6" l="1"/>
  <c r="F17" i="6" s="1"/>
  <c r="E10" i="1" s="1"/>
  <c r="F19" i="4"/>
  <c r="F21" i="4" s="1"/>
  <c r="E6" i="1" s="1"/>
  <c r="F14" i="1" l="1"/>
  <c r="A14" i="1"/>
  <c r="D12" i="1"/>
  <c r="F12" i="1" l="1"/>
  <c r="F11" i="1"/>
  <c r="F10" i="1"/>
  <c r="F9" i="1"/>
  <c r="F8" i="1"/>
  <c r="F7" i="1"/>
  <c r="F6" i="1"/>
  <c r="F5" i="1"/>
  <c r="F17" i="1" l="1"/>
  <c r="F18" i="1" l="1"/>
  <c r="F20" i="1" s="1"/>
</calcChain>
</file>

<file path=xl/sharedStrings.xml><?xml version="1.0" encoding="utf-8"?>
<sst xmlns="http://schemas.openxmlformats.org/spreadsheetml/2006/main" count="319" uniqueCount="155">
  <si>
    <t>EXTRA ITEMS LIST</t>
  </si>
  <si>
    <t>Sr. No</t>
  </si>
  <si>
    <t>Description of Extra Items</t>
  </si>
  <si>
    <t>Unit</t>
  </si>
  <si>
    <t>Appox Qty</t>
  </si>
  <si>
    <t>Rate</t>
  </si>
  <si>
    <t>Amount</t>
  </si>
  <si>
    <t>Reason for Extra Item</t>
  </si>
  <si>
    <t>Approval Status</t>
  </si>
  <si>
    <t>AS PER DRAWING NOT IN PO</t>
  </si>
  <si>
    <t>MS Structure</t>
  </si>
  <si>
    <t>6mm Ply for floor protection</t>
  </si>
  <si>
    <t>Fire Rated Paint on MS Frame</t>
  </si>
  <si>
    <t>job</t>
  </si>
  <si>
    <t>rft</t>
  </si>
  <si>
    <t>sft</t>
  </si>
  <si>
    <t>LS</t>
  </si>
  <si>
    <t>Extra requirement raised by GMR and TFS team during the execution</t>
  </si>
  <si>
    <t>Kg</t>
  </si>
  <si>
    <t>DMB</t>
  </si>
  <si>
    <t>Additional work</t>
  </si>
  <si>
    <t>sqft</t>
  </si>
  <si>
    <t>SS frame for Trench (150 rft approx)</t>
  </si>
  <si>
    <t>GI Electrical Conduit Difference Amount</t>
  </si>
  <si>
    <t>Total</t>
  </si>
  <si>
    <t>Floor protection instructed by TFS team</t>
  </si>
  <si>
    <t>AS PER GMR team</t>
  </si>
  <si>
    <t xml:space="preserve">RATE ALREADY
APPROVED ON Email dated  29-04-2024 by beenu ji </t>
  </si>
  <si>
    <t>RATE 
APPROVED by Beenu ji on Call</t>
  </si>
  <si>
    <t>S.NO</t>
  </si>
  <si>
    <t>ITEM</t>
  </si>
  <si>
    <t>UNIT</t>
  </si>
  <si>
    <t>QTY</t>
  </si>
  <si>
    <t>RATE</t>
  </si>
  <si>
    <t>AMOUNT</t>
  </si>
  <si>
    <t>PANNEL</t>
  </si>
  <si>
    <t>PANNEL COSTING</t>
  </si>
  <si>
    <t>NOS</t>
  </si>
  <si>
    <t>LOADING/UNLOADING</t>
  </si>
  <si>
    <t>CARTAGE</t>
  </si>
  <si>
    <t>A</t>
  </si>
  <si>
    <t xml:space="preserve">MATERIAL TOTAL </t>
  </si>
  <si>
    <t xml:space="preserve">LABOUR </t>
  </si>
  <si>
    <t>B</t>
  </si>
  <si>
    <t xml:space="preserve">LABOUR TOTAL </t>
  </si>
  <si>
    <t>C</t>
  </si>
  <si>
    <t>TOTAL A+B</t>
  </si>
  <si>
    <t>E</t>
  </si>
  <si>
    <t>TOTAL C+D</t>
  </si>
  <si>
    <t>F</t>
  </si>
  <si>
    <t>PROFIT @ 15%</t>
  </si>
  <si>
    <t>TOTAL E+F</t>
  </si>
  <si>
    <t>Providing and fixing Elect Pannel as per sld</t>
  </si>
  <si>
    <t>IC CHAMBER SS FINISH IN 304 WITH IN OUT CONNECTION</t>
  </si>
  <si>
    <t>600*600*250</t>
  </si>
  <si>
    <t>560*300*200</t>
  </si>
  <si>
    <t>900*300*200</t>
  </si>
  <si>
    <t>900*300*175</t>
  </si>
  <si>
    <t>FITTING</t>
  </si>
  <si>
    <t>LOADING/UNLOADING@5%</t>
  </si>
  <si>
    <t>CARTAGE @ 5%</t>
  </si>
  <si>
    <t>Purchase Bill attached</t>
  </si>
  <si>
    <t>COPPER PIPEING 22MM</t>
  </si>
  <si>
    <t>RFT</t>
  </si>
  <si>
    <t>PIPE</t>
  </si>
  <si>
    <t>INSULATION</t>
  </si>
  <si>
    <t>PER RFT</t>
  </si>
  <si>
    <t>LOADING/UNLOADING@10%</t>
  </si>
  <si>
    <t>CARTAGE @ 10%</t>
  </si>
  <si>
    <t>WASTAGE @5%</t>
  </si>
  <si>
    <t>Purchase bill attached</t>
  </si>
  <si>
    <t>WASTAGE @0 %</t>
  </si>
  <si>
    <t>Latecrete chemical</t>
  </si>
  <si>
    <t>Price of Ms conduct per rmt</t>
  </si>
  <si>
    <t>rmt</t>
  </si>
  <si>
    <t>sno</t>
  </si>
  <si>
    <t>Description</t>
  </si>
  <si>
    <t>qty</t>
  </si>
  <si>
    <t>unit</t>
  </si>
  <si>
    <t>Remarks</t>
  </si>
  <si>
    <t>Price of GI conduct per rmt</t>
  </si>
  <si>
    <t>Difference in the above</t>
  </si>
  <si>
    <t>Add</t>
  </si>
  <si>
    <t>Deffierence in fiiting</t>
  </si>
  <si>
    <t xml:space="preserve">Add </t>
  </si>
  <si>
    <t>Difference in Labor</t>
  </si>
  <si>
    <t xml:space="preserve">Total of above </t>
  </si>
  <si>
    <t>Profit @ 15%</t>
  </si>
  <si>
    <t>Rmt</t>
  </si>
  <si>
    <t xml:space="preserve">Difference in GI and MS conduct of 20 &amp; 25 mm </t>
  </si>
  <si>
    <t>Nos</t>
  </si>
  <si>
    <t>dmb</t>
  </si>
  <si>
    <t>ms pipe</t>
  </si>
  <si>
    <t>ply 19mm</t>
  </si>
  <si>
    <t>fixing material</t>
  </si>
  <si>
    <t>l.s</t>
  </si>
  <si>
    <t>paint</t>
  </si>
  <si>
    <t>per sft</t>
  </si>
  <si>
    <t>CARTAGE/loading/unloading</t>
  </si>
  <si>
    <t xml:space="preserve">WASTAGE </t>
  </si>
  <si>
    <t>LABOUR PIPE</t>
  </si>
  <si>
    <t>LABOUR PLY</t>
  </si>
  <si>
    <t>SFT</t>
  </si>
  <si>
    <t>LABOUR PAINT</t>
  </si>
  <si>
    <t>PER SFT</t>
  </si>
  <si>
    <t>SS TRENCH</t>
  </si>
  <si>
    <t>ANGLE</t>
  </si>
  <si>
    <t>PI attach</t>
  </si>
  <si>
    <t>LABOUR and tape</t>
  </si>
  <si>
    <t>Cost of 5 mm commercial ply</t>
  </si>
  <si>
    <t>Bill no. 1</t>
  </si>
  <si>
    <t>SS Chambers</t>
  </si>
  <si>
    <t xml:space="preserve">Bill no. 2                 </t>
  </si>
  <si>
    <t xml:space="preserve"> Fitting for SS Chamber</t>
  </si>
  <si>
    <t>Bill no. 3</t>
  </si>
  <si>
    <t>Pannel</t>
  </si>
  <si>
    <t>Bill no. 4</t>
  </si>
  <si>
    <t>Copper pipe</t>
  </si>
  <si>
    <t>Bill no. 5</t>
  </si>
  <si>
    <t>Bill no. 6</t>
  </si>
  <si>
    <t>6 mm ply</t>
  </si>
  <si>
    <t>Gi conduct</t>
  </si>
  <si>
    <t>Bill no. 7</t>
  </si>
  <si>
    <t>Labor of copper pipe</t>
  </si>
  <si>
    <t>Attached</t>
  </si>
  <si>
    <t>MS conduct</t>
  </si>
  <si>
    <t>Bill no. 8</t>
  </si>
  <si>
    <t xml:space="preserve">FITTING </t>
  </si>
  <si>
    <t xml:space="preserve">Purchased on cash </t>
  </si>
  <si>
    <t>List of supporting documents</t>
  </si>
  <si>
    <t xml:space="preserve">Gst @ 18% </t>
  </si>
  <si>
    <t>G. Total</t>
  </si>
  <si>
    <t>Pending</t>
  </si>
  <si>
    <t>Copper pipes and tubes shall be hand tempered conforming to requirements of EN 1057 ( formerly BS 2871)  Table X , half and the fittings shall confirm the EN-1254-I ( Formerly BS 864: part-02). The fittings shall be end feed capillary fittings within wall/ceiling / floor including cutting &amp; chasing the wall/ floor, jointing, making connection to fixtures, equipment and piping with purposes made connectors, etc. including insulation of closed cell elastomeric nitrile rubber. thermal conductivity of elastometric nitrile rubber shall not exceed 0.038w/m deg K. The insultaion should have fire performance and thickness of nitrile rubber should be 9mm (for  hot water piping)</t>
  </si>
  <si>
    <r>
      <t>Supply&amp;installation  of S.S Grating size,( 600mm x 600mm,900mm*300mm,560mm*300mm)  in 16 swg 25mm x25mm Square Pipe around the  Frame and   20mmX 20mm Square pipe in center of frame with SS</t>
    </r>
    <r>
      <rPr>
        <sz val="10"/>
        <color rgb="FFFF0000"/>
        <rFont val="Calibri"/>
        <family val="2"/>
        <scheme val="minor"/>
      </rPr>
      <t xml:space="preserve"> closed</t>
    </r>
    <r>
      <rPr>
        <sz val="10"/>
        <rFont val="Calibri"/>
        <family val="2"/>
        <scheme val="minor"/>
      </rPr>
      <t xml:space="preserve"> tray (304 SWR). Complete as per architectural detail drawing &amp; Site Engineer's instruction.  (100 mm Dia S.S 304 grade finish unions reducers/coupling or 75mm Dia S.S 304 grade finish unions reducers/coupling or 50mm Dia S.S 304 grade finish unions reducers/coupling)</t>
    </r>
  </si>
  <si>
    <t xml:space="preserve">Projects Commnets </t>
  </si>
  <si>
    <t>Why vendor is building extra item it was part of orginal BOQ</t>
  </si>
  <si>
    <t>Qty is , ok Purchase to close commerical</t>
  </si>
  <si>
    <t>Already PO Issued</t>
  </si>
  <si>
    <t>PR Uploaded with DIAL Guideline Then why asking for additional</t>
  </si>
  <si>
    <t>Part of MS Work</t>
  </si>
  <si>
    <t>Projects Commnets 
20th May</t>
  </si>
  <si>
    <t xml:space="preserve">Items approved please close commerical </t>
  </si>
  <si>
    <t xml:space="preserve">Vendor is aksing for too much, he is charging  266 RMT </t>
  </si>
  <si>
    <t>Purchase Remarks</t>
  </si>
  <si>
    <t xml:space="preserve">PO already issued </t>
  </si>
  <si>
    <t>Approved</t>
  </si>
  <si>
    <t>Items to be removed</t>
  </si>
  <si>
    <t>Approved with Back rates provided for Elite steel work</t>
  </si>
  <si>
    <t>TFS Taco Bell, T1 Delhi</t>
  </si>
  <si>
    <t>Negotitated rates 24 -May</t>
  </si>
  <si>
    <t>Final rates negotiated to 1550</t>
  </si>
  <si>
    <t>Rates Approved &amp; verified with BBN energy system Quotation 1.59 Lacs</t>
  </si>
  <si>
    <t>Rates Approved,Basic price Rs22/Sq ft checked with Invoice</t>
  </si>
  <si>
    <t>Rates approved Basic price difference of Rs 28/- between MS &amp; GI conduit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</si>
</sst>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 [$₹-4009]\ * #,##0.00_ ;_ [$₹-4009]\ * \-#,##0.00_ ;_ [$₹-4009]\ * &quot;-&quot;??_ ;_ @_ "/>
    <numFmt numFmtId="167" formatCode="[$₹-446]\ #,##0.00"/>
    <numFmt numFmtId="168" formatCode="_ [$₹-446]\ * #,##0.00_ ;_ [$₹-446]\ * \-#,##0.00_ ;_ [$₹-446]\ * &quot;-&quot;??_ ;_ @_ "/>
    <numFmt numFmtId="170" formatCode="_(* #,##0_);_(* \(#,##0\);_(* &quot;-&quot;??_);_(@_)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Bahnschrift Condensed"/>
      <family val="2"/>
    </font>
    <font>
      <u/>
      <sz val="11"/>
      <color theme="10"/>
      <name val="Bahnschrift Condensed"/>
      <family val="2"/>
    </font>
    <font>
      <b/>
      <sz val="11"/>
      <color theme="1"/>
      <name val="Bahnschrift Condensed"/>
      <family val="2"/>
    </font>
    <font>
      <b/>
      <sz val="16"/>
      <color theme="1"/>
      <name val="Bahnschrift Condensed"/>
      <family val="2"/>
    </font>
    <font>
      <b/>
      <sz val="18"/>
      <color theme="1"/>
      <name val="Bahnschrift Condensed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Bahnschrift Light"/>
      <family val="2"/>
    </font>
    <font>
      <sz val="10"/>
      <name val="Cambria"/>
      <family val="1"/>
    </font>
    <font>
      <sz val="10"/>
      <name val="Bahnschrift Light"/>
      <family val="2"/>
    </font>
    <font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3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0" fontId="5" fillId="0" borderId="1" xfId="2" applyFont="1" applyBorder="1"/>
    <xf numFmtId="2" fontId="5" fillId="0" borderId="1" xfId="2" applyNumberFormat="1" applyFont="1" applyBorder="1"/>
    <xf numFmtId="167" fontId="5" fillId="0" borderId="1" xfId="2" applyNumberFormat="1" applyFont="1" applyBorder="1"/>
    <xf numFmtId="168" fontId="5" fillId="0" borderId="1" xfId="3" applyNumberFormat="1" applyFont="1" applyBorder="1"/>
    <xf numFmtId="0" fontId="6" fillId="0" borderId="1" xfId="4" applyFont="1" applyBorder="1"/>
    <xf numFmtId="168" fontId="7" fillId="0" borderId="1" xfId="3" applyNumberFormat="1" applyFont="1" applyBorder="1"/>
    <xf numFmtId="0" fontId="8" fillId="0" borderId="1" xfId="2" applyFont="1" applyBorder="1"/>
    <xf numFmtId="2" fontId="8" fillId="0" borderId="1" xfId="2" applyNumberFormat="1" applyFont="1" applyBorder="1"/>
    <xf numFmtId="167" fontId="8" fillId="0" borderId="1" xfId="2" applyNumberFormat="1" applyFont="1" applyBorder="1"/>
    <xf numFmtId="168" fontId="8" fillId="0" borderId="1" xfId="3" applyNumberFormat="1" applyFont="1" applyBorder="1"/>
    <xf numFmtId="0" fontId="9" fillId="0" borderId="1" xfId="2" applyFont="1" applyBorder="1"/>
    <xf numFmtId="2" fontId="9" fillId="0" borderId="1" xfId="2" applyNumberFormat="1" applyFont="1" applyBorder="1"/>
    <xf numFmtId="167" fontId="9" fillId="0" borderId="1" xfId="2" applyNumberFormat="1" applyFont="1" applyBorder="1"/>
    <xf numFmtId="168" fontId="9" fillId="0" borderId="1" xfId="2" applyNumberFormat="1" applyFont="1" applyBorder="1"/>
    <xf numFmtId="168" fontId="5" fillId="0" borderId="1" xfId="2" applyNumberFormat="1" applyFont="1" applyBorder="1"/>
    <xf numFmtId="168" fontId="7" fillId="0" borderId="1" xfId="2" applyNumberFormat="1" applyFont="1" applyBorder="1"/>
    <xf numFmtId="0" fontId="4" fillId="0" borderId="1" xfId="4" applyBorder="1"/>
    <xf numFmtId="0" fontId="9" fillId="0" borderId="1" xfId="0" applyFont="1" applyBorder="1"/>
    <xf numFmtId="2" fontId="9" fillId="0" borderId="1" xfId="0" applyNumberFormat="1" applyFont="1" applyBorder="1"/>
    <xf numFmtId="167" fontId="9" fillId="0" borderId="1" xfId="0" applyNumberFormat="1" applyFont="1" applyBorder="1"/>
    <xf numFmtId="168" fontId="9" fillId="0" borderId="1" xfId="0" applyNumberFormat="1" applyFont="1" applyBorder="1"/>
    <xf numFmtId="0" fontId="5" fillId="0" borderId="1" xfId="0" applyFont="1" applyBorder="1"/>
    <xf numFmtId="2" fontId="5" fillId="0" borderId="1" xfId="0" applyNumberFormat="1" applyFont="1" applyBorder="1"/>
    <xf numFmtId="167" fontId="5" fillId="0" borderId="1" xfId="0" applyNumberFormat="1" applyFont="1" applyBorder="1"/>
    <xf numFmtId="168" fontId="5" fillId="0" borderId="1" xfId="0" applyNumberFormat="1" applyFont="1" applyBorder="1"/>
    <xf numFmtId="168" fontId="7" fillId="0" borderId="1" xfId="0" applyNumberFormat="1" applyFont="1" applyBorder="1"/>
    <xf numFmtId="2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0" fillId="4" borderId="0" xfId="0" applyFill="1"/>
    <xf numFmtId="0" fontId="11" fillId="2" borderId="2" xfId="0" applyFont="1" applyFill="1" applyBorder="1" applyAlignment="1">
      <alignment vertical="center" wrapText="1"/>
    </xf>
    <xf numFmtId="0" fontId="11" fillId="2" borderId="2" xfId="8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2" xfId="0" applyFont="1" applyBorder="1" applyAlignment="1">
      <alignment vertical="center"/>
    </xf>
    <xf numFmtId="166" fontId="14" fillId="0" borderId="2" xfId="0" applyNumberFormat="1" applyFont="1" applyBorder="1" applyAlignment="1">
      <alignment horizontal="center" vertical="center"/>
    </xf>
    <xf numFmtId="15" fontId="14" fillId="0" borderId="2" xfId="0" applyNumberFormat="1" applyFont="1" applyBorder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166" fontId="14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65" fontId="14" fillId="0" borderId="2" xfId="1" applyFont="1" applyBorder="1" applyAlignment="1">
      <alignment vertical="center"/>
    </xf>
    <xf numFmtId="0" fontId="14" fillId="0" borderId="2" xfId="0" applyFont="1" applyBorder="1" applyAlignment="1">
      <alignment vertical="center" wrapText="1"/>
    </xf>
    <xf numFmtId="2" fontId="16" fillId="2" borderId="2" xfId="0" applyNumberFormat="1" applyFont="1" applyFill="1" applyBorder="1" applyAlignment="1">
      <alignment vertical="center"/>
    </xf>
    <xf numFmtId="0" fontId="17" fillId="3" borderId="2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/>
    </xf>
    <xf numFmtId="166" fontId="18" fillId="2" borderId="2" xfId="0" applyNumberFormat="1" applyFont="1" applyFill="1" applyBorder="1" applyAlignment="1">
      <alignment vertical="center"/>
    </xf>
    <xf numFmtId="0" fontId="18" fillId="2" borderId="2" xfId="0" applyFont="1" applyFill="1" applyBorder="1" applyAlignment="1">
      <alignment vertical="center"/>
    </xf>
    <xf numFmtId="2" fontId="18" fillId="2" borderId="2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vertical="center" wrapText="1"/>
    </xf>
    <xf numFmtId="165" fontId="14" fillId="4" borderId="2" xfId="1" applyFont="1" applyFill="1" applyBorder="1" applyAlignment="1">
      <alignment vertical="center"/>
    </xf>
    <xf numFmtId="165" fontId="14" fillId="2" borderId="2" xfId="1" applyFont="1" applyFill="1" applyBorder="1" applyAlignment="1">
      <alignment vertical="center"/>
    </xf>
    <xf numFmtId="166" fontId="14" fillId="0" borderId="0" xfId="0" applyNumberFormat="1" applyFont="1" applyAlignment="1">
      <alignment horizontal="center" vertical="center"/>
    </xf>
    <xf numFmtId="0" fontId="19" fillId="5" borderId="2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vertical="center" wrapText="1"/>
    </xf>
    <xf numFmtId="0" fontId="19" fillId="5" borderId="2" xfId="0" applyFont="1" applyFill="1" applyBorder="1" applyAlignment="1">
      <alignment vertical="center"/>
    </xf>
    <xf numFmtId="0" fontId="19" fillId="5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70" fontId="16" fillId="2" borderId="2" xfId="1" applyNumberFormat="1" applyFont="1" applyFill="1" applyBorder="1" applyAlignment="1">
      <alignment vertical="center"/>
    </xf>
    <xf numFmtId="170" fontId="16" fillId="4" borderId="2" xfId="1" applyNumberFormat="1" applyFont="1" applyFill="1" applyBorder="1" applyAlignment="1">
      <alignment vertical="center"/>
    </xf>
    <xf numFmtId="170" fontId="18" fillId="2" borderId="2" xfId="1" applyNumberFormat="1" applyFont="1" applyFill="1" applyBorder="1" applyAlignment="1">
      <alignment vertical="center"/>
    </xf>
    <xf numFmtId="170" fontId="14" fillId="0" borderId="2" xfId="1" applyNumberFormat="1" applyFont="1" applyBorder="1" applyAlignment="1">
      <alignment vertical="center"/>
    </xf>
    <xf numFmtId="170" fontId="14" fillId="4" borderId="2" xfId="1" applyNumberFormat="1" applyFont="1" applyFill="1" applyBorder="1" applyAlignment="1">
      <alignment vertical="center"/>
    </xf>
    <xf numFmtId="170" fontId="14" fillId="2" borderId="2" xfId="1" applyNumberFormat="1" applyFont="1" applyFill="1" applyBorder="1" applyAlignment="1">
      <alignment vertical="center"/>
    </xf>
  </cellXfs>
  <cellStyles count="9">
    <cellStyle name="Comma" xfId="1" builtinId="3"/>
    <cellStyle name="Comma 2" xfId="5" xr:uid="{00000000-0005-0000-0000-000001000000}"/>
    <cellStyle name="Currency 2" xfId="3" xr:uid="{00000000-0005-0000-0000-000002000000}"/>
    <cellStyle name="Currency 2 2" xfId="7" xr:uid="{00000000-0005-0000-0000-000003000000}"/>
    <cellStyle name="Hyperlink" xfId="4" builtinId="8"/>
    <cellStyle name="Normal" xfId="0" builtinId="0"/>
    <cellStyle name="Normal 2" xfId="2" xr:uid="{00000000-0005-0000-0000-000006000000}"/>
    <cellStyle name="Normal 2 2" xfId="6" xr:uid="{00000000-0005-0000-0000-000007000000}"/>
    <cellStyle name="Normal 3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LOADING/UNLOADING@5%2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LOADING/UNLOADING@5%25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LOADING/UNLOADING@10%25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LOADING/UNLOADING@5%25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LOADING/UNLOADING@10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showGridLines="0" tabSelected="1" topLeftCell="B7" zoomScale="80" zoomScaleNormal="80" zoomScaleSheetLayoutView="100" workbookViewId="0">
      <selection sqref="A1:M21"/>
    </sheetView>
  </sheetViews>
  <sheetFormatPr defaultColWidth="9" defaultRowHeight="15"/>
  <cols>
    <col min="1" max="1" width="6.28515625" style="34" bestFit="1" customWidth="1"/>
    <col min="2" max="2" width="51.28515625" style="34" customWidth="1"/>
    <col min="3" max="3" width="5.28515625" style="34" bestFit="1" customWidth="1"/>
    <col min="4" max="4" width="11.42578125" style="34" bestFit="1" customWidth="1"/>
    <col min="5" max="5" width="9.140625" style="54" bestFit="1" customWidth="1"/>
    <col min="6" max="6" width="13.5703125" style="34" bestFit="1" customWidth="1"/>
    <col min="7" max="7" width="11.5703125" style="34" bestFit="1" customWidth="1"/>
    <col min="8" max="8" width="13.7109375" style="34" customWidth="1"/>
    <col min="9" max="9" width="33.7109375" style="34" bestFit="1" customWidth="1"/>
    <col min="10" max="10" width="20.28515625" style="34" bestFit="1" customWidth="1"/>
    <col min="11" max="11" width="17.28515625" style="34" customWidth="1"/>
    <col min="12" max="13" width="23" style="34" customWidth="1"/>
  </cols>
  <sheetData>
    <row r="1" spans="1:13" s="1" customFormat="1">
      <c r="A1" s="60" t="s">
        <v>149</v>
      </c>
      <c r="B1" s="60"/>
      <c r="C1" s="60"/>
      <c r="D1" s="60"/>
      <c r="E1" s="60"/>
      <c r="F1" s="60"/>
      <c r="G1" s="60"/>
      <c r="H1" s="60"/>
      <c r="I1" s="60"/>
      <c r="J1" s="60"/>
      <c r="K1" s="34"/>
      <c r="L1" s="34"/>
      <c r="M1" s="34"/>
    </row>
    <row r="2" spans="1:13" s="1" customFormat="1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34"/>
      <c r="L2" s="34"/>
      <c r="M2" s="34"/>
    </row>
    <row r="3" spans="1:13">
      <c r="A3" s="35"/>
      <c r="B3" s="35"/>
      <c r="C3" s="35"/>
      <c r="D3" s="35"/>
      <c r="E3" s="36"/>
      <c r="F3" s="35"/>
      <c r="G3" s="63" t="s">
        <v>150</v>
      </c>
      <c r="H3" s="64"/>
      <c r="I3" s="37"/>
      <c r="J3" s="35"/>
      <c r="K3" s="35"/>
      <c r="L3" s="35"/>
      <c r="M3" s="35"/>
    </row>
    <row r="4" spans="1:13" ht="25.5">
      <c r="A4" s="38" t="s">
        <v>1</v>
      </c>
      <c r="B4" s="38" t="s">
        <v>2</v>
      </c>
      <c r="C4" s="38" t="s">
        <v>3</v>
      </c>
      <c r="D4" s="38" t="s">
        <v>4</v>
      </c>
      <c r="E4" s="39" t="s">
        <v>5</v>
      </c>
      <c r="F4" s="38" t="s">
        <v>6</v>
      </c>
      <c r="G4" s="38" t="s">
        <v>5</v>
      </c>
      <c r="H4" s="38" t="s">
        <v>6</v>
      </c>
      <c r="I4" s="38" t="s">
        <v>7</v>
      </c>
      <c r="J4" s="38" t="s">
        <v>8</v>
      </c>
      <c r="K4" s="38" t="s">
        <v>135</v>
      </c>
      <c r="L4" s="38" t="s">
        <v>141</v>
      </c>
      <c r="M4" s="55" t="s">
        <v>144</v>
      </c>
    </row>
    <row r="5" spans="1:13" ht="114.75">
      <c r="A5" s="35">
        <v>1</v>
      </c>
      <c r="B5" s="32" t="s">
        <v>134</v>
      </c>
      <c r="C5" s="40" t="s">
        <v>16</v>
      </c>
      <c r="D5" s="41">
        <v>1</v>
      </c>
      <c r="E5" s="65">
        <f>'ss Chamber'!F25</f>
        <v>171896.25</v>
      </c>
      <c r="F5" s="68">
        <f>D5*E5</f>
        <v>171896.25</v>
      </c>
      <c r="G5" s="65">
        <v>171896</v>
      </c>
      <c r="H5" s="68">
        <f t="shared" ref="H5:H12" si="0">G5*D5</f>
        <v>171896</v>
      </c>
      <c r="I5" s="43" t="s">
        <v>17</v>
      </c>
      <c r="J5" s="35"/>
      <c r="K5" s="43" t="s">
        <v>136</v>
      </c>
      <c r="L5" s="43" t="s">
        <v>142</v>
      </c>
      <c r="M5" s="56" t="s">
        <v>148</v>
      </c>
    </row>
    <row r="6" spans="1:13" ht="153">
      <c r="A6" s="35">
        <v>2</v>
      </c>
      <c r="B6" s="33" t="s">
        <v>133</v>
      </c>
      <c r="C6" s="40" t="s">
        <v>14</v>
      </c>
      <c r="D6" s="44">
        <v>50</v>
      </c>
      <c r="E6" s="65">
        <f>'Copper pipe'!F21</f>
        <v>1751.45</v>
      </c>
      <c r="F6" s="68">
        <f t="shared" ref="F6:F14" si="1">D6*E6</f>
        <v>87572.5</v>
      </c>
      <c r="G6" s="68">
        <v>1550</v>
      </c>
      <c r="H6" s="68">
        <f t="shared" si="0"/>
        <v>77500</v>
      </c>
      <c r="I6" s="43" t="s">
        <v>17</v>
      </c>
      <c r="J6" s="35"/>
      <c r="K6" s="43" t="s">
        <v>137</v>
      </c>
      <c r="L6" s="43" t="s">
        <v>137</v>
      </c>
      <c r="M6" s="56" t="s">
        <v>151</v>
      </c>
    </row>
    <row r="7" spans="1:13" ht="51">
      <c r="A7" s="35">
        <v>3</v>
      </c>
      <c r="B7" s="45" t="s">
        <v>52</v>
      </c>
      <c r="C7" s="40" t="s">
        <v>90</v>
      </c>
      <c r="D7" s="44">
        <v>1</v>
      </c>
      <c r="E7" s="66">
        <f>'Detail of Pannel electrical '!F17</f>
        <v>181125</v>
      </c>
      <c r="F7" s="68">
        <f t="shared" si="1"/>
        <v>181125</v>
      </c>
      <c r="G7" s="68">
        <v>181125</v>
      </c>
      <c r="H7" s="68">
        <f t="shared" si="0"/>
        <v>181125</v>
      </c>
      <c r="I7" s="35" t="s">
        <v>9</v>
      </c>
      <c r="J7" s="46" t="s">
        <v>27</v>
      </c>
      <c r="K7" s="43" t="s">
        <v>137</v>
      </c>
      <c r="L7" s="43" t="s">
        <v>137</v>
      </c>
      <c r="M7" s="56" t="s">
        <v>152</v>
      </c>
    </row>
    <row r="8" spans="1:13" ht="38.25">
      <c r="A8" s="35">
        <v>4</v>
      </c>
      <c r="B8" s="45" t="s">
        <v>10</v>
      </c>
      <c r="C8" s="40" t="s">
        <v>18</v>
      </c>
      <c r="D8" s="44">
        <v>1200</v>
      </c>
      <c r="E8" s="66">
        <v>175</v>
      </c>
      <c r="F8" s="68">
        <f t="shared" si="1"/>
        <v>210000</v>
      </c>
      <c r="G8" s="68">
        <v>0</v>
      </c>
      <c r="H8" s="68">
        <f t="shared" si="0"/>
        <v>0</v>
      </c>
      <c r="I8" s="35" t="s">
        <v>20</v>
      </c>
      <c r="J8" s="46" t="s">
        <v>28</v>
      </c>
      <c r="K8" s="43" t="s">
        <v>138</v>
      </c>
      <c r="L8" s="43" t="s">
        <v>138</v>
      </c>
      <c r="M8" s="56" t="s">
        <v>145</v>
      </c>
    </row>
    <row r="9" spans="1:13" ht="25.5">
      <c r="A9" s="35">
        <v>5</v>
      </c>
      <c r="B9" s="45" t="s">
        <v>19</v>
      </c>
      <c r="C9" s="40" t="s">
        <v>15</v>
      </c>
      <c r="D9" s="44">
        <v>16.25</v>
      </c>
      <c r="E9" s="65">
        <f>Dmb!F24</f>
        <v>1115.73</v>
      </c>
      <c r="F9" s="68">
        <f t="shared" si="1"/>
        <v>18130.612499999999</v>
      </c>
      <c r="G9" s="65">
        <v>1115.73</v>
      </c>
      <c r="H9" s="68">
        <f t="shared" si="0"/>
        <v>18130.612499999999</v>
      </c>
      <c r="I9" s="35" t="s">
        <v>9</v>
      </c>
      <c r="J9" s="35"/>
      <c r="K9" s="43" t="s">
        <v>137</v>
      </c>
      <c r="L9" s="43" t="s">
        <v>137</v>
      </c>
      <c r="M9" s="56" t="s">
        <v>146</v>
      </c>
    </row>
    <row r="10" spans="1:13" ht="35.25" customHeight="1">
      <c r="A10" s="35">
        <v>6</v>
      </c>
      <c r="B10" s="45" t="s">
        <v>11</v>
      </c>
      <c r="C10" s="47" t="s">
        <v>21</v>
      </c>
      <c r="D10" s="44">
        <v>800</v>
      </c>
      <c r="E10" s="65">
        <f>'6 mm ply for protection'!F17</f>
        <v>37.03</v>
      </c>
      <c r="F10" s="68">
        <f t="shared" si="1"/>
        <v>29624</v>
      </c>
      <c r="G10" s="65">
        <v>37.03</v>
      </c>
      <c r="H10" s="68">
        <f t="shared" si="0"/>
        <v>29624</v>
      </c>
      <c r="I10" s="43" t="s">
        <v>25</v>
      </c>
      <c r="J10" s="35"/>
      <c r="K10" s="43" t="s">
        <v>137</v>
      </c>
      <c r="L10" s="43" t="s">
        <v>137</v>
      </c>
      <c r="M10" s="56" t="s">
        <v>153</v>
      </c>
    </row>
    <row r="11" spans="1:13" ht="25.5">
      <c r="A11" s="35">
        <v>7</v>
      </c>
      <c r="B11" s="45" t="s">
        <v>22</v>
      </c>
      <c r="C11" s="47" t="s">
        <v>13</v>
      </c>
      <c r="D11" s="44">
        <v>150</v>
      </c>
      <c r="E11" s="65">
        <f>'ss frame trench '!F17</f>
        <v>224.82499999999999</v>
      </c>
      <c r="F11" s="68">
        <f t="shared" si="1"/>
        <v>33723.75</v>
      </c>
      <c r="G11" s="68">
        <v>225</v>
      </c>
      <c r="H11" s="68">
        <f t="shared" si="0"/>
        <v>33750</v>
      </c>
      <c r="I11" s="43" t="s">
        <v>17</v>
      </c>
      <c r="J11" s="35"/>
      <c r="K11" s="43" t="s">
        <v>137</v>
      </c>
      <c r="L11" s="43" t="s">
        <v>137</v>
      </c>
      <c r="M11" s="56"/>
    </row>
    <row r="12" spans="1:13">
      <c r="A12" s="35">
        <v>8</v>
      </c>
      <c r="B12" s="45" t="s">
        <v>12</v>
      </c>
      <c r="C12" s="47" t="s">
        <v>15</v>
      </c>
      <c r="D12" s="44">
        <f>75*9.5</f>
        <v>712.5</v>
      </c>
      <c r="E12" s="67">
        <v>8</v>
      </c>
      <c r="F12" s="68">
        <f t="shared" si="1"/>
        <v>5700</v>
      </c>
      <c r="G12" s="68">
        <v>0</v>
      </c>
      <c r="H12" s="68">
        <f t="shared" si="0"/>
        <v>0</v>
      </c>
      <c r="I12" s="35" t="s">
        <v>26</v>
      </c>
      <c r="J12" s="35"/>
      <c r="K12" s="43" t="s">
        <v>140</v>
      </c>
      <c r="L12" s="43" t="s">
        <v>140</v>
      </c>
      <c r="M12" s="56" t="s">
        <v>147</v>
      </c>
    </row>
    <row r="13" spans="1:13" ht="30" customHeight="1">
      <c r="A13" s="35">
        <v>9</v>
      </c>
      <c r="B13" s="45" t="s">
        <v>23</v>
      </c>
      <c r="C13" s="47"/>
      <c r="D13" s="44"/>
      <c r="E13" s="67"/>
      <c r="F13" s="68"/>
      <c r="G13" s="68"/>
      <c r="H13" s="42"/>
      <c r="I13" s="61" t="s">
        <v>17</v>
      </c>
      <c r="J13" s="62"/>
      <c r="K13" s="59" t="s">
        <v>139</v>
      </c>
      <c r="L13" s="59" t="s">
        <v>143</v>
      </c>
      <c r="M13" s="58" t="s">
        <v>154</v>
      </c>
    </row>
    <row r="14" spans="1:13">
      <c r="A14" s="35">
        <f>A13+0.1</f>
        <v>9.1</v>
      </c>
      <c r="B14" s="47" t="s">
        <v>89</v>
      </c>
      <c r="C14" s="49" t="s">
        <v>88</v>
      </c>
      <c r="D14" s="50">
        <v>2200</v>
      </c>
      <c r="E14" s="67">
        <f>'GI CONDUCT'!E11</f>
        <v>66.930000000000007</v>
      </c>
      <c r="F14" s="68">
        <f t="shared" si="1"/>
        <v>147246.00000000003</v>
      </c>
      <c r="G14" s="68">
        <v>35</v>
      </c>
      <c r="H14" s="42">
        <f>G14*D14</f>
        <v>77000</v>
      </c>
      <c r="I14" s="61"/>
      <c r="J14" s="62"/>
      <c r="K14" s="59"/>
      <c r="L14" s="59"/>
      <c r="M14" s="58"/>
    </row>
    <row r="15" spans="1:13">
      <c r="A15" s="35">
        <v>10</v>
      </c>
      <c r="B15" s="47" t="s">
        <v>72</v>
      </c>
      <c r="C15" s="47"/>
      <c r="D15" s="44"/>
      <c r="E15" s="48"/>
      <c r="F15" s="42"/>
      <c r="G15" s="68"/>
      <c r="H15" s="42"/>
      <c r="I15" s="43"/>
      <c r="J15" s="35"/>
      <c r="K15" s="35"/>
      <c r="L15" s="35"/>
      <c r="M15" s="56"/>
    </row>
    <row r="16" spans="1:13">
      <c r="A16" s="35"/>
      <c r="B16" s="47"/>
      <c r="C16" s="47"/>
      <c r="D16" s="41"/>
      <c r="E16" s="48"/>
      <c r="F16" s="42"/>
      <c r="G16" s="68"/>
      <c r="H16" s="42"/>
      <c r="I16" s="43"/>
      <c r="J16" s="35"/>
      <c r="K16" s="35"/>
      <c r="L16" s="35"/>
      <c r="M16" s="57"/>
    </row>
    <row r="17" spans="1:13">
      <c r="A17" s="35"/>
      <c r="B17" s="47" t="s">
        <v>24</v>
      </c>
      <c r="C17" s="47"/>
      <c r="D17" s="41"/>
      <c r="E17" s="48"/>
      <c r="F17" s="42">
        <f>SUM(F5:F16)</f>
        <v>885018.11250000005</v>
      </c>
      <c r="G17" s="68"/>
      <c r="H17" s="42">
        <f>SUM(H5:H16)</f>
        <v>589025.61250000005</v>
      </c>
      <c r="I17" s="43"/>
      <c r="J17" s="35"/>
      <c r="K17" s="35"/>
      <c r="L17" s="35"/>
      <c r="M17" s="57"/>
    </row>
    <row r="18" spans="1:13">
      <c r="A18" s="35"/>
      <c r="B18" s="47" t="s">
        <v>130</v>
      </c>
      <c r="C18" s="47"/>
      <c r="D18" s="41"/>
      <c r="E18" s="48"/>
      <c r="F18" s="42">
        <f>F17*18%</f>
        <v>159303.26024999999</v>
      </c>
      <c r="G18" s="68"/>
      <c r="H18" s="42">
        <f>H17*18%</f>
        <v>106024.61025</v>
      </c>
      <c r="I18" s="43"/>
      <c r="J18" s="35"/>
      <c r="K18" s="35"/>
      <c r="L18" s="35"/>
      <c r="M18" s="57"/>
    </row>
    <row r="19" spans="1:13">
      <c r="A19" s="35"/>
      <c r="B19" s="47"/>
      <c r="C19" s="47"/>
      <c r="D19" s="41"/>
      <c r="E19" s="48"/>
      <c r="F19" s="42"/>
      <c r="G19" s="68"/>
      <c r="H19" s="42"/>
      <c r="I19" s="43"/>
      <c r="J19" s="35"/>
      <c r="K19" s="35"/>
      <c r="L19" s="35"/>
      <c r="M19" s="57"/>
    </row>
    <row r="20" spans="1:13">
      <c r="A20" s="35"/>
      <c r="B20" s="51" t="s">
        <v>131</v>
      </c>
      <c r="C20" s="47"/>
      <c r="D20" s="44"/>
      <c r="E20" s="48"/>
      <c r="F20" s="52">
        <f>SUM(F17:F18)</f>
        <v>1044321.3727500001</v>
      </c>
      <c r="G20" s="69"/>
      <c r="H20" s="52">
        <f>SUM(H17:H18)</f>
        <v>695050.22275000007</v>
      </c>
      <c r="I20" s="43"/>
      <c r="J20" s="35"/>
      <c r="K20" s="35"/>
      <c r="L20" s="35"/>
      <c r="M20" s="57"/>
    </row>
    <row r="21" spans="1:13">
      <c r="A21" s="35"/>
      <c r="B21" s="47"/>
      <c r="C21" s="47"/>
      <c r="D21" s="44"/>
      <c r="E21" s="48"/>
      <c r="F21" s="53"/>
      <c r="G21" s="70"/>
      <c r="H21" s="53"/>
      <c r="I21" s="43"/>
      <c r="J21" s="35"/>
      <c r="K21" s="35"/>
      <c r="L21" s="35"/>
      <c r="M21" s="57"/>
    </row>
  </sheetData>
  <mergeCells count="8">
    <mergeCell ref="M13:M14"/>
    <mergeCell ref="L13:L14"/>
    <mergeCell ref="A1:J1"/>
    <mergeCell ref="A2:J2"/>
    <mergeCell ref="I13:I14"/>
    <mergeCell ref="J13:J14"/>
    <mergeCell ref="K13:K14"/>
    <mergeCell ref="G3:H3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workbookViewId="0">
      <selection activeCell="E5" sqref="E5"/>
    </sheetView>
  </sheetViews>
  <sheetFormatPr defaultRowHeight="15"/>
  <cols>
    <col min="1" max="1" width="11.28515625" customWidth="1"/>
    <col min="2" max="2" width="25.42578125" customWidth="1"/>
  </cols>
  <sheetData>
    <row r="1" spans="1:3" ht="37.9" customHeight="1">
      <c r="B1" s="31" t="s">
        <v>129</v>
      </c>
    </row>
    <row r="2" spans="1:3" ht="14.65" customHeight="1"/>
    <row r="3" spans="1:3">
      <c r="A3" t="s">
        <v>110</v>
      </c>
      <c r="B3" t="s">
        <v>111</v>
      </c>
      <c r="C3" t="s">
        <v>132</v>
      </c>
    </row>
    <row r="4" spans="1:3">
      <c r="A4" t="s">
        <v>112</v>
      </c>
      <c r="B4" t="s">
        <v>113</v>
      </c>
      <c r="C4" t="s">
        <v>124</v>
      </c>
    </row>
    <row r="5" spans="1:3">
      <c r="A5" t="s">
        <v>114</v>
      </c>
      <c r="B5" t="s">
        <v>115</v>
      </c>
      <c r="C5" t="s">
        <v>124</v>
      </c>
    </row>
    <row r="6" spans="1:3">
      <c r="A6" t="s">
        <v>116</v>
      </c>
      <c r="B6" t="s">
        <v>117</v>
      </c>
      <c r="C6" t="s">
        <v>124</v>
      </c>
    </row>
    <row r="7" spans="1:3">
      <c r="A7" t="s">
        <v>118</v>
      </c>
      <c r="B7" t="s">
        <v>120</v>
      </c>
      <c r="C7" t="s">
        <v>124</v>
      </c>
    </row>
    <row r="8" spans="1:3">
      <c r="A8" t="s">
        <v>119</v>
      </c>
      <c r="B8" t="s">
        <v>121</v>
      </c>
      <c r="C8" t="s">
        <v>124</v>
      </c>
    </row>
    <row r="9" spans="1:3">
      <c r="A9" t="s">
        <v>122</v>
      </c>
      <c r="B9" t="s">
        <v>125</v>
      </c>
      <c r="C9" t="s">
        <v>124</v>
      </c>
    </row>
    <row r="10" spans="1:3">
      <c r="A10" t="s">
        <v>126</v>
      </c>
      <c r="B10" t="s">
        <v>123</v>
      </c>
      <c r="C10" t="s">
        <v>124</v>
      </c>
    </row>
  </sheetData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"/>
  <sheetViews>
    <sheetView workbookViewId="0">
      <selection activeCell="G12" sqref="G12"/>
    </sheetView>
  </sheetViews>
  <sheetFormatPr defaultRowHeight="15"/>
  <cols>
    <col min="2" max="2" width="37.28515625" customWidth="1"/>
    <col min="4" max="5" width="11.28515625" customWidth="1"/>
    <col min="6" max="6" width="14.7109375" customWidth="1"/>
    <col min="7" max="7" width="19.5703125" customWidth="1"/>
  </cols>
  <sheetData>
    <row r="1" spans="1:7" ht="22.5">
      <c r="A1" s="12" t="s">
        <v>29</v>
      </c>
      <c r="B1" s="12" t="s">
        <v>30</v>
      </c>
      <c r="C1" s="12" t="s">
        <v>31</v>
      </c>
      <c r="D1" s="13" t="s">
        <v>32</v>
      </c>
      <c r="E1" s="14" t="s">
        <v>33</v>
      </c>
      <c r="F1" s="15" t="s">
        <v>34</v>
      </c>
    </row>
    <row r="2" spans="1:7">
      <c r="A2" s="2">
        <v>1</v>
      </c>
      <c r="B2" s="2" t="s">
        <v>53</v>
      </c>
      <c r="C2" s="2"/>
      <c r="D2" s="3"/>
      <c r="E2" s="4"/>
      <c r="F2" s="16"/>
    </row>
    <row r="3" spans="1:7">
      <c r="A3" s="2" t="s">
        <v>40</v>
      </c>
      <c r="B3" s="2" t="s">
        <v>54</v>
      </c>
      <c r="C3" s="2" t="s">
        <v>37</v>
      </c>
      <c r="D3" s="3">
        <v>1</v>
      </c>
      <c r="E3" s="4">
        <v>29250</v>
      </c>
      <c r="F3" s="16"/>
      <c r="G3" t="s">
        <v>61</v>
      </c>
    </row>
    <row r="4" spans="1:7">
      <c r="A4" s="2"/>
      <c r="B4" s="2" t="s">
        <v>55</v>
      </c>
      <c r="C4" s="2" t="s">
        <v>37</v>
      </c>
      <c r="D4" s="3">
        <v>1</v>
      </c>
      <c r="E4" s="4">
        <v>16500</v>
      </c>
      <c r="F4" s="16"/>
      <c r="G4" t="s">
        <v>61</v>
      </c>
    </row>
    <row r="5" spans="1:7">
      <c r="A5" s="2"/>
      <c r="B5" s="2" t="s">
        <v>56</v>
      </c>
      <c r="C5" s="2" t="s">
        <v>37</v>
      </c>
      <c r="D5" s="3">
        <v>1</v>
      </c>
      <c r="E5" s="4">
        <v>25500</v>
      </c>
      <c r="F5" s="16"/>
      <c r="G5" t="s">
        <v>61</v>
      </c>
    </row>
    <row r="6" spans="1:7">
      <c r="A6" s="2"/>
      <c r="B6" s="2" t="s">
        <v>57</v>
      </c>
      <c r="C6" s="2" t="s">
        <v>37</v>
      </c>
      <c r="D6" s="3">
        <v>1</v>
      </c>
      <c r="E6" s="4">
        <v>25500</v>
      </c>
      <c r="F6" s="16"/>
      <c r="G6" t="s">
        <v>61</v>
      </c>
    </row>
    <row r="7" spans="1:7">
      <c r="A7" s="2"/>
      <c r="B7" s="2" t="s">
        <v>55</v>
      </c>
      <c r="C7" s="2" t="s">
        <v>37</v>
      </c>
      <c r="D7" s="3">
        <v>1</v>
      </c>
      <c r="E7" s="4">
        <v>16500</v>
      </c>
      <c r="F7" s="16"/>
      <c r="G7" t="s">
        <v>61</v>
      </c>
    </row>
    <row r="8" spans="1:7">
      <c r="A8" s="2"/>
      <c r="B8" s="2"/>
      <c r="C8" s="2"/>
      <c r="D8" s="3"/>
      <c r="E8" s="4"/>
      <c r="F8" s="16">
        <v>113250</v>
      </c>
    </row>
    <row r="9" spans="1:7">
      <c r="A9" s="2"/>
      <c r="B9" s="2" t="s">
        <v>127</v>
      </c>
      <c r="C9" s="2" t="s">
        <v>37</v>
      </c>
      <c r="D9" s="3">
        <v>5</v>
      </c>
      <c r="E9" s="4">
        <v>1800</v>
      </c>
      <c r="F9" s="16">
        <v>9000</v>
      </c>
      <c r="G9" t="s">
        <v>128</v>
      </c>
    </row>
    <row r="10" spans="1:7">
      <c r="A10" s="2"/>
      <c r="B10" s="2"/>
      <c r="C10" s="2"/>
      <c r="D10" s="3"/>
      <c r="E10" s="4"/>
      <c r="F10" s="17">
        <v>122250</v>
      </c>
    </row>
    <row r="11" spans="1:7">
      <c r="A11" s="2"/>
      <c r="B11" s="18" t="s">
        <v>59</v>
      </c>
      <c r="C11" s="2"/>
      <c r="D11" s="3"/>
      <c r="E11" s="4"/>
      <c r="F11" s="16">
        <v>6112.5</v>
      </c>
    </row>
    <row r="12" spans="1:7">
      <c r="A12" s="2"/>
      <c r="B12" s="2" t="s">
        <v>60</v>
      </c>
      <c r="C12" s="2"/>
      <c r="D12" s="3"/>
      <c r="E12" s="4"/>
      <c r="F12" s="16">
        <v>6112.5</v>
      </c>
    </row>
    <row r="13" spans="1:7">
      <c r="A13" s="2" t="s">
        <v>40</v>
      </c>
      <c r="B13" s="2" t="s">
        <v>41</v>
      </c>
      <c r="C13" s="2"/>
      <c r="D13" s="3"/>
      <c r="E13" s="4"/>
      <c r="F13" s="17">
        <v>134475</v>
      </c>
    </row>
    <row r="14" spans="1:7">
      <c r="A14" s="2"/>
      <c r="B14" s="2"/>
      <c r="C14" s="2"/>
      <c r="D14" s="3"/>
      <c r="E14" s="4"/>
      <c r="F14" s="16"/>
    </row>
    <row r="15" spans="1:7">
      <c r="A15" s="2"/>
      <c r="B15" s="2" t="s">
        <v>42</v>
      </c>
      <c r="C15" s="2" t="s">
        <v>37</v>
      </c>
      <c r="D15" s="3">
        <v>5</v>
      </c>
      <c r="E15" s="4">
        <v>3000</v>
      </c>
      <c r="F15" s="16">
        <v>15000</v>
      </c>
    </row>
    <row r="16" spans="1:7">
      <c r="A16" s="2" t="s">
        <v>43</v>
      </c>
      <c r="B16" s="2" t="s">
        <v>44</v>
      </c>
      <c r="C16" s="2"/>
      <c r="D16" s="3"/>
      <c r="E16" s="4"/>
      <c r="F16" s="17">
        <v>15000</v>
      </c>
    </row>
    <row r="17" spans="1:6">
      <c r="A17" s="2"/>
      <c r="B17" s="2"/>
      <c r="C17" s="2"/>
      <c r="D17" s="3"/>
      <c r="E17" s="4"/>
      <c r="F17" s="16"/>
    </row>
    <row r="18" spans="1:6">
      <c r="A18" s="2" t="s">
        <v>45</v>
      </c>
      <c r="B18" s="2" t="s">
        <v>46</v>
      </c>
      <c r="C18" s="2"/>
      <c r="D18" s="3"/>
      <c r="E18" s="4"/>
      <c r="F18" s="17">
        <v>149475</v>
      </c>
    </row>
    <row r="19" spans="1:6">
      <c r="A19" s="2"/>
      <c r="B19" s="2"/>
      <c r="C19" s="2"/>
      <c r="D19" s="3"/>
      <c r="E19" s="4"/>
      <c r="F19" s="17"/>
    </row>
    <row r="20" spans="1:6">
      <c r="A20" s="2"/>
      <c r="B20" s="2"/>
      <c r="C20" s="2"/>
      <c r="D20" s="3"/>
      <c r="E20" s="4"/>
      <c r="F20" s="17"/>
    </row>
    <row r="21" spans="1:6">
      <c r="A21" s="2" t="s">
        <v>47</v>
      </c>
      <c r="B21" s="2" t="s">
        <v>48</v>
      </c>
      <c r="C21" s="2"/>
      <c r="D21" s="3"/>
      <c r="E21" s="4"/>
      <c r="F21" s="17">
        <v>149475</v>
      </c>
    </row>
    <row r="22" spans="1:6">
      <c r="A22" s="2"/>
      <c r="B22" s="2"/>
      <c r="C22" s="2"/>
      <c r="D22" s="3"/>
      <c r="E22" s="4"/>
      <c r="F22" s="17"/>
    </row>
    <row r="23" spans="1:6">
      <c r="A23" s="2" t="s">
        <v>49</v>
      </c>
      <c r="B23" s="2" t="s">
        <v>50</v>
      </c>
      <c r="C23" s="2"/>
      <c r="D23" s="3"/>
      <c r="E23" s="4"/>
      <c r="F23" s="17">
        <v>22421.25</v>
      </c>
    </row>
    <row r="24" spans="1:6">
      <c r="A24" s="2"/>
      <c r="B24" s="2"/>
      <c r="C24" s="2"/>
      <c r="D24" s="3"/>
      <c r="E24" s="4"/>
      <c r="F24" s="17"/>
    </row>
    <row r="25" spans="1:6">
      <c r="A25" s="2"/>
      <c r="B25" s="2" t="s">
        <v>51</v>
      </c>
      <c r="C25" s="2"/>
      <c r="D25" s="3"/>
      <c r="E25" s="4"/>
      <c r="F25" s="17">
        <v>171896.25</v>
      </c>
    </row>
  </sheetData>
  <hyperlinks>
    <hyperlink ref="B11" r:id="rId1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2"/>
  <sheetViews>
    <sheetView workbookViewId="0">
      <selection activeCell="G10" sqref="G10"/>
    </sheetView>
  </sheetViews>
  <sheetFormatPr defaultRowHeight="15"/>
  <cols>
    <col min="2" max="2" width="32.42578125" customWidth="1"/>
    <col min="7" max="7" width="21.42578125" customWidth="1"/>
  </cols>
  <sheetData>
    <row r="1" spans="1:7" ht="22.5">
      <c r="A1" s="19" t="s">
        <v>29</v>
      </c>
      <c r="B1" s="19" t="s">
        <v>30</v>
      </c>
      <c r="C1" s="19" t="s">
        <v>31</v>
      </c>
      <c r="D1" s="20" t="s">
        <v>32</v>
      </c>
      <c r="E1" s="21" t="s">
        <v>33</v>
      </c>
      <c r="F1" s="22" t="s">
        <v>34</v>
      </c>
    </row>
    <row r="2" spans="1:7">
      <c r="A2" s="23">
        <v>1</v>
      </c>
      <c r="B2" s="23" t="s">
        <v>62</v>
      </c>
      <c r="C2" s="23" t="s">
        <v>63</v>
      </c>
      <c r="D2" s="24"/>
      <c r="E2" s="25"/>
      <c r="F2" s="26"/>
    </row>
    <row r="3" spans="1:7">
      <c r="A3" s="23"/>
      <c r="B3" s="23" t="s">
        <v>64</v>
      </c>
      <c r="C3" s="23" t="s">
        <v>63</v>
      </c>
      <c r="D3" s="24">
        <v>1</v>
      </c>
      <c r="E3" s="25">
        <v>619</v>
      </c>
      <c r="F3" s="26">
        <f>D3*E3</f>
        <v>619</v>
      </c>
      <c r="G3" t="s">
        <v>70</v>
      </c>
    </row>
    <row r="4" spans="1:7">
      <c r="A4" s="23"/>
      <c r="B4" s="23" t="s">
        <v>58</v>
      </c>
      <c r="C4" s="23" t="s">
        <v>63</v>
      </c>
      <c r="D4" s="24">
        <v>1</v>
      </c>
      <c r="E4" s="25">
        <v>323</v>
      </c>
      <c r="F4" s="26">
        <f>D4*E4</f>
        <v>323</v>
      </c>
      <c r="G4" t="s">
        <v>70</v>
      </c>
    </row>
    <row r="5" spans="1:7">
      <c r="A5" s="23"/>
      <c r="B5" s="23" t="s">
        <v>65</v>
      </c>
      <c r="C5" s="23" t="s">
        <v>63</v>
      </c>
      <c r="D5" s="24">
        <v>1</v>
      </c>
      <c r="E5" s="25">
        <v>78</v>
      </c>
      <c r="F5" s="26">
        <f>D5*E5</f>
        <v>78</v>
      </c>
      <c r="G5" t="s">
        <v>70</v>
      </c>
    </row>
    <row r="6" spans="1:7">
      <c r="A6" s="23"/>
      <c r="B6" s="23"/>
      <c r="C6" s="23"/>
      <c r="D6" s="24"/>
      <c r="E6" s="25" t="s">
        <v>66</v>
      </c>
      <c r="F6" s="27">
        <f>SUM(F3:F5)</f>
        <v>1020</v>
      </c>
    </row>
    <row r="7" spans="1:7">
      <c r="A7" s="23"/>
      <c r="B7" s="18" t="s">
        <v>59</v>
      </c>
      <c r="C7" s="23"/>
      <c r="D7" s="24"/>
      <c r="E7" s="25"/>
      <c r="F7" s="26">
        <f>F6*5%</f>
        <v>51</v>
      </c>
    </row>
    <row r="8" spans="1:7">
      <c r="A8" s="23"/>
      <c r="B8" s="23" t="s">
        <v>60</v>
      </c>
      <c r="C8" s="23"/>
      <c r="D8" s="24"/>
      <c r="E8" s="25"/>
      <c r="F8" s="26">
        <f>F6*5%</f>
        <v>51</v>
      </c>
    </row>
    <row r="9" spans="1:7">
      <c r="A9" s="23"/>
      <c r="B9" s="23" t="s">
        <v>69</v>
      </c>
      <c r="C9" s="23"/>
      <c r="D9" s="24"/>
      <c r="E9" s="25"/>
      <c r="F9" s="26">
        <f>F6*5%</f>
        <v>51</v>
      </c>
    </row>
    <row r="10" spans="1:7">
      <c r="A10" s="23" t="s">
        <v>40</v>
      </c>
      <c r="B10" s="23" t="s">
        <v>41</v>
      </c>
      <c r="C10" s="23"/>
      <c r="D10" s="24"/>
      <c r="E10" s="25"/>
      <c r="F10" s="27">
        <f>SUM(F6:F9)</f>
        <v>1173</v>
      </c>
    </row>
    <row r="11" spans="1:7">
      <c r="A11" s="23"/>
      <c r="B11" s="23"/>
      <c r="C11" s="23"/>
      <c r="D11" s="24"/>
      <c r="E11" s="25"/>
      <c r="F11" s="26"/>
    </row>
    <row r="12" spans="1:7">
      <c r="A12" s="23"/>
      <c r="B12" s="23" t="s">
        <v>42</v>
      </c>
      <c r="C12" s="23" t="s">
        <v>63</v>
      </c>
      <c r="D12" s="24">
        <v>1</v>
      </c>
      <c r="E12" s="25">
        <v>350</v>
      </c>
      <c r="F12" s="26">
        <f t="shared" ref="F12" si="0">D12*E12</f>
        <v>350</v>
      </c>
      <c r="G12" t="s">
        <v>70</v>
      </c>
    </row>
    <row r="13" spans="1:7">
      <c r="A13" s="23" t="s">
        <v>43</v>
      </c>
      <c r="B13" s="23" t="s">
        <v>44</v>
      </c>
      <c r="C13" s="23"/>
      <c r="D13" s="24"/>
      <c r="E13" s="25"/>
      <c r="F13" s="27">
        <f>F12</f>
        <v>350</v>
      </c>
    </row>
    <row r="14" spans="1:7">
      <c r="A14" s="23"/>
      <c r="B14" s="23"/>
      <c r="C14" s="23"/>
      <c r="D14" s="24"/>
      <c r="E14" s="25"/>
      <c r="F14" s="26"/>
    </row>
    <row r="15" spans="1:7">
      <c r="A15" s="23" t="s">
        <v>45</v>
      </c>
      <c r="B15" s="23" t="s">
        <v>46</v>
      </c>
      <c r="C15" s="23"/>
      <c r="D15" s="24"/>
      <c r="E15" s="25"/>
      <c r="F15" s="27">
        <f>SUM(F13,F10)</f>
        <v>1523</v>
      </c>
    </row>
    <row r="16" spans="1:7">
      <c r="A16" s="23"/>
      <c r="B16" s="23"/>
      <c r="C16" s="23"/>
      <c r="D16" s="24"/>
      <c r="E16" s="25"/>
      <c r="F16" s="27"/>
    </row>
    <row r="17" spans="1:6">
      <c r="A17" s="23" t="s">
        <v>47</v>
      </c>
      <c r="B17" s="23" t="s">
        <v>48</v>
      </c>
      <c r="C17" s="23"/>
      <c r="D17" s="24"/>
      <c r="E17" s="25"/>
      <c r="F17" s="27">
        <f>SUM(F15:F16)</f>
        <v>1523</v>
      </c>
    </row>
    <row r="18" spans="1:6">
      <c r="A18" s="23"/>
      <c r="B18" s="23"/>
      <c r="C18" s="23"/>
      <c r="D18" s="24"/>
      <c r="E18" s="25"/>
      <c r="F18" s="27"/>
    </row>
    <row r="19" spans="1:6">
      <c r="A19" s="23" t="s">
        <v>49</v>
      </c>
      <c r="B19" s="23" t="s">
        <v>50</v>
      </c>
      <c r="C19" s="23"/>
      <c r="D19" s="24"/>
      <c r="E19" s="25"/>
      <c r="F19" s="27">
        <f>F17*15%</f>
        <v>228.45</v>
      </c>
    </row>
    <row r="20" spans="1:6">
      <c r="A20" s="23"/>
      <c r="B20" s="23"/>
      <c r="C20" s="23"/>
      <c r="D20" s="24"/>
      <c r="E20" s="25"/>
      <c r="F20" s="27"/>
    </row>
    <row r="21" spans="1:6">
      <c r="A21" s="23"/>
      <c r="B21" s="23" t="s">
        <v>51</v>
      </c>
      <c r="C21" s="23"/>
      <c r="D21" s="24"/>
      <c r="E21" s="25" t="s">
        <v>66</v>
      </c>
      <c r="F21" s="27">
        <f>SUM(F17:F19)</f>
        <v>1751.45</v>
      </c>
    </row>
    <row r="22" spans="1:6">
      <c r="D22" s="28"/>
      <c r="E22" s="29"/>
      <c r="F22" s="30"/>
    </row>
  </sheetData>
  <hyperlinks>
    <hyperlink ref="B7" r:id="rId1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7"/>
  <sheetViews>
    <sheetView workbookViewId="0">
      <selection activeCell="G22" sqref="G22"/>
    </sheetView>
  </sheetViews>
  <sheetFormatPr defaultRowHeight="15"/>
  <cols>
    <col min="2" max="2" width="18.7109375" customWidth="1"/>
    <col min="5" max="5" width="13.140625" customWidth="1"/>
    <col min="6" max="6" width="15.140625" customWidth="1"/>
    <col min="7" max="7" width="19.7109375" customWidth="1"/>
  </cols>
  <sheetData>
    <row r="1" spans="1:7" ht="19.5">
      <c r="A1" s="8" t="s">
        <v>29</v>
      </c>
      <c r="B1" s="8" t="s">
        <v>30</v>
      </c>
      <c r="C1" s="8" t="s">
        <v>31</v>
      </c>
      <c r="D1" s="9" t="s">
        <v>32</v>
      </c>
      <c r="E1" s="10" t="s">
        <v>33</v>
      </c>
      <c r="F1" s="11" t="s">
        <v>34</v>
      </c>
    </row>
    <row r="2" spans="1:7">
      <c r="A2" s="2">
        <v>1</v>
      </c>
      <c r="B2" s="2" t="s">
        <v>35</v>
      </c>
      <c r="C2" s="2"/>
      <c r="D2" s="3"/>
      <c r="E2" s="4"/>
      <c r="F2" s="5"/>
    </row>
    <row r="3" spans="1:7">
      <c r="A3" s="2"/>
      <c r="B3" s="2" t="s">
        <v>36</v>
      </c>
      <c r="C3" s="2" t="s">
        <v>37</v>
      </c>
      <c r="D3" s="3">
        <v>1</v>
      </c>
      <c r="E3" s="4">
        <v>135000</v>
      </c>
      <c r="F3" s="5">
        <v>135000</v>
      </c>
      <c r="G3" t="s">
        <v>107</v>
      </c>
    </row>
    <row r="4" spans="1:7">
      <c r="A4" s="2"/>
      <c r="B4" s="6" t="s">
        <v>38</v>
      </c>
      <c r="C4" s="2" t="s">
        <v>37</v>
      </c>
      <c r="D4" s="3">
        <v>1</v>
      </c>
      <c r="E4" s="4">
        <v>5000</v>
      </c>
      <c r="F4" s="5">
        <v>5000</v>
      </c>
    </row>
    <row r="5" spans="1:7">
      <c r="A5" s="2"/>
      <c r="B5" s="2" t="s">
        <v>39</v>
      </c>
      <c r="C5" s="2" t="s">
        <v>37</v>
      </c>
      <c r="D5" s="3">
        <v>1</v>
      </c>
      <c r="E5" s="4">
        <v>5000</v>
      </c>
      <c r="F5" s="5">
        <v>5000</v>
      </c>
    </row>
    <row r="6" spans="1:7">
      <c r="A6" s="2" t="s">
        <v>40</v>
      </c>
      <c r="B6" s="2" t="s">
        <v>41</v>
      </c>
      <c r="C6" s="2"/>
      <c r="D6" s="3"/>
      <c r="E6" s="4"/>
      <c r="F6" s="7">
        <v>145000</v>
      </c>
    </row>
    <row r="7" spans="1:7">
      <c r="A7" s="2"/>
      <c r="B7" s="2"/>
      <c r="C7" s="2"/>
      <c r="D7" s="3"/>
      <c r="E7" s="4"/>
      <c r="F7" s="5"/>
    </row>
    <row r="8" spans="1:7">
      <c r="A8" s="2"/>
      <c r="B8" s="2" t="s">
        <v>42</v>
      </c>
      <c r="C8" s="2" t="s">
        <v>37</v>
      </c>
      <c r="D8" s="3">
        <v>1</v>
      </c>
      <c r="E8" s="4">
        <v>12500</v>
      </c>
      <c r="F8" s="5">
        <v>12500</v>
      </c>
    </row>
    <row r="9" spans="1:7">
      <c r="A9" s="2" t="s">
        <v>43</v>
      </c>
      <c r="B9" s="2" t="s">
        <v>44</v>
      </c>
      <c r="C9" s="2"/>
      <c r="D9" s="3"/>
      <c r="E9" s="4"/>
      <c r="F9" s="7">
        <v>12500</v>
      </c>
    </row>
    <row r="10" spans="1:7">
      <c r="A10" s="2"/>
      <c r="B10" s="2"/>
      <c r="C10" s="2"/>
      <c r="D10" s="3"/>
      <c r="E10" s="4"/>
      <c r="F10" s="5"/>
    </row>
    <row r="11" spans="1:7">
      <c r="A11" s="2" t="s">
        <v>45</v>
      </c>
      <c r="B11" s="2" t="s">
        <v>46</v>
      </c>
      <c r="C11" s="2"/>
      <c r="D11" s="3"/>
      <c r="E11" s="4"/>
      <c r="F11" s="7">
        <v>157500</v>
      </c>
    </row>
    <row r="12" spans="1:7">
      <c r="A12" s="2"/>
      <c r="B12" s="2"/>
      <c r="C12" s="2"/>
      <c r="D12" s="3"/>
      <c r="E12" s="4"/>
      <c r="F12" s="5"/>
    </row>
    <row r="13" spans="1:7">
      <c r="A13" s="2" t="s">
        <v>47</v>
      </c>
      <c r="B13" s="2" t="s">
        <v>48</v>
      </c>
      <c r="C13" s="2"/>
      <c r="D13" s="3"/>
      <c r="E13" s="4"/>
      <c r="F13" s="7">
        <v>157500</v>
      </c>
    </row>
    <row r="14" spans="1:7">
      <c r="A14" s="2"/>
      <c r="B14" s="2"/>
      <c r="C14" s="2"/>
      <c r="D14" s="3"/>
      <c r="E14" s="4"/>
      <c r="F14" s="5"/>
    </row>
    <row r="15" spans="1:7">
      <c r="A15" s="2" t="s">
        <v>49</v>
      </c>
      <c r="B15" s="2" t="s">
        <v>50</v>
      </c>
      <c r="C15" s="2"/>
      <c r="D15" s="3"/>
      <c r="E15" s="4"/>
      <c r="F15" s="7">
        <v>23625</v>
      </c>
    </row>
    <row r="16" spans="1:7">
      <c r="A16" s="2"/>
      <c r="B16" s="2"/>
      <c r="C16" s="2"/>
      <c r="D16" s="3"/>
      <c r="E16" s="4"/>
      <c r="F16" s="5"/>
    </row>
    <row r="17" spans="1:6">
      <c r="A17" s="2"/>
      <c r="B17" s="2" t="s">
        <v>51</v>
      </c>
      <c r="C17" s="2"/>
      <c r="D17" s="3"/>
      <c r="E17" s="4"/>
      <c r="F17" s="7">
        <v>181125</v>
      </c>
    </row>
  </sheetData>
  <hyperlinks>
    <hyperlink ref="B4" r:id="rId1" display="LOADING/UNLOADING@10%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"/>
  <sheetViews>
    <sheetView topLeftCell="A10" workbookViewId="0">
      <selection activeCell="H19" sqref="H19"/>
    </sheetView>
  </sheetViews>
  <sheetFormatPr defaultRowHeight="15"/>
  <cols>
    <col min="2" max="2" width="29.28515625" customWidth="1"/>
    <col min="6" max="6" width="12.7109375" customWidth="1"/>
  </cols>
  <sheetData>
    <row r="1" spans="1:6" ht="22.5">
      <c r="A1" s="19" t="s">
        <v>29</v>
      </c>
      <c r="B1" s="19" t="s">
        <v>30</v>
      </c>
      <c r="C1" s="19" t="s">
        <v>31</v>
      </c>
      <c r="D1" s="20" t="s">
        <v>32</v>
      </c>
      <c r="E1" s="21" t="s">
        <v>33</v>
      </c>
      <c r="F1" s="22" t="s">
        <v>34</v>
      </c>
    </row>
    <row r="2" spans="1:6">
      <c r="A2" s="23">
        <v>1</v>
      </c>
      <c r="B2" s="23" t="s">
        <v>91</v>
      </c>
      <c r="C2" s="23" t="s">
        <v>15</v>
      </c>
      <c r="D2" s="24"/>
      <c r="E2" s="25"/>
      <c r="F2" s="26"/>
    </row>
    <row r="3" spans="1:6">
      <c r="A3" s="23"/>
      <c r="B3" s="23" t="s">
        <v>92</v>
      </c>
      <c r="C3" s="23" t="s">
        <v>63</v>
      </c>
      <c r="D3" s="24">
        <v>44.75</v>
      </c>
      <c r="E3" s="25">
        <v>60</v>
      </c>
      <c r="F3" s="26">
        <v>2685</v>
      </c>
    </row>
    <row r="4" spans="1:6">
      <c r="A4" s="23"/>
      <c r="B4" s="23" t="s">
        <v>93</v>
      </c>
      <c r="C4" s="23" t="s">
        <v>15</v>
      </c>
      <c r="D4" s="24">
        <v>34</v>
      </c>
      <c r="E4" s="25">
        <v>118</v>
      </c>
      <c r="F4" s="26">
        <v>4012</v>
      </c>
    </row>
    <row r="5" spans="1:6">
      <c r="A5" s="23"/>
      <c r="B5" s="23" t="s">
        <v>94</v>
      </c>
      <c r="C5" s="23" t="s">
        <v>95</v>
      </c>
      <c r="D5" s="24">
        <v>1</v>
      </c>
      <c r="E5" s="25">
        <v>1000</v>
      </c>
      <c r="F5" s="26">
        <v>1000</v>
      </c>
    </row>
    <row r="6" spans="1:6">
      <c r="A6" s="23"/>
      <c r="B6" s="23" t="s">
        <v>96</v>
      </c>
      <c r="C6" s="23" t="s">
        <v>15</v>
      </c>
      <c r="D6" s="24">
        <v>34</v>
      </c>
      <c r="E6" s="25">
        <v>15</v>
      </c>
      <c r="F6" s="26">
        <v>510</v>
      </c>
    </row>
    <row r="7" spans="1:6">
      <c r="A7" s="23"/>
      <c r="B7" s="23"/>
      <c r="C7" s="23"/>
      <c r="D7" s="24"/>
      <c r="E7" s="25" t="s">
        <v>97</v>
      </c>
      <c r="F7" s="27">
        <v>8207</v>
      </c>
    </row>
    <row r="8" spans="1:6">
      <c r="A8" s="23"/>
      <c r="B8" s="23" t="s">
        <v>98</v>
      </c>
      <c r="C8" s="23"/>
      <c r="D8" s="24"/>
      <c r="E8" s="25"/>
      <c r="F8" s="26">
        <v>4000</v>
      </c>
    </row>
    <row r="9" spans="1:6">
      <c r="A9" s="23"/>
      <c r="B9" s="23" t="s">
        <v>99</v>
      </c>
      <c r="C9" s="23"/>
      <c r="D9" s="24"/>
      <c r="E9" s="25"/>
      <c r="F9" s="26">
        <v>1000</v>
      </c>
    </row>
    <row r="10" spans="1:6">
      <c r="A10" s="23" t="s">
        <v>40</v>
      </c>
      <c r="B10" s="23" t="s">
        <v>41</v>
      </c>
      <c r="C10" s="23"/>
      <c r="D10" s="24"/>
      <c r="E10" s="25"/>
      <c r="F10" s="27">
        <v>13207</v>
      </c>
    </row>
    <row r="11" spans="1:6">
      <c r="A11" s="23"/>
      <c r="B11" s="23"/>
      <c r="C11" s="23"/>
      <c r="D11" s="24"/>
      <c r="E11" s="25"/>
      <c r="F11" s="26"/>
    </row>
    <row r="12" spans="1:6">
      <c r="A12" s="23"/>
      <c r="B12" s="23" t="s">
        <v>100</v>
      </c>
      <c r="C12" s="23" t="s">
        <v>63</v>
      </c>
      <c r="D12" s="24">
        <v>44.75</v>
      </c>
      <c r="E12" s="25">
        <v>25</v>
      </c>
      <c r="F12" s="26">
        <v>1118.75</v>
      </c>
    </row>
    <row r="13" spans="1:6">
      <c r="A13" s="23"/>
      <c r="B13" s="23" t="s">
        <v>101</v>
      </c>
      <c r="C13" s="23" t="s">
        <v>102</v>
      </c>
      <c r="D13" s="24">
        <v>34</v>
      </c>
      <c r="E13" s="25">
        <v>30</v>
      </c>
      <c r="F13" s="26">
        <v>1020</v>
      </c>
    </row>
    <row r="14" spans="1:6">
      <c r="A14" s="23"/>
      <c r="B14" s="23" t="s">
        <v>103</v>
      </c>
      <c r="C14" s="23" t="s">
        <v>102</v>
      </c>
      <c r="D14" s="24">
        <v>35</v>
      </c>
      <c r="E14" s="25">
        <v>12</v>
      </c>
      <c r="F14" s="26">
        <v>420</v>
      </c>
    </row>
    <row r="15" spans="1:6">
      <c r="A15" s="23"/>
      <c r="B15" s="23"/>
      <c r="C15" s="23"/>
      <c r="D15" s="24"/>
      <c r="E15" s="25"/>
      <c r="F15" s="26"/>
    </row>
    <row r="16" spans="1:6">
      <c r="A16" s="23" t="s">
        <v>43</v>
      </c>
      <c r="B16" s="23" t="s">
        <v>44</v>
      </c>
      <c r="C16" s="23"/>
      <c r="D16" s="24"/>
      <c r="E16" s="25"/>
      <c r="F16" s="27">
        <v>2558.75</v>
      </c>
    </row>
    <row r="17" spans="1:6">
      <c r="A17" s="23"/>
      <c r="B17" s="23"/>
      <c r="C17" s="23"/>
      <c r="D17" s="24"/>
      <c r="E17" s="25"/>
      <c r="F17" s="26"/>
    </row>
    <row r="18" spans="1:6">
      <c r="A18" s="23" t="s">
        <v>45</v>
      </c>
      <c r="B18" s="23" t="s">
        <v>46</v>
      </c>
      <c r="C18" s="23"/>
      <c r="D18" s="24"/>
      <c r="E18" s="25"/>
      <c r="F18" s="27">
        <v>15765.75</v>
      </c>
    </row>
    <row r="19" spans="1:6">
      <c r="A19" s="23"/>
      <c r="B19" s="23"/>
      <c r="C19" s="23"/>
      <c r="D19" s="24"/>
      <c r="E19" s="25"/>
      <c r="F19" s="27"/>
    </row>
    <row r="20" spans="1:6">
      <c r="A20" s="23"/>
      <c r="B20" s="23"/>
      <c r="C20" s="23"/>
      <c r="D20" s="24"/>
      <c r="E20" s="25"/>
      <c r="F20" s="27"/>
    </row>
    <row r="21" spans="1:6">
      <c r="A21" s="23" t="s">
        <v>49</v>
      </c>
      <c r="B21" s="23" t="s">
        <v>50</v>
      </c>
      <c r="C21" s="23"/>
      <c r="D21" s="24"/>
      <c r="E21" s="25"/>
      <c r="F21" s="27">
        <v>2364.8624999999997</v>
      </c>
    </row>
    <row r="22" spans="1:6">
      <c r="A22" s="23"/>
      <c r="B22" s="23"/>
      <c r="C22" s="23"/>
      <c r="D22" s="24"/>
      <c r="E22" s="25"/>
      <c r="F22" s="27"/>
    </row>
    <row r="23" spans="1:6">
      <c r="A23" s="23"/>
      <c r="B23" s="23" t="s">
        <v>51</v>
      </c>
      <c r="C23" s="23"/>
      <c r="D23" s="24"/>
      <c r="E23" s="25"/>
      <c r="F23" s="27">
        <v>18130.612499999999</v>
      </c>
    </row>
    <row r="24" spans="1:6">
      <c r="E24" s="29" t="s">
        <v>104</v>
      </c>
      <c r="F24" s="30">
        <v>1115.73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7"/>
  <sheetViews>
    <sheetView workbookViewId="0">
      <selection activeCell="F7" sqref="F7"/>
    </sheetView>
  </sheetViews>
  <sheetFormatPr defaultRowHeight="15"/>
  <cols>
    <col min="2" max="2" width="28.42578125" customWidth="1"/>
    <col min="6" max="6" width="11.28515625" customWidth="1"/>
  </cols>
  <sheetData>
    <row r="1" spans="1:7" ht="22.5">
      <c r="A1" s="19" t="s">
        <v>29</v>
      </c>
      <c r="B1" s="19" t="s">
        <v>30</v>
      </c>
      <c r="C1" s="19" t="s">
        <v>31</v>
      </c>
      <c r="D1" s="20" t="s">
        <v>32</v>
      </c>
      <c r="E1" s="21" t="s">
        <v>33</v>
      </c>
      <c r="F1" s="22" t="s">
        <v>34</v>
      </c>
    </row>
    <row r="2" spans="1:7">
      <c r="A2" s="23">
        <v>1</v>
      </c>
      <c r="B2" s="23" t="s">
        <v>109</v>
      </c>
      <c r="C2" s="23" t="s">
        <v>15</v>
      </c>
      <c r="D2" s="24">
        <v>1</v>
      </c>
      <c r="E2" s="25">
        <v>22</v>
      </c>
      <c r="F2" s="26">
        <f>D2*E2</f>
        <v>22</v>
      </c>
      <c r="G2" t="s">
        <v>70</v>
      </c>
    </row>
    <row r="3" spans="1:7">
      <c r="A3" s="23"/>
      <c r="B3" s="18" t="s">
        <v>59</v>
      </c>
      <c r="C3" s="23"/>
      <c r="D3" s="24"/>
      <c r="E3" s="25">
        <f>E2*5%</f>
        <v>1.1000000000000001</v>
      </c>
      <c r="F3" s="26">
        <f t="shared" ref="F3:F7" si="0">D3*E3</f>
        <v>0</v>
      </c>
    </row>
    <row r="4" spans="1:7">
      <c r="A4" s="23"/>
      <c r="B4" s="23" t="s">
        <v>60</v>
      </c>
      <c r="C4" s="23"/>
      <c r="D4" s="24"/>
      <c r="E4" s="25">
        <f>E2*5%</f>
        <v>1.1000000000000001</v>
      </c>
      <c r="F4" s="26">
        <f t="shared" si="0"/>
        <v>0</v>
      </c>
    </row>
    <row r="5" spans="1:7">
      <c r="A5" s="23"/>
      <c r="B5" s="23" t="s">
        <v>71</v>
      </c>
      <c r="C5" s="23"/>
      <c r="D5" s="24"/>
      <c r="E5" s="25"/>
      <c r="F5" s="26">
        <f t="shared" si="0"/>
        <v>0</v>
      </c>
    </row>
    <row r="6" spans="1:7">
      <c r="A6" s="23" t="s">
        <v>40</v>
      </c>
      <c r="B6" s="23" t="s">
        <v>41</v>
      </c>
      <c r="C6" s="23"/>
      <c r="D6" s="24">
        <v>1</v>
      </c>
      <c r="E6" s="25">
        <f>SUM(E2:E4)</f>
        <v>24.200000000000003</v>
      </c>
      <c r="F6" s="26">
        <f t="shared" si="0"/>
        <v>24.200000000000003</v>
      </c>
    </row>
    <row r="7" spans="1:7">
      <c r="A7" s="23"/>
      <c r="B7" s="23"/>
      <c r="C7" s="23"/>
      <c r="D7" s="24"/>
      <c r="E7" s="25"/>
      <c r="F7" s="26">
        <f t="shared" si="0"/>
        <v>0</v>
      </c>
    </row>
    <row r="8" spans="1:7">
      <c r="A8" s="23"/>
      <c r="B8" s="23" t="s">
        <v>108</v>
      </c>
      <c r="C8" s="23" t="s">
        <v>15</v>
      </c>
      <c r="D8" s="24">
        <v>1</v>
      </c>
      <c r="E8" s="25">
        <v>8</v>
      </c>
      <c r="F8" s="26">
        <f t="shared" ref="F8" si="1">D8*E8</f>
        <v>8</v>
      </c>
    </row>
    <row r="9" spans="1:7">
      <c r="A9" s="23" t="s">
        <v>43</v>
      </c>
      <c r="B9" s="23" t="s">
        <v>44</v>
      </c>
      <c r="C9" s="23"/>
      <c r="D9" s="24"/>
      <c r="E9" s="25"/>
      <c r="F9" s="27">
        <f>F8</f>
        <v>8</v>
      </c>
    </row>
    <row r="10" spans="1:7">
      <c r="A10" s="23"/>
      <c r="B10" s="23"/>
      <c r="C10" s="23"/>
      <c r="D10" s="24"/>
      <c r="E10" s="25"/>
      <c r="F10" s="26"/>
    </row>
    <row r="11" spans="1:7">
      <c r="A11" s="23" t="s">
        <v>45</v>
      </c>
      <c r="B11" s="23" t="s">
        <v>46</v>
      </c>
      <c r="C11" s="23"/>
      <c r="D11" s="24"/>
      <c r="E11" s="25"/>
      <c r="F11" s="27">
        <f>SUM(F9,F6)</f>
        <v>32.200000000000003</v>
      </c>
    </row>
    <row r="12" spans="1:7">
      <c r="A12" s="23"/>
      <c r="B12" s="23"/>
      <c r="C12" s="23"/>
      <c r="D12" s="24"/>
      <c r="E12" s="25"/>
      <c r="F12" s="27"/>
    </row>
    <row r="13" spans="1:7">
      <c r="A13" s="23" t="s">
        <v>47</v>
      </c>
      <c r="B13" s="23" t="s">
        <v>48</v>
      </c>
      <c r="C13" s="23"/>
      <c r="D13" s="24"/>
      <c r="E13" s="25"/>
      <c r="F13" s="27">
        <f>SUM(F11:F12)</f>
        <v>32.200000000000003</v>
      </c>
    </row>
    <row r="14" spans="1:7">
      <c r="A14" s="23"/>
      <c r="B14" s="23"/>
      <c r="C14" s="23"/>
      <c r="D14" s="24"/>
      <c r="E14" s="25"/>
      <c r="F14" s="27"/>
    </row>
    <row r="15" spans="1:7">
      <c r="A15" s="23" t="s">
        <v>49</v>
      </c>
      <c r="B15" s="23" t="s">
        <v>50</v>
      </c>
      <c r="C15" s="23"/>
      <c r="D15" s="24"/>
      <c r="E15" s="25"/>
      <c r="F15" s="27">
        <f>F13*15%</f>
        <v>4.83</v>
      </c>
    </row>
    <row r="16" spans="1:7">
      <c r="A16" s="23"/>
      <c r="B16" s="23"/>
      <c r="C16" s="23"/>
      <c r="D16" s="24"/>
      <c r="E16" s="25"/>
      <c r="F16" s="27"/>
    </row>
    <row r="17" spans="1:6">
      <c r="A17" s="23"/>
      <c r="B17" s="23" t="s">
        <v>51</v>
      </c>
      <c r="C17" s="23"/>
      <c r="D17" s="24"/>
      <c r="E17" s="25" t="s">
        <v>66</v>
      </c>
      <c r="F17" s="27">
        <f>SUM(F13:F15)</f>
        <v>37.03</v>
      </c>
    </row>
  </sheetData>
  <hyperlinks>
    <hyperlink ref="B3" r:id="rId1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"/>
  <sheetViews>
    <sheetView workbookViewId="0">
      <selection activeCell="J18" sqref="J18"/>
    </sheetView>
  </sheetViews>
  <sheetFormatPr defaultRowHeight="15"/>
  <cols>
    <col min="2" max="2" width="22.85546875" customWidth="1"/>
  </cols>
  <sheetData>
    <row r="1" spans="1:6" ht="22.5">
      <c r="A1" s="19" t="s">
        <v>29</v>
      </c>
      <c r="B1" s="19" t="s">
        <v>30</v>
      </c>
      <c r="C1" s="19" t="s">
        <v>31</v>
      </c>
      <c r="D1" s="20" t="s">
        <v>32</v>
      </c>
      <c r="E1" s="21" t="s">
        <v>33</v>
      </c>
      <c r="F1" s="22" t="s">
        <v>34</v>
      </c>
    </row>
    <row r="2" spans="1:6">
      <c r="A2" s="23">
        <v>1</v>
      </c>
      <c r="B2" s="23" t="s">
        <v>105</v>
      </c>
      <c r="C2" s="23" t="s">
        <v>63</v>
      </c>
      <c r="D2" s="24"/>
      <c r="E2" s="25"/>
      <c r="F2" s="26"/>
    </row>
    <row r="3" spans="1:6">
      <c r="A3" s="23"/>
      <c r="B3" s="23" t="s">
        <v>106</v>
      </c>
      <c r="C3" s="23" t="s">
        <v>63</v>
      </c>
      <c r="D3" s="24">
        <v>1</v>
      </c>
      <c r="E3" s="25">
        <v>150</v>
      </c>
      <c r="F3" s="26">
        <f>D3*E3</f>
        <v>150</v>
      </c>
    </row>
    <row r="4" spans="1:6">
      <c r="A4" s="23"/>
      <c r="B4" s="23"/>
      <c r="C4" s="23"/>
      <c r="D4" s="24"/>
      <c r="E4" s="25" t="s">
        <v>66</v>
      </c>
      <c r="F4" s="27">
        <f>SUM(F3:F3)</f>
        <v>150</v>
      </c>
    </row>
    <row r="5" spans="1:6">
      <c r="A5" s="23"/>
      <c r="B5" s="6" t="s">
        <v>67</v>
      </c>
      <c r="C5" s="23"/>
      <c r="D5" s="24"/>
      <c r="E5" s="25"/>
      <c r="F5" s="26">
        <f>F4*2.5%</f>
        <v>3.75</v>
      </c>
    </row>
    <row r="6" spans="1:6">
      <c r="A6" s="23"/>
      <c r="B6" s="23" t="s">
        <v>68</v>
      </c>
      <c r="C6" s="23"/>
      <c r="D6" s="24"/>
      <c r="E6" s="25"/>
      <c r="F6" s="26">
        <f>F4*2.5%</f>
        <v>3.75</v>
      </c>
    </row>
    <row r="7" spans="1:6">
      <c r="A7" s="23"/>
      <c r="B7" s="23" t="s">
        <v>69</v>
      </c>
      <c r="C7" s="23"/>
      <c r="D7" s="24"/>
      <c r="E7" s="25"/>
      <c r="F7" s="26">
        <f>F4*2%</f>
        <v>3</v>
      </c>
    </row>
    <row r="8" spans="1:6">
      <c r="A8" s="23" t="s">
        <v>40</v>
      </c>
      <c r="B8" s="23" t="s">
        <v>41</v>
      </c>
      <c r="C8" s="23"/>
      <c r="D8" s="24"/>
      <c r="E8" s="25"/>
      <c r="F8" s="27">
        <f>SUM(F4:F7)</f>
        <v>160.5</v>
      </c>
    </row>
    <row r="9" spans="1:6">
      <c r="A9" s="23"/>
      <c r="B9" s="23"/>
      <c r="C9" s="23"/>
      <c r="D9" s="24"/>
      <c r="E9" s="25"/>
      <c r="F9" s="26"/>
    </row>
    <row r="10" spans="1:6">
      <c r="A10" s="23"/>
      <c r="B10" s="23" t="s">
        <v>42</v>
      </c>
      <c r="C10" s="23" t="s">
        <v>63</v>
      </c>
      <c r="D10" s="24">
        <v>1</v>
      </c>
      <c r="E10" s="25">
        <v>35</v>
      </c>
      <c r="F10" s="26">
        <f t="shared" ref="F10" si="0">D10*E10</f>
        <v>35</v>
      </c>
    </row>
    <row r="11" spans="1:6">
      <c r="A11" s="23" t="s">
        <v>43</v>
      </c>
      <c r="B11" s="23" t="s">
        <v>44</v>
      </c>
      <c r="C11" s="23"/>
      <c r="D11" s="24"/>
      <c r="E11" s="25"/>
      <c r="F11" s="27">
        <f>F10</f>
        <v>35</v>
      </c>
    </row>
    <row r="12" spans="1:6">
      <c r="A12" s="23"/>
      <c r="B12" s="23"/>
      <c r="C12" s="23"/>
      <c r="D12" s="24"/>
      <c r="E12" s="25"/>
      <c r="F12" s="26"/>
    </row>
    <row r="13" spans="1:6">
      <c r="A13" s="23" t="s">
        <v>45</v>
      </c>
      <c r="B13" s="23" t="s">
        <v>46</v>
      </c>
      <c r="C13" s="23"/>
      <c r="D13" s="24"/>
      <c r="E13" s="25"/>
      <c r="F13" s="27">
        <f>SUM(F11,F8)</f>
        <v>195.5</v>
      </c>
    </row>
    <row r="14" spans="1:6">
      <c r="A14" s="23"/>
      <c r="B14" s="23"/>
      <c r="C14" s="23"/>
      <c r="D14" s="24"/>
      <c r="E14" s="25"/>
      <c r="F14" s="27"/>
    </row>
    <row r="15" spans="1:6">
      <c r="A15" s="23" t="s">
        <v>49</v>
      </c>
      <c r="B15" s="23" t="s">
        <v>50</v>
      </c>
      <c r="C15" s="23"/>
      <c r="D15" s="24"/>
      <c r="E15" s="25"/>
      <c r="F15" s="27">
        <f>F13*15%</f>
        <v>29.324999999999999</v>
      </c>
    </row>
    <row r="16" spans="1:6">
      <c r="A16" s="23"/>
      <c r="B16" s="23"/>
      <c r="C16" s="23"/>
      <c r="D16" s="24"/>
      <c r="E16" s="25"/>
      <c r="F16" s="27"/>
    </row>
    <row r="17" spans="1:6">
      <c r="A17" s="23"/>
      <c r="B17" s="23" t="s">
        <v>51</v>
      </c>
      <c r="C17" s="23"/>
      <c r="D17" s="24"/>
      <c r="E17" s="25" t="s">
        <v>66</v>
      </c>
      <c r="F17" s="27">
        <f>SUM(F13:F16)</f>
        <v>224.82499999999999</v>
      </c>
    </row>
  </sheetData>
  <hyperlinks>
    <hyperlink ref="B5" r:id="rId1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1"/>
  <sheetViews>
    <sheetView workbookViewId="0">
      <selection activeCell="E13" sqref="E13"/>
    </sheetView>
  </sheetViews>
  <sheetFormatPr defaultRowHeight="15"/>
  <cols>
    <col min="2" max="2" width="26.5703125" customWidth="1"/>
    <col min="6" max="6" width="11.42578125" customWidth="1"/>
    <col min="7" max="7" width="19.42578125" customWidth="1"/>
  </cols>
  <sheetData>
    <row r="1" spans="1:7">
      <c r="A1" s="31" t="s">
        <v>75</v>
      </c>
      <c r="B1" s="31" t="s">
        <v>76</v>
      </c>
      <c r="C1" s="31" t="s">
        <v>78</v>
      </c>
      <c r="D1" s="31" t="s">
        <v>77</v>
      </c>
      <c r="E1" s="31" t="s">
        <v>5</v>
      </c>
      <c r="F1" s="31" t="s">
        <v>6</v>
      </c>
      <c r="G1" s="31" t="s">
        <v>79</v>
      </c>
    </row>
    <row r="2" spans="1:7">
      <c r="A2">
        <v>1</v>
      </c>
      <c r="B2" t="s">
        <v>73</v>
      </c>
      <c r="C2" t="s">
        <v>74</v>
      </c>
      <c r="D2">
        <v>1</v>
      </c>
      <c r="E2">
        <v>62</v>
      </c>
      <c r="G2" t="s">
        <v>70</v>
      </c>
    </row>
    <row r="3" spans="1:7">
      <c r="A3">
        <v>2</v>
      </c>
      <c r="B3" t="s">
        <v>80</v>
      </c>
      <c r="C3" t="s">
        <v>74</v>
      </c>
      <c r="D3">
        <v>1</v>
      </c>
      <c r="E3">
        <v>95.2</v>
      </c>
      <c r="G3" t="s">
        <v>70</v>
      </c>
    </row>
    <row r="5" spans="1:7">
      <c r="B5" t="s">
        <v>81</v>
      </c>
      <c r="C5" t="s">
        <v>74</v>
      </c>
      <c r="D5">
        <v>1</v>
      </c>
      <c r="E5">
        <f>E3-E2</f>
        <v>33.200000000000003</v>
      </c>
    </row>
    <row r="6" spans="1:7">
      <c r="A6" t="s">
        <v>82</v>
      </c>
      <c r="B6" t="s">
        <v>83</v>
      </c>
      <c r="C6" t="s">
        <v>74</v>
      </c>
      <c r="D6">
        <v>1</v>
      </c>
      <c r="E6">
        <v>10</v>
      </c>
    </row>
    <row r="7" spans="1:7">
      <c r="A7" t="s">
        <v>84</v>
      </c>
      <c r="B7" t="s">
        <v>85</v>
      </c>
      <c r="C7" t="s">
        <v>74</v>
      </c>
      <c r="D7">
        <v>1</v>
      </c>
      <c r="E7">
        <v>15</v>
      </c>
    </row>
    <row r="8" spans="1:7">
      <c r="B8" t="s">
        <v>86</v>
      </c>
      <c r="E8">
        <f>SUM(E5:E7)</f>
        <v>58.2</v>
      </c>
    </row>
    <row r="9" spans="1:7">
      <c r="A9" t="s">
        <v>82</v>
      </c>
      <c r="B9" t="s">
        <v>87</v>
      </c>
      <c r="C9" t="s">
        <v>88</v>
      </c>
      <c r="D9">
        <v>1</v>
      </c>
      <c r="E9">
        <f>E8*15%</f>
        <v>8.73</v>
      </c>
    </row>
    <row r="11" spans="1:7">
      <c r="B11" t="s">
        <v>24</v>
      </c>
      <c r="C11" t="s">
        <v>88</v>
      </c>
      <c r="D11">
        <v>1</v>
      </c>
      <c r="E11">
        <f>SUM(E8:E9)</f>
        <v>66.930000000000007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Extra item Tracker</vt:lpstr>
      <vt:lpstr>Index sheet </vt:lpstr>
      <vt:lpstr>ss Chamber</vt:lpstr>
      <vt:lpstr>Copper pipe</vt:lpstr>
      <vt:lpstr>Detail of Pannel electrical </vt:lpstr>
      <vt:lpstr>Dmb</vt:lpstr>
      <vt:lpstr>6 mm ply for protection</vt:lpstr>
      <vt:lpstr>ss frame trench </vt:lpstr>
      <vt:lpstr>GI CONDUCT</vt:lpstr>
      <vt:lpstr>'Extra item Tracker'!Print_Area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MAKKAR</dc:creator>
  <cp:lastModifiedBy>Binu Balachandran</cp:lastModifiedBy>
  <cp:lastPrinted>2024-05-06T15:18:09Z</cp:lastPrinted>
  <dcterms:created xsi:type="dcterms:W3CDTF">2006-09-16T00:00:00Z</dcterms:created>
  <dcterms:modified xsi:type="dcterms:W3CDTF">2024-05-24T07:55:01Z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43E0E3E0A7E845C39065AEE7E7686D40_13</vt:lpwstr>
  </property>
  <property fmtid="{D5CDD505-2E9C-101B-9397-08002B2CF9AE}" pid="3" name="KSOProductBuildVer">
    <vt:lpwstr>1033-12.2.0.13215</vt:lpwstr>
  </property>
</Properties>
</file>