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G:\Project-Z\Pacefic Enterprises-Aiport Kiosk Interiers\Chayos T1\"/>
    </mc:Choice>
  </mc:AlternateContent>
  <xr:revisionPtr revIDLastSave="0" documentId="8_{4FBA3DDF-2663-41CE-A1C8-174E713C5344}" xr6:coauthVersionLast="47" xr6:coauthVersionMax="47" xr10:uidLastSave="{00000000-0000-0000-0000-000000000000}"/>
  <bookViews>
    <workbookView xWindow="-120" yWindow="-120" windowWidth="20730" windowHeight="11310" tabRatio="743" xr2:uid="{00000000-000D-0000-FFFF-FFFF00000000}"/>
  </bookViews>
  <sheets>
    <sheet name="Summary" sheetId="8" r:id="rId1"/>
    <sheet name="Dismantling" sheetId="1" r:id="rId2"/>
    <sheet name="Civil" sheetId="2" r:id="rId3"/>
    <sheet name="Electrical" sheetId="3" r:id="rId4"/>
    <sheet name="MS_Work" sheetId="4" r:id="rId5"/>
    <sheet name="Non_Standard" sheetId="5" r:id="rId6"/>
    <sheet name="Plumbing" sheetId="6" r:id="rId7"/>
    <sheet name="Woodwork" sheetId="7" r:id="rId8"/>
  </sheets>
  <externalReferences>
    <externalReference r:id="rId9"/>
  </externalReferences>
  <definedNames>
    <definedName name="_xlnm._FilterDatabase" localSheetId="2" hidden="1">Civil!$A$1:$J$624</definedName>
    <definedName name="_xlnm._FilterDatabase" localSheetId="1" hidden="1">Dismantling!$A$1:$J$612</definedName>
    <definedName name="_xlnm._FilterDatabase" localSheetId="3" hidden="1">Electrical!$A$1:$J$634</definedName>
    <definedName name="_xlnm._FilterDatabase" localSheetId="4" hidden="1">MS_Work!$A$1:$J$612</definedName>
    <definedName name="_xlnm._FilterDatabase" localSheetId="5" hidden="1">Non_Standard!$A$1:$J$619</definedName>
    <definedName name="_xlnm._FilterDatabase" localSheetId="6" hidden="1">Plumbing!$A$1:$J$624</definedName>
    <definedName name="_xlnm._FilterDatabase" localSheetId="7" hidden="1">Woodwork!$A$1:$J$617</definedName>
    <definedName name="_xlnm._FilterDatabase">#REF!</definedName>
    <definedName name="_xlnm.Print_Titl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3" l="1"/>
  <c r="J2" i="3" s="1"/>
  <c r="A6" i="8"/>
  <c r="A7" i="8" s="1"/>
  <c r="A8" i="8" s="1"/>
  <c r="A9" i="8" s="1"/>
  <c r="A10" i="8" s="1"/>
  <c r="A11" i="8" s="1"/>
  <c r="G617" i="7"/>
  <c r="I8" i="7"/>
  <c r="J8" i="7" s="1"/>
  <c r="I7" i="7"/>
  <c r="J7" i="7" s="1"/>
  <c r="I6" i="7"/>
  <c r="J6" i="7" s="1"/>
  <c r="I5" i="7"/>
  <c r="J5" i="7" s="1"/>
  <c r="I4" i="7"/>
  <c r="J4" i="7" s="1"/>
  <c r="I3" i="7"/>
  <c r="J3" i="7" s="1"/>
  <c r="I2" i="7"/>
  <c r="J2" i="7" s="1"/>
  <c r="G624" i="6"/>
  <c r="I15" i="6"/>
  <c r="J15" i="6" s="1"/>
  <c r="I14" i="6"/>
  <c r="J14" i="6" s="1"/>
  <c r="I13" i="6"/>
  <c r="J13" i="6" s="1"/>
  <c r="I12" i="6"/>
  <c r="J12" i="6" s="1"/>
  <c r="I11" i="6"/>
  <c r="J11" i="6" s="1"/>
  <c r="I10" i="6"/>
  <c r="J10" i="6" s="1"/>
  <c r="I9" i="6"/>
  <c r="J9" i="6" s="1"/>
  <c r="I8" i="6"/>
  <c r="J8" i="6" s="1"/>
  <c r="I7" i="6"/>
  <c r="J7" i="6" s="1"/>
  <c r="I6" i="6"/>
  <c r="J6" i="6" s="1"/>
  <c r="I5" i="6"/>
  <c r="J5" i="6" s="1"/>
  <c r="I4" i="6"/>
  <c r="J4" i="6" s="1"/>
  <c r="I3" i="6"/>
  <c r="J3" i="6" s="1"/>
  <c r="J16" i="6" s="1"/>
  <c r="C10" i="8" s="1"/>
  <c r="I2" i="6"/>
  <c r="J2" i="6" s="1"/>
  <c r="G619" i="5"/>
  <c r="I10" i="5"/>
  <c r="J10" i="5" s="1"/>
  <c r="I9" i="5"/>
  <c r="J9" i="5" s="1"/>
  <c r="I8" i="5"/>
  <c r="J8" i="5" s="1"/>
  <c r="I7" i="5"/>
  <c r="J7" i="5" s="1"/>
  <c r="I6" i="5"/>
  <c r="J6" i="5" s="1"/>
  <c r="I5" i="5"/>
  <c r="J5" i="5" s="1"/>
  <c r="J11" i="5" s="1"/>
  <c r="C9" i="8" s="1"/>
  <c r="I4" i="5"/>
  <c r="J4" i="5" s="1"/>
  <c r="I3" i="5"/>
  <c r="J3" i="5" s="1"/>
  <c r="I2" i="5"/>
  <c r="J2" i="5" s="1"/>
  <c r="G612" i="4"/>
  <c r="I3" i="4"/>
  <c r="J3" i="4" s="1"/>
  <c r="I2" i="4"/>
  <c r="J2" i="4" s="1"/>
  <c r="G634" i="3"/>
  <c r="I25" i="3"/>
  <c r="J25" i="3" s="1"/>
  <c r="I24" i="3"/>
  <c r="J24" i="3" s="1"/>
  <c r="I23" i="3"/>
  <c r="J23" i="3" s="1"/>
  <c r="I22" i="3"/>
  <c r="J22"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9" i="3"/>
  <c r="J9" i="3" s="1"/>
  <c r="I8" i="3"/>
  <c r="J8" i="3" s="1"/>
  <c r="I7" i="3"/>
  <c r="J7" i="3" s="1"/>
  <c r="I6" i="3"/>
  <c r="J6" i="3" s="1"/>
  <c r="I5" i="3"/>
  <c r="J5" i="3" s="1"/>
  <c r="I4" i="3"/>
  <c r="J4" i="3" s="1"/>
  <c r="I3" i="3"/>
  <c r="J3" i="3" s="1"/>
  <c r="G624" i="2"/>
  <c r="I15" i="2"/>
  <c r="J15" i="2" s="1"/>
  <c r="I14" i="2"/>
  <c r="J14" i="2" s="1"/>
  <c r="I13" i="2"/>
  <c r="J13" i="2" s="1"/>
  <c r="I12" i="2"/>
  <c r="J12" i="2" s="1"/>
  <c r="I11" i="2"/>
  <c r="J11" i="2" s="1"/>
  <c r="I10" i="2"/>
  <c r="J10" i="2" s="1"/>
  <c r="I9" i="2"/>
  <c r="J9" i="2" s="1"/>
  <c r="I8" i="2"/>
  <c r="J8" i="2" s="1"/>
  <c r="I7" i="2"/>
  <c r="J7" i="2" s="1"/>
  <c r="I6" i="2"/>
  <c r="J6" i="2" s="1"/>
  <c r="I5" i="2"/>
  <c r="J5" i="2" s="1"/>
  <c r="I4" i="2"/>
  <c r="J4" i="2" s="1"/>
  <c r="I3" i="2"/>
  <c r="J3" i="2" s="1"/>
  <c r="I2" i="2"/>
  <c r="J2" i="2" s="1"/>
  <c r="G612" i="1"/>
  <c r="I2" i="1"/>
  <c r="J2" i="1" s="1"/>
  <c r="J3" i="1" s="1"/>
  <c r="C5" i="8" s="1"/>
  <c r="J9" i="7" l="1"/>
  <c r="C11" i="8" s="1"/>
  <c r="J4" i="4"/>
  <c r="C8" i="8" s="1"/>
  <c r="J26" i="3"/>
  <c r="C7" i="8" s="1"/>
  <c r="J16" i="2"/>
  <c r="C6" i="8" s="1"/>
  <c r="C12" i="8" l="1"/>
</calcChain>
</file>

<file path=xl/sharedStrings.xml><?xml version="1.0" encoding="utf-8"?>
<sst xmlns="http://schemas.openxmlformats.org/spreadsheetml/2006/main" count="518" uniqueCount="219">
  <si>
    <t>Department</t>
  </si>
  <si>
    <t>Category</t>
  </si>
  <si>
    <t>Subcategory_name</t>
  </si>
  <si>
    <t>Product_name</t>
  </si>
  <si>
    <t>Product_description</t>
  </si>
  <si>
    <t>UOM</t>
  </si>
  <si>
    <t>Rate</t>
  </si>
  <si>
    <t>Qty</t>
  </si>
  <si>
    <t>Amount</t>
  </si>
  <si>
    <t>Amount with Tax</t>
  </si>
  <si>
    <t>IC_WorkContract</t>
  </si>
  <si>
    <t>IC_WC_BDScope</t>
  </si>
  <si>
    <t>IC_WC_BDScope_Dismantling</t>
  </si>
  <si>
    <t>Dismantling- Disposal</t>
  </si>
  <si>
    <t>Debris Removing for disposable materials by Trolley from Site premises to approved municipal grounds</t>
  </si>
  <si>
    <t>No's</t>
  </si>
  <si>
    <t>Main Cable-35 sqm Aluminium</t>
  </si>
  <si>
    <t>P/F 35 x 4 core aluminium armoured main cable with complete hardware.</t>
  </si>
  <si>
    <t>Rmt</t>
  </si>
  <si>
    <t>IC_WC_Civil</t>
  </si>
  <si>
    <t>IC_WC_Civil_flooring</t>
  </si>
  <si>
    <t>Floor Protection-POP</t>
  </si>
  <si>
    <t>Providing &amp; applying POP on floor of average thk 10 mm to protect floor tiles to damage during the period of execution.</t>
  </si>
  <si>
    <t>Sq. Ft.</t>
  </si>
  <si>
    <t>Epoxy Grouting-Floor</t>
  </si>
  <si>
    <t>P/F epoxy grouting for tile groove in Floor.</t>
  </si>
  <si>
    <t>IC_WC_Civil_Glazing</t>
  </si>
  <si>
    <t>Glazing-10mm flutted glass with aluminium profile</t>
  </si>
  <si>
    <t>Providing &amp; fixing 10 mm flutted glass on 35x35 mm aluminium section finished with Powder coated jade Match with th epaint code provided by the designer and to be fixed from all sides with necessary supports and including joint filing with clear silicon complete as per drawing . Rate is inclusive of paint.</t>
  </si>
  <si>
    <t>Sft</t>
  </si>
  <si>
    <t>IC_WC_Civil_Other</t>
  </si>
  <si>
    <t>Table Installation</t>
  </si>
  <si>
    <r>
      <t xml:space="preserve">Fixing of table top on Ms base </t>
    </r>
    <r>
      <rPr>
        <sz val="11"/>
        <rFont val="Times New Roman"/>
        <family val="1"/>
      </rPr>
      <t>with required hardware i.e. screw , washer etc.</t>
    </r>
  </si>
  <si>
    <t>Nos</t>
  </si>
  <si>
    <t xml:space="preserve">Lit - Acrylic boxing </t>
  </si>
  <si>
    <t xml:space="preserve">Providing &amp; fixing 3mm thick APPROVED Acrylic sheet cladded on aluminium frame work supported with necessary aluminium section as per shown in drawings. Job including fabrication &amp; erection. Rate are inclusive of all necessary hardware, joint filling with silicon, completed as per the details as provided in drawings or as directed by Architect/Engineer. </t>
  </si>
  <si>
    <t>IC_WC_Civil_Painting</t>
  </si>
  <si>
    <t>Plaster of Paris</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</si>
  <si>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</si>
  <si>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Plastic/Emulsion Paint</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</si>
  <si>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</si>
  <si>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Ducco Paint-sft</t>
  </si>
  <si>
    <t>Providing and applying Ducco Paint on wooden surface/metal surface brushing the surface free from foreign matter, sand papering
smooth, filling in all holes and applying French polish and  sealer before applying first coat of Ducoo.</t>
  </si>
  <si>
    <t>IC_WC_Civil_wall</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</si>
  <si>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</si>
  <si>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Rs.550/sft</t>
  </si>
  <si>
    <t>Wall Tile-T5</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</si>
  <si>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Rs.350/sft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</si>
  <si>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</si>
  <si>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</si>
  <si>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Tile-T4</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</si>
  <si>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Rs.130/sft</t>
  </si>
  <si>
    <t>Siporex Wall</t>
  </si>
  <si>
    <t>Providing &amp; constructing Siporex wall by blocks size 600 x 250 x 150 CM 1:4 in proper line, level &amp; plumb. Racking the joints of roughing the RCC. surface, necessary curing scaffolding/Padding etc. complete as directed.</t>
  </si>
  <si>
    <t>Wall Plaster 12-15mm</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</si>
  <si>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</si>
  <si>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IC_WC_Electrical</t>
  </si>
  <si>
    <t>IC_WC_Electrical_Fixtures</t>
  </si>
  <si>
    <t xml:space="preserve">Electrical Fixture-Main DB </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</si>
  <si>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</si>
  <si>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Set</t>
  </si>
  <si>
    <t xml:space="preserve">Electrical Fixture-UPS DB </t>
  </si>
  <si>
    <t>Installation, Testing and commissioning of Distribution board as mentioned below:-
12 way SPN distribution board , UPS
Rate includes full DB fixing, wire dressing,Thimbling, ferruling, feeder marking etc complete in all respect</t>
  </si>
  <si>
    <t>IC_WC_Electrical_Light Point</t>
  </si>
  <si>
    <t>Electrical Light Point-Primary</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</si>
  <si>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</si>
  <si>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Electrical Light Point-Secondary</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</si>
  <si>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</si>
  <si>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IC_WC_Electrical_other</t>
  </si>
  <si>
    <t>Electrical Fixture-100 Amp ELCB</t>
  </si>
  <si>
    <t xml:space="preserve">100amp ELCB with Box, isolator box for main cable </t>
  </si>
  <si>
    <t>Electrical- Main Cable Termination</t>
  </si>
  <si>
    <t>Main Cable Termination with Meter Inst.</t>
  </si>
  <si>
    <t>Electrical- T-5 Light- 2 feet</t>
  </si>
  <si>
    <t>Providing and installation of T-5(28W)-2 feet with Acrylic cover under overhead
storage and Back side area- 4ft long, make Phillip/havells/Wipro or equivalent</t>
  </si>
  <si>
    <t>Electrical Fixture-15Amp Top</t>
  </si>
  <si>
    <t>P/F 15 Amp top for Geyser, RO, UPS if any etc.</t>
  </si>
  <si>
    <t>Electrical- T-5 Light-4 feet</t>
  </si>
  <si>
    <t>Providing and installation of T-5(28W)- 4 feet  with Acrylic cover under overhead
storage and Back side area- 4ft long, make Phillip/havells/Wipro or equivalent</t>
  </si>
  <si>
    <t>Electrical- Chaayos supplied Lights Installation</t>
  </si>
  <si>
    <t>Installation, testing &amp; commissioning of the light fixture
respects including chokes, starters, tube holders, reflector assembly etc. (Lights supplied by Chaayos)</t>
  </si>
  <si>
    <t>IC_WC_Electrical_PowerPoint</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</si>
  <si>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</si>
  <si>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</si>
  <si>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Monk-UPS</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</si>
  <si>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</si>
  <si>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</si>
  <si>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</si>
  <si>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</si>
  <si>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</si>
  <si>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</si>
  <si>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</si>
  <si>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PowerPoint-LAN</t>
  </si>
  <si>
    <t>Point wiring for LAN points will be carried out with CAT 6, LAN Cable , in surface/ recessed existing PVC conduits, inclusive of p/f of G.I/ PVC box &amp; modular plate RJ
45 AT&amp;T LAN socket. Work includes cutting &amp; repair of chase to original finish.</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</si>
  <si>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</si>
  <si>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</si>
  <si>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IC_WC_Electrical_SmokeCCTVMusic</t>
  </si>
  <si>
    <t>Eletrical-Fire Panel Premium</t>
  </si>
  <si>
    <t>P &amp; F conventional fire panel for fire alarm system/ 2 Zone Panel (make &amp; specs as per dial team), including one battery back up. Make-Raval</t>
  </si>
  <si>
    <t>Electrical-Addressable MCP</t>
  </si>
  <si>
    <t>Providing and fixing of addressable type MCP with 1.5mm 2 core armoured cable in all respect.</t>
  </si>
  <si>
    <t>Electrical-Addressable Hooter</t>
  </si>
  <si>
    <t>Providing and fixing of addressable type Hooter with 1.5mm 2 core armoured cable in all respect.</t>
  </si>
  <si>
    <t>Electrical-Smoke Detector Addressable</t>
  </si>
  <si>
    <t>P &amp; F addressable type smoke detector with 1.5mm 2 core armoured cable in all respect.</t>
  </si>
  <si>
    <t>Wiring-AC/Signage/Others</t>
  </si>
  <si>
    <t>Providing and fixing of 2 x 4 Sq.mm + 1 x 2.5 sq.mm earth wire Cooper cable with conduit for AC works, signage works, motor wiring etc</t>
  </si>
  <si>
    <t>Wiring-CCTV</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</si>
  <si>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</si>
  <si>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RMT</t>
  </si>
  <si>
    <t>IC_WC_MSwork</t>
  </si>
  <si>
    <t>IC_WC_MS_PartitionDMBRailing</t>
  </si>
  <si>
    <t>MS-Railing</t>
  </si>
  <si>
    <t xml:space="preserve">Providing and making MS Railing black Paint made up of 2'' X
2 '' hollow tube with MS Nest as per design. Rate include of complete fixing &amp; all necessary hardware. </t>
  </si>
  <si>
    <t>Sqft</t>
  </si>
  <si>
    <t>IC_WC_MS_Structure</t>
  </si>
  <si>
    <t>MS-Structural Framework</t>
  </si>
  <si>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</si>
  <si>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KG</t>
  </si>
  <si>
    <t>IC_WC_NonStandard</t>
  </si>
  <si>
    <t>IC_WC_NS_MallSafety</t>
  </si>
  <si>
    <t>Safety-CAR Policy</t>
  </si>
  <si>
    <t>Insurance (CAR Policy by Vendor)</t>
  </si>
  <si>
    <t>Safety-Electrical Certificate</t>
  </si>
  <si>
    <t>Electrical certificate (Electrical certificate by Vendor)</t>
  </si>
  <si>
    <t>Safety- Tools and Equipments</t>
  </si>
  <si>
    <t>Safety Gadgets for execution activities such as Helmets, Straps, Boots etc.</t>
  </si>
  <si>
    <t>IC_WC_NS_other</t>
  </si>
  <si>
    <t>Non Standard-Matahadi</t>
  </si>
  <si>
    <t>Mathadi</t>
  </si>
  <si>
    <t>Non Standard-Deep Cleaning</t>
  </si>
  <si>
    <t>Deep Cleaning</t>
  </si>
  <si>
    <t>Non Standard-Sub meter Installation</t>
  </si>
  <si>
    <t>Sub meter Installation</t>
  </si>
  <si>
    <t>Non Standard-Night Charges</t>
  </si>
  <si>
    <t>Night Charges</t>
  </si>
  <si>
    <t>Non Standard-Equipment Loading/Unloading</t>
  </si>
  <si>
    <t>Equipment Loading/Unloading.</t>
  </si>
  <si>
    <t>Non Standard-Material Loading/Unloading</t>
  </si>
  <si>
    <t>Material Loading/Unloading</t>
  </si>
  <si>
    <t>IC_WC_Plumbing</t>
  </si>
  <si>
    <t>IC_WC_Plumbing_Fixtures</t>
  </si>
  <si>
    <t>Plumbing Fixture-Hygiene Faucet</t>
  </si>
  <si>
    <t>P / F Hygiene Faucet
- Hindware make/approved make with double lock 1200mm long SS flexible hose &amp; wall hook, chrome plated</t>
  </si>
  <si>
    <t>Nos.</t>
  </si>
  <si>
    <t>Plumbing Fixture-Tissue Paper Dispenser Installation</t>
  </si>
  <si>
    <t>P / F Tissue Paper Dispenser
- Approve make Windows Hygienic bathroom tissue dispenser</t>
  </si>
  <si>
    <t>Plumbing Fixture-Soap Dispenser Installation</t>
  </si>
  <si>
    <t>Fixing of Soap Dispenser
- Approve make Windows Hygienic bathroom tissue dispenser</t>
  </si>
  <si>
    <t>Plumbing Fixture-Robe Hook</t>
  </si>
  <si>
    <t>P / F Robe-Hook for MOP Cabinets and Toilets.</t>
  </si>
  <si>
    <t>Plumbing Fixture-100mm x 100mm Floor Trap</t>
  </si>
  <si>
    <t>P/F 100mm x 100mm Floor Trap
- including making good of floor. (Cockroach Trap)</t>
  </si>
  <si>
    <t>Plumbing Fixture-SS Jaali Grating</t>
  </si>
  <si>
    <t>Providing and Fixing S.S. Jali (Grating)</t>
  </si>
  <si>
    <t>Plumbing Fixture-Single lever Long Body Cock</t>
  </si>
  <si>
    <t>Providing and fixing Single lever Long body taps of approved make &amp; model as per specifications given in/by drawing / Architect Instruction at required level. Model - 021KN sink Tap, Make -
Jaguar</t>
  </si>
  <si>
    <t>Plumbing Fixture-Angle Valve</t>
  </si>
  <si>
    <t>Providing and fixing Angle cock/Angle Valve of approved make &amp; model as per specifications given in/by drawing / Architect Instruction at
required level with wall flange.</t>
  </si>
  <si>
    <t>IC_WC_Plumbing_Sprinkler_other</t>
  </si>
  <si>
    <t>Sprinkler-AHU Integration</t>
  </si>
  <si>
    <t>Module for automatic shut down of AHU panel complete with programming</t>
  </si>
  <si>
    <t>No</t>
  </si>
  <si>
    <t>Sprinkler- Normal</t>
  </si>
  <si>
    <t>Fire fighting / sprinkler work : Include cost of header, branches, sprinkler 68c, paint of pipes , support of pipe etc. the work has to be as per Fire
norms. Pipe to be used is C class , ISI make</t>
  </si>
  <si>
    <t>IC_WC_Plumbing_SupplyDrain</t>
  </si>
  <si>
    <t>Gate Valve-20mm</t>
  </si>
  <si>
    <t>Supply, installing testing and commissioning of 20mm dia ISI marked gun metal Gate Valve conforming to IS 778 Class 1 including jointing, supporting etc.
complete and as directed.</t>
  </si>
  <si>
    <t>Plumbing-Sewer/Storm water connection</t>
  </si>
  <si>
    <t>Making connection to existing sewer/storm water drains
- Including excavation, cutting of manhole walls and making good the same, modifying drain channels etc. Complete in all respects.
- A)150 to 300 mm dia connection.</t>
  </si>
  <si>
    <t>Each</t>
  </si>
  <si>
    <t>Plumbing Drain-75mm PVC</t>
  </si>
  <si>
    <t>P/F 75mm Drain PVC pipe ( Prakash or equivalent Make )
- 6 kg pressure including all fittings like plain or door tees/bends eg.bends, junction, cowls, offsets, access pieces, jointing including cutting, laying etc</t>
  </si>
  <si>
    <t>Meter</t>
  </si>
  <si>
    <t>Plumbing Water Supply-20mm CPVC</t>
  </si>
  <si>
    <t>Providing, laying and jointing 20mm Nominal bore CPVC pipes complete with CPVC fittings
- clamps, including cutting and making good the walls and floors and excavation and back filling wherever necessary etc., complete. Make-Astral SDR -11</t>
  </si>
  <si>
    <t>IC_WC_Woodwork</t>
  </si>
  <si>
    <t>IC_WC_WW_Partitions</t>
  </si>
  <si>
    <t>Wooden Flap Door</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</si>
  <si>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</si>
  <si>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sft</t>
  </si>
  <si>
    <t>DMB Boxing</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</si>
  <si>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</si>
  <si>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IC_WC_WW_Storage</t>
  </si>
  <si>
    <t>Woodwork-Chai Bazar</t>
  </si>
  <si>
    <t>P / F Chai bazaar as per design and approved drawing.</t>
  </si>
  <si>
    <t>LS</t>
  </si>
  <si>
    <t>Woodwork-Pelmet</t>
  </si>
  <si>
    <t>Providing and making O/H pelmet made of 19mm plywood with approved laminate. Basic Rate of Laminate-Rs. 1050 per sft)</t>
  </si>
  <si>
    <t>RFT</t>
  </si>
  <si>
    <t>Woodwork-Counter</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</si>
  <si>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</si>
  <si>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Woodwork-Corian Fixing</t>
  </si>
  <si>
    <t>Providing and Fixing of Corian stone complete on Counters, Partitions etc. Rate includes proper finishing. Corian and adhesive to be supplied by Chaayos</t>
  </si>
  <si>
    <t>Woodwork-Overhead Normal Shutter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</si>
  <si>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</si>
  <si>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Row Labels</t>
  </si>
  <si>
    <t>Grand Total</t>
  </si>
  <si>
    <t>Sum of Amount with Tax</t>
  </si>
  <si>
    <t>Dismantling</t>
  </si>
  <si>
    <t>Civil</t>
  </si>
  <si>
    <t>Electrical</t>
  </si>
  <si>
    <t>MS Work</t>
  </si>
  <si>
    <t>Non_Standard</t>
  </si>
  <si>
    <t>Plumbing</t>
  </si>
  <si>
    <t>Woodwork</t>
  </si>
  <si>
    <t>S No</t>
  </si>
  <si>
    <t>IC_WC_Electrical_MainCable</t>
  </si>
  <si>
    <t>Bidders name</t>
  </si>
  <si>
    <t>Offer ref. no.</t>
  </si>
  <si>
    <t>Offer date</t>
  </si>
  <si>
    <t>Details of Bidder's Authorized Signatory</t>
  </si>
  <si>
    <t xml:space="preserve">Signature </t>
  </si>
  <si>
    <t>Name</t>
  </si>
  <si>
    <t>Designation</t>
  </si>
  <si>
    <t>Bidder's Stamp</t>
  </si>
  <si>
    <t>Pacific Enterprises</t>
  </si>
  <si>
    <t>Santos Kadam</t>
  </si>
  <si>
    <t>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</si>
</sst>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7">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1"/>
      <color rgb="FF000000"/>
      <name val="Times New Roman"/>
      <family val="1"/>
    </font>
    <font>
      <sz val="11"/>
      <color rgb="FF000000"/>
      <name val="Times New Roman"/>
      <family val="1"/>
    </font>
    <font>
      <sz val="11"/>
      <color rgb="FF000000"/>
      <name val="Calibri"/>
      <family val="2"/>
      <scheme val="minor"/>
    </font>
    <font>
      <sz val="11"/>
      <color theme="1"/>
      <name val="Times New Roman"/>
      <family val="1"/>
    </font>
    <font>
      <sz val="11"/>
      <name val="Times New Roman"/>
      <family val="1"/>
    </font>
    <font>
      <sz val="10"/>
      <color rgb="FF000000"/>
      <name val="Times New Roman"/>
      <family val="1"/>
    </font>
    <font>
      <sz val="10"/>
      <color rgb="FF000000"/>
      <name val="Arial11"/>
    </font>
    <font>
      <sz val="11"/>
      <color theme="1"/>
      <name val="Calibri"/>
      <family val="2"/>
      <scheme val="minor"/>
    </font>
    <font>
      <b/>
      <sz val="12"/>
      <color theme="1"/>
      <name val="Adani Regular"/>
    </font>
    <font>
      <sz val="10"/>
      <name val="Calibri"/>
      <family val="2"/>
      <scheme val="minor"/>
    </font>
    <font>
      <b/>
      <sz val="10.5"/>
      <color theme="1"/>
      <name val="Adani Regular"/>
    </font>
    <font>
      <sz val="10"/>
      <color indexed="8"/>
      <name val="Calibri"/>
      <family val="2"/>
      <scheme val="minor"/>
    </font>
    <font>
      <b/>
      <sz val="11"/>
      <color theme="1"/>
      <name val="Calibri Light"/>
      <family val="2"/>
      <scheme val="maj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0" fontId="10" fillId="0" borderId="0" applyNumberFormat="0" applyBorder="0" applyProtection="0"/>
    <xf numFmtId="0" fontId="11" fillId="0" borderId="0"/>
    <xf numFmtId="0" fontId="1" fillId="0" borderId="0"/>
  </cellStyleXfs>
  <cellXfs count="58">
    <xf numFmtId="0" fontId="0" fillId="0" borderId="0" xfId="0"/>
    <xf numFmtId="0" fontId="4" fillId="2" borderId="1" xfId="2" applyFont="1" applyFill="1" applyBorder="1" applyAlignment="1">
      <alignment vertical="center" wrapText="1"/>
    </xf>
    <xf numFmtId="0" fontId="4" fillId="3" borderId="1" xfId="2" applyFont="1" applyFill="1" applyBorder="1" applyAlignment="1">
      <alignment vertical="center" wrapText="1"/>
    </xf>
    <xf numFmtId="20" fontId="4" fillId="3" borderId="1" xfId="2"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164" fontId="4" fillId="3" borderId="1" xfId="3" applyNumberFormat="1" applyFont="1" applyFill="1" applyBorder="1" applyAlignment="1">
      <alignment horizontal="center" vertical="center" wrapText="1"/>
    </xf>
    <xf numFmtId="164" fontId="4" fillId="3" borderId="1" xfId="3" applyNumberFormat="1" applyFont="1" applyFill="1" applyBorder="1" applyAlignment="1">
      <alignment horizontal="center" vertical="center"/>
    </xf>
    <xf numFmtId="0" fontId="5" fillId="0" borderId="0" xfId="2" applyFont="1" applyAlignment="1">
      <alignment vertical="center"/>
    </xf>
    <xf numFmtId="0" fontId="6" fillId="0" borderId="1" xfId="4" applyFont="1" applyBorder="1" applyAlignment="1">
      <alignment vertical="center"/>
    </xf>
    <xf numFmtId="0" fontId="5" fillId="0" borderId="1" xfId="2" applyFont="1" applyBorder="1" applyAlignment="1">
      <alignment vertical="center" wrapText="1"/>
    </xf>
    <xf numFmtId="0" fontId="5" fillId="2" borderId="1" xfId="2" applyFont="1" applyFill="1" applyBorder="1" applyAlignment="1">
      <alignment vertical="center" wrapText="1"/>
    </xf>
    <xf numFmtId="0" fontId="5" fillId="3" borderId="1" xfId="2" applyFont="1" applyFill="1" applyBorder="1" applyAlignment="1">
      <alignment vertical="center" wrapText="1"/>
    </xf>
    <xf numFmtId="0" fontId="5" fillId="2" borderId="1" xfId="2" applyFont="1" applyFill="1" applyBorder="1" applyAlignment="1">
      <alignment horizontal="center" vertical="center" wrapText="1"/>
    </xf>
    <xf numFmtId="164" fontId="5" fillId="2" borderId="1" xfId="3" applyNumberFormat="1" applyFont="1" applyFill="1" applyBorder="1" applyAlignment="1">
      <alignment horizontal="center" vertical="center" wrapText="1"/>
    </xf>
    <xf numFmtId="0" fontId="7" fillId="0" borderId="1" xfId="4" applyFont="1" applyBorder="1" applyAlignment="1">
      <alignment horizontal="left" vertical="center"/>
    </xf>
    <xf numFmtId="0" fontId="8" fillId="3" borderId="1" xfId="2" applyFont="1" applyFill="1" applyBorder="1" applyAlignment="1">
      <alignment vertical="center" wrapText="1"/>
    </xf>
    <xf numFmtId="0" fontId="9" fillId="3" borderId="1" xfId="4" applyFont="1" applyFill="1" applyBorder="1" applyAlignment="1">
      <alignment horizontal="left" vertical="center" wrapText="1"/>
    </xf>
    <xf numFmtId="0" fontId="5" fillId="3"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7" fillId="3" borderId="1" xfId="2" applyFont="1" applyFill="1" applyBorder="1" applyAlignment="1">
      <alignment vertical="center" wrapText="1"/>
    </xf>
    <xf numFmtId="164" fontId="5" fillId="3" borderId="1" xfId="3"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1" fillId="0" borderId="1" xfId="4" applyBorder="1" applyAlignment="1">
      <alignment horizontal="left" vertical="center"/>
    </xf>
    <xf numFmtId="0" fontId="8" fillId="3" borderId="1" xfId="2" applyFont="1" applyFill="1" applyBorder="1" applyAlignment="1">
      <alignment horizontal="left" vertical="center" wrapText="1"/>
    </xf>
    <xf numFmtId="0" fontId="5" fillId="0" borderId="1" xfId="4" applyFont="1" applyBorder="1" applyAlignment="1">
      <alignment vertical="center"/>
    </xf>
    <xf numFmtId="0" fontId="8" fillId="3" borderId="1" xfId="5" applyFont="1" applyFill="1" applyBorder="1" applyAlignment="1">
      <alignment horizontal="left" vertical="center" wrapText="1"/>
    </xf>
    <xf numFmtId="0" fontId="7" fillId="3" borderId="0" xfId="4" applyFont="1" applyFill="1" applyAlignment="1">
      <alignment vertical="center"/>
    </xf>
    <xf numFmtId="164" fontId="7" fillId="3" borderId="0" xfId="3" applyNumberFormat="1" applyFont="1" applyFill="1" applyAlignment="1">
      <alignment vertical="center"/>
    </xf>
    <xf numFmtId="0" fontId="7" fillId="0" borderId="0" xfId="4" applyFont="1" applyAlignment="1">
      <alignment vertical="center"/>
    </xf>
    <xf numFmtId="164" fontId="0" fillId="0" borderId="0" xfId="1" applyNumberFormat="1" applyFont="1"/>
    <xf numFmtId="0" fontId="2" fillId="0" borderId="1" xfId="0" applyFont="1" applyBorder="1"/>
    <xf numFmtId="164" fontId="2" fillId="0" borderId="1" xfId="1" applyNumberFormat="1" applyFont="1" applyBorder="1"/>
    <xf numFmtId="0" fontId="0" fillId="0" borderId="1" xfId="0" applyBorder="1"/>
    <xf numFmtId="164" fontId="0" fillId="0" borderId="1" xfId="1" applyNumberFormat="1" applyFont="1" applyBorder="1"/>
    <xf numFmtId="0" fontId="11" fillId="0" borderId="1" xfId="6" applyBorder="1" applyAlignment="1">
      <alignment vertical="center"/>
    </xf>
    <xf numFmtId="0" fontId="13" fillId="0" borderId="0" xfId="0" applyFont="1" applyAlignment="1">
      <alignment horizontal="center" vertical="center"/>
    </xf>
    <xf numFmtId="0" fontId="13" fillId="0" borderId="0" xfId="0" applyFont="1"/>
    <xf numFmtId="0" fontId="12" fillId="0" borderId="1" xfId="6" applyFont="1" applyBorder="1" applyAlignment="1">
      <alignment vertical="center"/>
    </xf>
    <xf numFmtId="0" fontId="1" fillId="0" borderId="1" xfId="7" applyBorder="1" applyAlignment="1">
      <alignment vertical="center"/>
    </xf>
    <xf numFmtId="0" fontId="16" fillId="0" borderId="1" xfId="7" applyFont="1" applyBorder="1" applyAlignment="1">
      <alignment vertical="center"/>
    </xf>
    <xf numFmtId="0" fontId="16" fillId="0" borderId="1" xfId="6" applyFont="1" applyBorder="1" applyAlignment="1">
      <alignment vertical="center"/>
    </xf>
    <xf numFmtId="0" fontId="5" fillId="4" borderId="1" xfId="2" applyFont="1" applyFill="1" applyBorder="1" applyAlignment="1">
      <alignment horizontal="center" vertical="center" wrapText="1"/>
    </xf>
    <xf numFmtId="164" fontId="0" fillId="4" borderId="1" xfId="1" applyNumberFormat="1" applyFont="1" applyFill="1" applyBorder="1"/>
    <xf numFmtId="164" fontId="5" fillId="4" borderId="1" xfId="3" applyNumberFormat="1" applyFont="1" applyFill="1" applyBorder="1" applyAlignment="1">
      <alignment horizontal="center" vertical="center" wrapText="1"/>
    </xf>
    <xf numFmtId="0" fontId="14" fillId="0" borderId="1" xfId="7" applyFont="1" applyFill="1" applyBorder="1" applyAlignment="1">
      <alignment vertical="center" wrapText="1"/>
    </xf>
    <xf numFmtId="0" fontId="16" fillId="0" borderId="1" xfId="7" applyFont="1" applyFill="1" applyBorder="1" applyAlignment="1">
      <alignment vertical="center" wrapText="1"/>
    </xf>
    <xf numFmtId="0" fontId="2" fillId="0" borderId="1" xfId="7" applyFont="1" applyFill="1" applyBorder="1" applyAlignment="1">
      <alignment vertical="center"/>
    </xf>
    <xf numFmtId="0" fontId="15" fillId="0" borderId="0" xfId="0" applyFont="1" applyFill="1"/>
    <xf numFmtId="0" fontId="12" fillId="0" borderId="1" xfId="7" applyFont="1" applyFill="1" applyBorder="1" applyAlignment="1">
      <alignment vertical="center"/>
    </xf>
    <xf numFmtId="0" fontId="16" fillId="0" borderId="1" xfId="7" applyFont="1" applyFill="1" applyBorder="1" applyAlignment="1">
      <alignment vertical="center"/>
    </xf>
    <xf numFmtId="0" fontId="1" fillId="0" borderId="1" xfId="7" applyFill="1" applyBorder="1" applyAlignment="1">
      <alignment vertical="center"/>
    </xf>
    <xf numFmtId="43" fontId="4" fillId="3" borderId="1" xfId="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8" fillId="2" borderId="1" xfId="1" applyFont="1" applyFill="1" applyBorder="1" applyAlignment="1">
      <alignment horizontal="center" vertical="center" wrapText="1"/>
    </xf>
    <xf numFmtId="43" fontId="7" fillId="3" borderId="0" xfId="1" applyFont="1" applyFill="1" applyAlignment="1">
      <alignment vertical="center"/>
    </xf>
    <xf numFmtId="43" fontId="5" fillId="4" borderId="1" xfId="1" applyFont="1" applyFill="1" applyBorder="1" applyAlignment="1">
      <alignment horizontal="center" vertical="center" wrapText="1"/>
    </xf>
    <xf numFmtId="43" fontId="5" fillId="3" borderId="1" xfId="1" applyFont="1" applyFill="1" applyBorder="1" applyAlignment="1">
      <alignment horizontal="center" vertical="center" wrapText="1"/>
    </xf>
  </cellXfs>
  <cellStyles count="8">
    <cellStyle name="Comma" xfId="1" builtinId="3"/>
    <cellStyle name="Comma 4" xfId="3" xr:uid="{00000000-0005-0000-0000-000001000000}"/>
    <cellStyle name="Normal" xfId="0" builtinId="0"/>
    <cellStyle name="Normal 2" xfId="2" xr:uid="{00000000-0005-0000-0000-000003000000}"/>
    <cellStyle name="Normal 4" xfId="4" xr:uid="{00000000-0005-0000-0000-000004000000}"/>
    <cellStyle name="Normal 5" xfId="5" xr:uid="{00000000-0005-0000-0000-000005000000}"/>
    <cellStyle name="Normal 6" xfId="6" xr:uid="{A9584D87-EAAD-48D9-9B0E-8733E0E3EAA6}"/>
    <cellStyle name="Normal 8" xfId="7" xr:uid="{6BFCD64B-B335-4BF3-A758-F23AC78B7A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xdr:row>
      <xdr:rowOff>0</xdr:rowOff>
    </xdr:from>
    <xdr:to>
      <xdr:col>4</xdr:col>
      <xdr:colOff>458762</xdr:colOff>
      <xdr:row>16</xdr:row>
      <xdr:rowOff>2652</xdr:rowOff>
    </xdr:to>
    <xdr:pic>
      <xdr:nvPicPr>
        <xdr:cNvPr id="2" name="Picture 1">
          <a:extLst>
            <a:ext uri="{FF2B5EF4-FFF2-40B4-BE49-F238E27FC236}">
              <a16:creationId xmlns:a16="http://schemas.microsoft.com/office/drawing/2014/main" id="{54F3223E-EC63-4AA7-957E-1F19349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531" y="3453765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Users/HARWINDER%20SINGH/Chaayos%20Dropbox/ChaayosProjects/Cafes/WEST/mumbai/20240226-Mumbai%20T-1%20Kiosk/BOQ/20240227_Mumbai_Airport_T1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OQ"/>
      <sheetName val="MB"/>
      <sheetName val="Details2"/>
      <sheetName val="MS MB"/>
      <sheetName val="Metadata"/>
    </sheetNames>
    <sheetDataSet>
      <sheetData sheetId="0"/>
      <sheetData sheetId="1"/>
      <sheetData sheetId="2"/>
      <sheetData sheetId="3">
        <row r="14">
          <cell r="C14">
            <v>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zoomScale="75" zoomScaleNormal="75" workbookViewId="0">
      <selection activeCell="K7" sqref="K7"/>
    </sheetView>
  </sheetViews>
  <sheetFormatPr defaultRowHeight="15"/>
  <cols>
    <col min="2" max="2" width="23.5703125" customWidth="1"/>
    <col min="3" max="3" width="29.7109375" style="30" customWidth="1"/>
  </cols>
  <sheetData>
    <row r="1" spans="1:3" s="36" customFormat="1" ht="18" customHeight="1">
      <c r="A1" s="35"/>
      <c r="B1" s="41" t="s">
        <v>208</v>
      </c>
      <c r="C1" s="38" t="s">
        <v>216</v>
      </c>
    </row>
    <row r="2" spans="1:3" s="36" customFormat="1" ht="18" customHeight="1">
      <c r="A2" s="35"/>
      <c r="B2" s="41" t="s">
        <v>209</v>
      </c>
      <c r="C2" s="38"/>
    </row>
    <row r="3" spans="1:3" s="37" customFormat="1" ht="15.75">
      <c r="A3" s="35"/>
      <c r="B3" s="41" t="s">
        <v>210</v>
      </c>
      <c r="C3" s="38"/>
    </row>
    <row r="4" spans="1:3">
      <c r="A4" s="31" t="s">
        <v>206</v>
      </c>
      <c r="B4" s="31" t="s">
        <v>196</v>
      </c>
      <c r="C4" s="32" t="s">
        <v>198</v>
      </c>
    </row>
    <row r="5" spans="1:3">
      <c r="A5" s="33">
        <v>1</v>
      </c>
      <c r="B5" s="33" t="s">
        <v>199</v>
      </c>
      <c r="C5" s="34">
        <f>+Dismantling!J3</f>
        <v>47200</v>
      </c>
    </row>
    <row r="6" spans="1:3">
      <c r="A6" s="33">
        <f>A5+1</f>
        <v>2</v>
      </c>
      <c r="B6" s="33" t="s">
        <v>200</v>
      </c>
      <c r="C6" s="34">
        <f>+Civil!J16</f>
        <v>1090118.6887248044</v>
      </c>
    </row>
    <row r="7" spans="1:3">
      <c r="A7" s="33">
        <f t="shared" ref="A7:A11" si="0">A6+1</f>
        <v>3</v>
      </c>
      <c r="B7" s="33" t="s">
        <v>201</v>
      </c>
      <c r="C7" s="34">
        <f>+Electrical!J26</f>
        <v>785909.5</v>
      </c>
    </row>
    <row r="8" spans="1:3">
      <c r="A8" s="33">
        <f t="shared" si="0"/>
        <v>4</v>
      </c>
      <c r="B8" s="33" t="s">
        <v>202</v>
      </c>
      <c r="C8" s="34">
        <f>+MS_Work!J4</f>
        <v>381378.92957654415</v>
      </c>
    </row>
    <row r="9" spans="1:3">
      <c r="A9" s="33">
        <f t="shared" si="0"/>
        <v>5</v>
      </c>
      <c r="B9" s="33" t="s">
        <v>203</v>
      </c>
      <c r="C9" s="43">
        <f>+Non_Standard!J11</f>
        <v>0</v>
      </c>
    </row>
    <row r="10" spans="1:3">
      <c r="A10" s="33">
        <f t="shared" si="0"/>
        <v>6</v>
      </c>
      <c r="B10" s="33" t="s">
        <v>204</v>
      </c>
      <c r="C10" s="43">
        <f>+Plumbing!J16</f>
        <v>0</v>
      </c>
    </row>
    <row r="11" spans="1:3">
      <c r="A11" s="33">
        <f t="shared" si="0"/>
        <v>7</v>
      </c>
      <c r="B11" s="33" t="s">
        <v>205</v>
      </c>
      <c r="C11" s="34">
        <f>+Woodwork!J9</f>
        <v>488719.28712800291</v>
      </c>
    </row>
    <row r="12" spans="1:3">
      <c r="A12" s="31"/>
      <c r="B12" s="31" t="s">
        <v>197</v>
      </c>
      <c r="C12" s="32">
        <f>SUM(C5:C11)</f>
        <v>2793326.4054293516</v>
      </c>
    </row>
    <row r="13" spans="1:3" s="48" customFormat="1" ht="37.5" customHeight="1">
      <c r="A13" s="45"/>
      <c r="B13" s="46" t="s">
        <v>211</v>
      </c>
      <c r="C13" s="47" t="s">
        <v>217</v>
      </c>
    </row>
    <row r="14" spans="1:3" s="48" customFormat="1" ht="13.5" customHeight="1">
      <c r="A14" s="49"/>
      <c r="B14" s="50" t="s">
        <v>212</v>
      </c>
      <c r="C14" s="51"/>
    </row>
    <row r="15" spans="1:3" s="48" customFormat="1" ht="18.75" customHeight="1">
      <c r="A15" s="49"/>
      <c r="B15" s="50" t="s">
        <v>213</v>
      </c>
      <c r="C15" s="51"/>
    </row>
    <row r="16" spans="1:3" s="48" customFormat="1" ht="15.75">
      <c r="A16" s="49"/>
      <c r="B16" s="50" t="s">
        <v>214</v>
      </c>
      <c r="C16" s="51" t="s">
        <v>218</v>
      </c>
    </row>
    <row r="17" spans="1:3" s="37" customFormat="1">
      <c r="A17" s="39"/>
      <c r="B17" s="40" t="s">
        <v>215</v>
      </c>
      <c r="C17"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2"/>
  <sheetViews>
    <sheetView topLeftCell="D1" zoomScale="80" zoomScaleNormal="80" workbookViewId="0">
      <pane ySplit="1" topLeftCell="A2" activePane="bottomLeft" state="frozen"/>
      <selection activeCell="G891" sqref="G891"/>
      <selection pane="bottomLeft" activeCell="G2" sqref="G2"/>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27"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4" t="s">
        <v>6</v>
      </c>
      <c r="H1" s="5" t="s">
        <v>7</v>
      </c>
      <c r="I1" s="5" t="s">
        <v>8</v>
      </c>
      <c r="J1" s="6" t="s">
        <v>9</v>
      </c>
    </row>
    <row r="2" spans="1:10" s="7" customFormat="1" ht="30">
      <c r="A2" s="8" t="s">
        <v>10</v>
      </c>
      <c r="B2" s="8" t="s">
        <v>11</v>
      </c>
      <c r="C2" s="9" t="s">
        <v>12</v>
      </c>
      <c r="D2" s="10" t="s">
        <v>13</v>
      </c>
      <c r="E2" s="11" t="s">
        <v>14</v>
      </c>
      <c r="F2" s="12" t="s">
        <v>15</v>
      </c>
      <c r="G2" s="12">
        <v>10000</v>
      </c>
      <c r="H2" s="13">
        <v>4</v>
      </c>
      <c r="I2" s="13">
        <f>G2*H2</f>
        <v>40000</v>
      </c>
      <c r="J2" s="13">
        <f>I2*1.18</f>
        <v>47200</v>
      </c>
    </row>
    <row r="3" spans="1:10">
      <c r="J3" s="28">
        <f>SUM(J2)</f>
        <v>47200</v>
      </c>
    </row>
    <row r="612" spans="1:7" s="28" customFormat="1">
      <c r="A612" s="29"/>
      <c r="B612" s="29"/>
      <c r="C612" s="29"/>
      <c r="D612" s="29"/>
      <c r="E612" s="27"/>
      <c r="F612" s="27"/>
      <c r="G612" s="27">
        <f>[1]Details2!$C$14*6</f>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24"/>
  <sheetViews>
    <sheetView topLeftCell="D1" zoomScale="80" zoomScaleNormal="80" workbookViewId="0">
      <pane ySplit="1" topLeftCell="A12" activePane="bottomLeft" state="frozen"/>
      <selection activeCell="G891" sqref="G891"/>
      <selection pane="bottomLeft" activeCell="L1" sqref="L1:L1048576"/>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27"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4" t="s">
        <v>6</v>
      </c>
      <c r="H1" s="5" t="s">
        <v>7</v>
      </c>
      <c r="I1" s="5" t="s">
        <v>8</v>
      </c>
      <c r="J1" s="6" t="s">
        <v>9</v>
      </c>
    </row>
    <row r="2" spans="1:10" s="7" customFormat="1" ht="30">
      <c r="A2" s="8" t="s">
        <v>10</v>
      </c>
      <c r="B2" s="8" t="s">
        <v>19</v>
      </c>
      <c r="C2" s="10" t="s">
        <v>20</v>
      </c>
      <c r="D2" s="10" t="s">
        <v>21</v>
      </c>
      <c r="E2" s="11" t="s">
        <v>22</v>
      </c>
      <c r="F2" s="12" t="s">
        <v>23</v>
      </c>
      <c r="G2" s="12">
        <v>40</v>
      </c>
      <c r="H2" s="13">
        <v>165</v>
      </c>
      <c r="I2" s="13">
        <f t="shared" ref="I2:I15" si="0">G2*H2</f>
        <v>6600</v>
      </c>
      <c r="J2" s="13">
        <f t="shared" ref="J2:J15" si="1">I2*1.18</f>
        <v>7788</v>
      </c>
    </row>
    <row r="3" spans="1:10" s="7" customFormat="1">
      <c r="A3" s="8" t="s">
        <v>10</v>
      </c>
      <c r="B3" s="8" t="s">
        <v>19</v>
      </c>
      <c r="C3" s="11" t="s">
        <v>20</v>
      </c>
      <c r="D3" s="11" t="s">
        <v>24</v>
      </c>
      <c r="E3" s="16" t="s">
        <v>25</v>
      </c>
      <c r="F3" s="17" t="s">
        <v>23</v>
      </c>
      <c r="G3" s="17">
        <v>110</v>
      </c>
      <c r="H3" s="13">
        <v>350.4029371847468</v>
      </c>
      <c r="I3" s="13">
        <f t="shared" si="0"/>
        <v>38544.323090322148</v>
      </c>
      <c r="J3" s="13">
        <f t="shared" si="1"/>
        <v>45482.301246580129</v>
      </c>
    </row>
    <row r="4" spans="1:10" s="7" customFormat="1" ht="75">
      <c r="A4" s="8" t="s">
        <v>10</v>
      </c>
      <c r="B4" s="8" t="s">
        <v>19</v>
      </c>
      <c r="C4" s="10" t="s">
        <v>26</v>
      </c>
      <c r="D4" s="10" t="s">
        <v>27</v>
      </c>
      <c r="E4" s="11" t="s">
        <v>28</v>
      </c>
      <c r="F4" s="12" t="s">
        <v>29</v>
      </c>
      <c r="G4" s="18">
        <v>1420</v>
      </c>
      <c r="H4" s="13">
        <v>8.718767995536</v>
      </c>
      <c r="I4" s="13">
        <f t="shared" si="0"/>
        <v>12380.65055366112</v>
      </c>
      <c r="J4" s="13">
        <f t="shared" si="1"/>
        <v>14609.167653320121</v>
      </c>
    </row>
    <row r="5" spans="1:10" s="7" customFormat="1">
      <c r="A5" s="8" t="s">
        <v>10</v>
      </c>
      <c r="B5" s="8" t="s">
        <v>19</v>
      </c>
      <c r="C5" s="10" t="s">
        <v>30</v>
      </c>
      <c r="D5" s="10" t="s">
        <v>31</v>
      </c>
      <c r="E5" s="11" t="s">
        <v>32</v>
      </c>
      <c r="F5" s="12" t="s">
        <v>33</v>
      </c>
      <c r="G5" s="12">
        <v>20300</v>
      </c>
      <c r="H5" s="13">
        <v>4</v>
      </c>
      <c r="I5" s="13">
        <f t="shared" si="0"/>
        <v>81200</v>
      </c>
      <c r="J5" s="13">
        <f t="shared" si="1"/>
        <v>95816</v>
      </c>
    </row>
    <row r="6" spans="1:10" s="7" customFormat="1" ht="75">
      <c r="A6" s="8" t="s">
        <v>10</v>
      </c>
      <c r="B6" s="8" t="s">
        <v>19</v>
      </c>
      <c r="C6" s="10" t="s">
        <v>30</v>
      </c>
      <c r="D6" s="10" t="s">
        <v>34</v>
      </c>
      <c r="E6" s="11" t="s">
        <v>35</v>
      </c>
      <c r="F6" s="12" t="s">
        <v>29</v>
      </c>
      <c r="G6" s="12">
        <v>2700</v>
      </c>
      <c r="H6" s="13">
        <v>32.022635539160007</v>
      </c>
      <c r="I6" s="13">
        <f t="shared" si="0"/>
        <v>86461.115955732021</v>
      </c>
      <c r="J6" s="13">
        <f t="shared" si="1"/>
        <v>102024.11682776378</v>
      </c>
    </row>
    <row r="7" spans="1:10" s="7" customFormat="1" ht="90">
      <c r="A7" s="8" t="s">
        <v>10</v>
      </c>
      <c r="B7" s="8" t="s">
        <v>19</v>
      </c>
      <c r="C7" s="10" t="s">
        <v>36</v>
      </c>
      <c r="D7" s="10" t="s">
        <v>37</v>
      </c>
      <c r="E7" s="11" t="s">
        <v>38</v>
      </c>
      <c r="F7" s="12" t="s">
        <v>23</v>
      </c>
      <c r="G7" s="12">
        <v>110</v>
      </c>
      <c r="H7" s="13">
        <v>67.866459520808007</v>
      </c>
      <c r="I7" s="13">
        <f t="shared" si="0"/>
        <v>7465.310547288881</v>
      </c>
      <c r="J7" s="13">
        <f t="shared" si="1"/>
        <v>8809.0664458008796</v>
      </c>
    </row>
    <row r="8" spans="1:10" s="7" customFormat="1" ht="75">
      <c r="A8" s="8" t="s">
        <v>10</v>
      </c>
      <c r="B8" s="8" t="s">
        <v>19</v>
      </c>
      <c r="C8" s="10" t="s">
        <v>36</v>
      </c>
      <c r="D8" s="10" t="s">
        <v>39</v>
      </c>
      <c r="E8" s="11" t="s">
        <v>40</v>
      </c>
      <c r="F8" s="12" t="s">
        <v>23</v>
      </c>
      <c r="G8" s="12">
        <v>110</v>
      </c>
      <c r="H8" s="13">
        <v>67.866459520808007</v>
      </c>
      <c r="I8" s="13">
        <f t="shared" si="0"/>
        <v>7465.310547288881</v>
      </c>
      <c r="J8" s="13">
        <f t="shared" si="1"/>
        <v>8809.0664458008796</v>
      </c>
    </row>
    <row r="9" spans="1:10" s="7" customFormat="1" ht="60">
      <c r="A9" s="8" t="s">
        <v>10</v>
      </c>
      <c r="B9" s="8" t="s">
        <v>19</v>
      </c>
      <c r="C9" s="10" t="s">
        <v>36</v>
      </c>
      <c r="D9" s="10" t="s">
        <v>41</v>
      </c>
      <c r="E9" s="11" t="s">
        <v>42</v>
      </c>
      <c r="F9" s="12" t="s">
        <v>23</v>
      </c>
      <c r="G9" s="12">
        <v>1020</v>
      </c>
      <c r="H9" s="13">
        <v>277.60422748897804</v>
      </c>
      <c r="I9" s="13">
        <f t="shared" si="0"/>
        <v>283156.31203875761</v>
      </c>
      <c r="J9" s="13">
        <f t="shared" si="1"/>
        <v>334124.44820573396</v>
      </c>
    </row>
    <row r="10" spans="1:10" s="7" customFormat="1" ht="75">
      <c r="A10" s="8" t="s">
        <v>10</v>
      </c>
      <c r="B10" s="8" t="s">
        <v>19</v>
      </c>
      <c r="C10" s="9" t="s">
        <v>43</v>
      </c>
      <c r="D10" s="10" t="s">
        <v>44</v>
      </c>
      <c r="E10" s="19" t="s">
        <v>45</v>
      </c>
      <c r="F10" s="17" t="s">
        <v>23</v>
      </c>
      <c r="G10" s="17">
        <v>1150</v>
      </c>
      <c r="H10" s="20">
        <v>43.626131710996809</v>
      </c>
      <c r="I10" s="13">
        <f t="shared" si="0"/>
        <v>50170.051467646328</v>
      </c>
      <c r="J10" s="13">
        <f t="shared" si="1"/>
        <v>59200.660731822667</v>
      </c>
    </row>
    <row r="11" spans="1:10" s="7" customFormat="1" ht="75">
      <c r="A11" s="8" t="s">
        <v>10</v>
      </c>
      <c r="B11" s="8" t="s">
        <v>19</v>
      </c>
      <c r="C11" s="9" t="s">
        <v>43</v>
      </c>
      <c r="D11" s="10" t="s">
        <v>46</v>
      </c>
      <c r="E11" s="19" t="s">
        <v>47</v>
      </c>
      <c r="F11" s="17" t="s">
        <v>23</v>
      </c>
      <c r="G11" s="17">
        <v>950</v>
      </c>
      <c r="H11" s="20">
        <v>53.6769337058508</v>
      </c>
      <c r="I11" s="13">
        <f t="shared" si="0"/>
        <v>50993.087020558261</v>
      </c>
      <c r="J11" s="13">
        <f t="shared" si="1"/>
        <v>60171.842684258743</v>
      </c>
    </row>
    <row r="12" spans="1:10" s="7" customFormat="1" ht="90">
      <c r="A12" s="8" t="s">
        <v>10</v>
      </c>
      <c r="B12" s="8" t="s">
        <v>19</v>
      </c>
      <c r="C12" s="9" t="s">
        <v>43</v>
      </c>
      <c r="D12" s="10" t="s">
        <v>48</v>
      </c>
      <c r="E12" s="19" t="s">
        <v>49</v>
      </c>
      <c r="F12" s="17" t="s">
        <v>23</v>
      </c>
      <c r="G12" s="17">
        <v>340</v>
      </c>
      <c r="H12" s="20">
        <v>97.303065416847616</v>
      </c>
      <c r="I12" s="13">
        <f t="shared" si="0"/>
        <v>33083.042241728188</v>
      </c>
      <c r="J12" s="13">
        <f t="shared" si="1"/>
        <v>39037.989845239259</v>
      </c>
    </row>
    <row r="13" spans="1:10" s="7" customFormat="1" ht="75">
      <c r="A13" s="8" t="s">
        <v>10</v>
      </c>
      <c r="B13" s="8" t="s">
        <v>19</v>
      </c>
      <c r="C13" s="9" t="s">
        <v>43</v>
      </c>
      <c r="D13" s="10" t="s">
        <v>50</v>
      </c>
      <c r="E13" s="19" t="s">
        <v>51</v>
      </c>
      <c r="F13" s="17" t="s">
        <v>23</v>
      </c>
      <c r="G13" s="21">
        <v>475</v>
      </c>
      <c r="H13" s="20">
        <v>149.72600347889599</v>
      </c>
      <c r="I13" s="13">
        <f t="shared" si="0"/>
        <v>71119.851652475598</v>
      </c>
      <c r="J13" s="13">
        <f t="shared" si="1"/>
        <v>83921.424949921202</v>
      </c>
    </row>
    <row r="14" spans="1:10" s="7" customFormat="1" ht="45">
      <c r="A14" s="8" t="s">
        <v>10</v>
      </c>
      <c r="B14" s="8" t="s">
        <v>19</v>
      </c>
      <c r="C14" s="9" t="s">
        <v>43</v>
      </c>
      <c r="D14" s="10" t="s">
        <v>52</v>
      </c>
      <c r="E14" s="11" t="s">
        <v>53</v>
      </c>
      <c r="F14" s="17" t="s">
        <v>23</v>
      </c>
      <c r="G14" s="17">
        <v>270</v>
      </c>
      <c r="H14" s="20">
        <v>415.29860023181209</v>
      </c>
      <c r="I14" s="13">
        <f t="shared" si="0"/>
        <v>112130.62206258926</v>
      </c>
      <c r="J14" s="13">
        <f t="shared" si="1"/>
        <v>132314.13403385531</v>
      </c>
    </row>
    <row r="15" spans="1:10" s="7" customFormat="1" ht="90">
      <c r="A15" s="8" t="s">
        <v>10</v>
      </c>
      <c r="B15" s="8" t="s">
        <v>19</v>
      </c>
      <c r="C15" s="9" t="s">
        <v>43</v>
      </c>
      <c r="D15" s="10" t="s">
        <v>54</v>
      </c>
      <c r="E15" s="11" t="s">
        <v>55</v>
      </c>
      <c r="F15" s="17" t="s">
        <v>23</v>
      </c>
      <c r="G15" s="17">
        <v>200</v>
      </c>
      <c r="H15" s="20">
        <v>415.29860023181209</v>
      </c>
      <c r="I15" s="13">
        <f t="shared" si="0"/>
        <v>83059.720046362418</v>
      </c>
      <c r="J15" s="13">
        <f t="shared" si="1"/>
        <v>98010.469654707646</v>
      </c>
    </row>
    <row r="16" spans="1:10">
      <c r="J16" s="28">
        <f>SUM(J2:J15)</f>
        <v>1090118.6887248044</v>
      </c>
    </row>
    <row r="624" spans="1:7" s="28" customFormat="1">
      <c r="A624" s="29"/>
      <c r="B624" s="29"/>
      <c r="C624" s="29"/>
      <c r="D624" s="29"/>
      <c r="E624" s="27"/>
      <c r="F624" s="27"/>
      <c r="G624" s="27">
        <f>[1]Details2!$C$14*6</f>
        <v>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34"/>
  <sheetViews>
    <sheetView topLeftCell="D1" zoomScale="80" zoomScaleNormal="80" workbookViewId="0">
      <pane ySplit="1" topLeftCell="A20" activePane="bottomLeft" state="frozen"/>
      <selection activeCell="G891" sqref="G891"/>
      <selection pane="bottomLeft" activeCell="H30" sqref="H30"/>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55"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52" t="s">
        <v>6</v>
      </c>
      <c r="H1" s="5" t="s">
        <v>7</v>
      </c>
      <c r="I1" s="5" t="s">
        <v>8</v>
      </c>
      <c r="J1" s="6" t="s">
        <v>9</v>
      </c>
    </row>
    <row r="2" spans="1:10" s="7" customFormat="1" ht="30">
      <c r="A2" s="8" t="s">
        <v>10</v>
      </c>
      <c r="B2" s="8" t="s">
        <v>56</v>
      </c>
      <c r="C2" s="14" t="s">
        <v>207</v>
      </c>
      <c r="D2" s="10" t="s">
        <v>16</v>
      </c>
      <c r="E2" s="15" t="s">
        <v>17</v>
      </c>
      <c r="F2" s="12" t="s">
        <v>18</v>
      </c>
      <c r="G2" s="53">
        <v>1080</v>
      </c>
      <c r="H2" s="13">
        <v>15</v>
      </c>
      <c r="I2" s="13">
        <f>G2*H2</f>
        <v>16200</v>
      </c>
      <c r="J2" s="13">
        <f>I2*1.18</f>
        <v>19116</v>
      </c>
    </row>
    <row r="3" spans="1:10" s="7" customFormat="1" ht="90">
      <c r="A3" s="8" t="s">
        <v>10</v>
      </c>
      <c r="B3" s="8" t="s">
        <v>56</v>
      </c>
      <c r="C3" s="10" t="s">
        <v>57</v>
      </c>
      <c r="D3" s="10" t="s">
        <v>58</v>
      </c>
      <c r="E3" s="11" t="s">
        <v>59</v>
      </c>
      <c r="F3" s="12" t="s">
        <v>60</v>
      </c>
      <c r="G3" s="53">
        <v>148500</v>
      </c>
      <c r="H3" s="13">
        <v>1</v>
      </c>
      <c r="I3" s="13">
        <f t="shared" ref="I3:I25" si="0">G3*H3</f>
        <v>148500</v>
      </c>
      <c r="J3" s="13">
        <f t="shared" ref="J3:J25" si="1">I3*1.18</f>
        <v>175230</v>
      </c>
    </row>
    <row r="4" spans="1:10" s="7" customFormat="1" ht="75">
      <c r="A4" s="8" t="s">
        <v>10</v>
      </c>
      <c r="B4" s="8" t="s">
        <v>56</v>
      </c>
      <c r="C4" s="14" t="s">
        <v>57</v>
      </c>
      <c r="D4" s="10" t="s">
        <v>61</v>
      </c>
      <c r="E4" s="11" t="s">
        <v>62</v>
      </c>
      <c r="F4" s="12" t="s">
        <v>60</v>
      </c>
      <c r="G4" s="53">
        <v>88000</v>
      </c>
      <c r="H4" s="13">
        <v>1</v>
      </c>
      <c r="I4" s="13">
        <f t="shared" si="0"/>
        <v>88000</v>
      </c>
      <c r="J4" s="13">
        <f t="shared" si="1"/>
        <v>103840</v>
      </c>
    </row>
    <row r="5" spans="1:10" s="7" customFormat="1" ht="135">
      <c r="A5" s="8" t="s">
        <v>10</v>
      </c>
      <c r="B5" s="8" t="s">
        <v>56</v>
      </c>
      <c r="C5" s="10" t="s">
        <v>63</v>
      </c>
      <c r="D5" s="10" t="s">
        <v>64</v>
      </c>
      <c r="E5" s="11" t="s">
        <v>65</v>
      </c>
      <c r="F5" s="12" t="s">
        <v>15</v>
      </c>
      <c r="G5" s="53">
        <v>6000</v>
      </c>
      <c r="H5" s="13">
        <v>5</v>
      </c>
      <c r="I5" s="13">
        <f t="shared" si="0"/>
        <v>30000</v>
      </c>
      <c r="J5" s="13">
        <f t="shared" si="1"/>
        <v>35400</v>
      </c>
    </row>
    <row r="6" spans="1:10" s="7" customFormat="1" ht="150">
      <c r="A6" s="8" t="s">
        <v>10</v>
      </c>
      <c r="B6" s="8" t="s">
        <v>56</v>
      </c>
      <c r="C6" s="14" t="s">
        <v>63</v>
      </c>
      <c r="D6" s="10" t="s">
        <v>66</v>
      </c>
      <c r="E6" s="11" t="s">
        <v>67</v>
      </c>
      <c r="F6" s="12" t="s">
        <v>15</v>
      </c>
      <c r="G6" s="53">
        <v>4300</v>
      </c>
      <c r="H6" s="13">
        <v>11</v>
      </c>
      <c r="I6" s="13">
        <f t="shared" si="0"/>
        <v>47300</v>
      </c>
      <c r="J6" s="13">
        <f t="shared" si="1"/>
        <v>55814</v>
      </c>
    </row>
    <row r="7" spans="1:10" s="7" customFormat="1" ht="30">
      <c r="A7" s="8" t="s">
        <v>10</v>
      </c>
      <c r="B7" s="8" t="s">
        <v>56</v>
      </c>
      <c r="C7" s="9" t="s">
        <v>68</v>
      </c>
      <c r="D7" s="10" t="s">
        <v>69</v>
      </c>
      <c r="E7" s="11" t="s">
        <v>70</v>
      </c>
      <c r="F7" s="12" t="s">
        <v>15</v>
      </c>
      <c r="G7" s="53">
        <v>16200</v>
      </c>
      <c r="H7" s="13">
        <v>1</v>
      </c>
      <c r="I7" s="13">
        <f t="shared" si="0"/>
        <v>16200</v>
      </c>
      <c r="J7" s="13">
        <f t="shared" si="1"/>
        <v>19116</v>
      </c>
    </row>
    <row r="8" spans="1:10" s="7" customFormat="1" ht="30">
      <c r="A8" s="8" t="s">
        <v>10</v>
      </c>
      <c r="B8" s="8" t="s">
        <v>56</v>
      </c>
      <c r="C8" s="9" t="s">
        <v>68</v>
      </c>
      <c r="D8" s="10" t="s">
        <v>71</v>
      </c>
      <c r="E8" s="11" t="s">
        <v>72</v>
      </c>
      <c r="F8" s="12" t="s">
        <v>15</v>
      </c>
      <c r="G8" s="53">
        <v>12000</v>
      </c>
      <c r="H8" s="13">
        <v>1</v>
      </c>
      <c r="I8" s="13">
        <f t="shared" si="0"/>
        <v>12000</v>
      </c>
      <c r="J8" s="13">
        <f t="shared" si="1"/>
        <v>14160</v>
      </c>
    </row>
    <row r="9" spans="1:10" s="7" customFormat="1" ht="45">
      <c r="A9" s="8" t="s">
        <v>10</v>
      </c>
      <c r="B9" s="8" t="s">
        <v>56</v>
      </c>
      <c r="C9" s="14" t="s">
        <v>68</v>
      </c>
      <c r="D9" s="10" t="s">
        <v>73</v>
      </c>
      <c r="E9" s="11" t="s">
        <v>74</v>
      </c>
      <c r="F9" s="12" t="s">
        <v>33</v>
      </c>
      <c r="G9" s="53">
        <v>675</v>
      </c>
      <c r="H9" s="13">
        <v>2</v>
      </c>
      <c r="I9" s="13">
        <f t="shared" si="0"/>
        <v>1350</v>
      </c>
      <c r="J9" s="13">
        <f t="shared" si="1"/>
        <v>1593</v>
      </c>
    </row>
    <row r="10" spans="1:10" s="7" customFormat="1" ht="30">
      <c r="A10" s="8" t="s">
        <v>10</v>
      </c>
      <c r="B10" s="8" t="s">
        <v>56</v>
      </c>
      <c r="C10" s="9" t="s">
        <v>68</v>
      </c>
      <c r="D10" s="10" t="s">
        <v>75</v>
      </c>
      <c r="E10" s="11" t="s">
        <v>76</v>
      </c>
      <c r="F10" s="12" t="s">
        <v>33</v>
      </c>
      <c r="G10" s="53">
        <v>540</v>
      </c>
      <c r="H10" s="13">
        <v>4</v>
      </c>
      <c r="I10" s="13">
        <f t="shared" si="0"/>
        <v>2160</v>
      </c>
      <c r="J10" s="13">
        <f t="shared" si="1"/>
        <v>2548.7999999999997</v>
      </c>
    </row>
    <row r="11" spans="1:10" s="7" customFormat="1" ht="45">
      <c r="A11" s="8" t="s">
        <v>10</v>
      </c>
      <c r="B11" s="8" t="s">
        <v>56</v>
      </c>
      <c r="C11" s="14" t="s">
        <v>68</v>
      </c>
      <c r="D11" s="10" t="s">
        <v>77</v>
      </c>
      <c r="E11" s="11" t="s">
        <v>78</v>
      </c>
      <c r="F11" s="12" t="s">
        <v>33</v>
      </c>
      <c r="G11" s="53">
        <v>675</v>
      </c>
      <c r="H11" s="13">
        <v>4</v>
      </c>
      <c r="I11" s="13">
        <f t="shared" si="0"/>
        <v>2700</v>
      </c>
      <c r="J11" s="13">
        <f t="shared" si="1"/>
        <v>3186</v>
      </c>
    </row>
    <row r="12" spans="1:10" s="7" customFormat="1" ht="45">
      <c r="A12" s="8" t="s">
        <v>10</v>
      </c>
      <c r="B12" s="8" t="s">
        <v>56</v>
      </c>
      <c r="C12" s="14" t="s">
        <v>68</v>
      </c>
      <c r="D12" s="10" t="s">
        <v>79</v>
      </c>
      <c r="E12" s="11" t="s">
        <v>80</v>
      </c>
      <c r="F12" s="12" t="s">
        <v>15</v>
      </c>
      <c r="G12" s="53">
        <v>675</v>
      </c>
      <c r="H12" s="13">
        <v>16</v>
      </c>
      <c r="I12" s="13">
        <f t="shared" si="0"/>
        <v>10800</v>
      </c>
      <c r="J12" s="13">
        <f t="shared" si="1"/>
        <v>12744</v>
      </c>
    </row>
    <row r="13" spans="1:10" s="7" customFormat="1" ht="165">
      <c r="A13" s="8" t="s">
        <v>10</v>
      </c>
      <c r="B13" s="8" t="s">
        <v>56</v>
      </c>
      <c r="C13" s="10" t="s">
        <v>81</v>
      </c>
      <c r="D13" s="10" t="s">
        <v>82</v>
      </c>
      <c r="E13" s="11" t="s">
        <v>83</v>
      </c>
      <c r="F13" s="12" t="s">
        <v>15</v>
      </c>
      <c r="G13" s="53">
        <v>6480</v>
      </c>
      <c r="H13" s="13">
        <v>2</v>
      </c>
      <c r="I13" s="13">
        <f t="shared" si="0"/>
        <v>12960</v>
      </c>
      <c r="J13" s="13">
        <f t="shared" si="1"/>
        <v>15292.8</v>
      </c>
    </row>
    <row r="14" spans="1:10" s="7" customFormat="1" ht="150">
      <c r="A14" s="8" t="s">
        <v>10</v>
      </c>
      <c r="B14" s="8" t="s">
        <v>56</v>
      </c>
      <c r="C14" s="10" t="s">
        <v>81</v>
      </c>
      <c r="D14" s="10" t="s">
        <v>84</v>
      </c>
      <c r="E14" s="11" t="s">
        <v>85</v>
      </c>
      <c r="F14" s="22" t="s">
        <v>15</v>
      </c>
      <c r="G14" s="53">
        <v>4590</v>
      </c>
      <c r="H14" s="13">
        <v>2</v>
      </c>
      <c r="I14" s="13">
        <f t="shared" si="0"/>
        <v>9180</v>
      </c>
      <c r="J14" s="13">
        <f t="shared" si="1"/>
        <v>10832.4</v>
      </c>
    </row>
    <row r="15" spans="1:10" s="7" customFormat="1" ht="60">
      <c r="A15" s="8" t="s">
        <v>10</v>
      </c>
      <c r="B15" s="8" t="s">
        <v>56</v>
      </c>
      <c r="C15" s="14" t="s">
        <v>81</v>
      </c>
      <c r="D15" s="10" t="s">
        <v>86</v>
      </c>
      <c r="E15" s="11" t="s">
        <v>87</v>
      </c>
      <c r="F15" s="12" t="s">
        <v>15</v>
      </c>
      <c r="G15" s="53">
        <v>4455</v>
      </c>
      <c r="H15" s="13">
        <v>2</v>
      </c>
      <c r="I15" s="13">
        <f t="shared" si="0"/>
        <v>8910</v>
      </c>
      <c r="J15" s="13">
        <f t="shared" si="1"/>
        <v>10513.8</v>
      </c>
    </row>
    <row r="16" spans="1:10" s="7" customFormat="1" ht="150">
      <c r="A16" s="8" t="s">
        <v>10</v>
      </c>
      <c r="B16" s="8" t="s">
        <v>56</v>
      </c>
      <c r="C16" s="10" t="s">
        <v>81</v>
      </c>
      <c r="D16" s="10" t="s">
        <v>88</v>
      </c>
      <c r="E16" s="11" t="s">
        <v>89</v>
      </c>
      <c r="F16" s="22" t="s">
        <v>15</v>
      </c>
      <c r="G16" s="53">
        <v>4725</v>
      </c>
      <c r="H16" s="13">
        <v>3</v>
      </c>
      <c r="I16" s="13">
        <f t="shared" si="0"/>
        <v>14175</v>
      </c>
      <c r="J16" s="13">
        <f t="shared" si="1"/>
        <v>16726.5</v>
      </c>
    </row>
    <row r="17" spans="1:10" s="7" customFormat="1" ht="180">
      <c r="A17" s="8" t="s">
        <v>10</v>
      </c>
      <c r="B17" s="8" t="s">
        <v>56</v>
      </c>
      <c r="C17" s="14" t="s">
        <v>81</v>
      </c>
      <c r="D17" s="10" t="s">
        <v>90</v>
      </c>
      <c r="E17" s="11" t="s">
        <v>91</v>
      </c>
      <c r="F17" s="12" t="s">
        <v>15</v>
      </c>
      <c r="G17" s="53">
        <v>4725</v>
      </c>
      <c r="H17" s="13">
        <v>4</v>
      </c>
      <c r="I17" s="13">
        <f t="shared" si="0"/>
        <v>18900</v>
      </c>
      <c r="J17" s="13">
        <f t="shared" si="1"/>
        <v>22302</v>
      </c>
    </row>
    <row r="18" spans="1:10" s="7" customFormat="1" ht="75">
      <c r="A18" s="8" t="s">
        <v>10</v>
      </c>
      <c r="B18" s="8" t="s">
        <v>56</v>
      </c>
      <c r="C18" s="9" t="s">
        <v>81</v>
      </c>
      <c r="D18" s="10" t="s">
        <v>92</v>
      </c>
      <c r="E18" s="11" t="s">
        <v>93</v>
      </c>
      <c r="F18" s="12" t="s">
        <v>33</v>
      </c>
      <c r="G18" s="53">
        <v>745</v>
      </c>
      <c r="H18" s="13">
        <v>10</v>
      </c>
      <c r="I18" s="13">
        <f t="shared" si="0"/>
        <v>7450</v>
      </c>
      <c r="J18" s="13">
        <f t="shared" si="1"/>
        <v>8791</v>
      </c>
    </row>
    <row r="19" spans="1:10" s="7" customFormat="1" ht="165">
      <c r="A19" s="8" t="s">
        <v>10</v>
      </c>
      <c r="B19" s="8" t="s">
        <v>56</v>
      </c>
      <c r="C19" s="14" t="s">
        <v>81</v>
      </c>
      <c r="D19" s="10" t="s">
        <v>94</v>
      </c>
      <c r="E19" s="11" t="s">
        <v>95</v>
      </c>
      <c r="F19" s="12" t="s">
        <v>15</v>
      </c>
      <c r="G19" s="54">
        <v>4725</v>
      </c>
      <c r="H19" s="13">
        <v>18</v>
      </c>
      <c r="I19" s="13">
        <f t="shared" si="0"/>
        <v>85050</v>
      </c>
      <c r="J19" s="13">
        <f t="shared" si="1"/>
        <v>100359</v>
      </c>
    </row>
    <row r="20" spans="1:10" s="7" customFormat="1" ht="30">
      <c r="A20" s="8" t="s">
        <v>10</v>
      </c>
      <c r="B20" s="8" t="s">
        <v>56</v>
      </c>
      <c r="C20" s="23" t="s">
        <v>96</v>
      </c>
      <c r="D20" s="10" t="s">
        <v>97</v>
      </c>
      <c r="E20" s="11" t="s">
        <v>98</v>
      </c>
      <c r="F20" s="12" t="s">
        <v>15</v>
      </c>
      <c r="G20" s="53">
        <v>16200</v>
      </c>
      <c r="H20" s="13">
        <v>1</v>
      </c>
      <c r="I20" s="13">
        <f t="shared" si="0"/>
        <v>16200</v>
      </c>
      <c r="J20" s="13">
        <f t="shared" si="1"/>
        <v>19116</v>
      </c>
    </row>
    <row r="21" spans="1:10" s="7" customFormat="1" ht="30">
      <c r="A21" s="8" t="s">
        <v>10</v>
      </c>
      <c r="B21" s="8" t="s">
        <v>56</v>
      </c>
      <c r="C21" s="23" t="s">
        <v>96</v>
      </c>
      <c r="D21" s="10" t="s">
        <v>99</v>
      </c>
      <c r="E21" s="24" t="s">
        <v>100</v>
      </c>
      <c r="F21" s="12" t="s">
        <v>15</v>
      </c>
      <c r="G21" s="53">
        <v>12150</v>
      </c>
      <c r="H21" s="13">
        <v>1</v>
      </c>
      <c r="I21" s="13">
        <f t="shared" si="0"/>
        <v>12150</v>
      </c>
      <c r="J21" s="13">
        <f t="shared" si="1"/>
        <v>14337</v>
      </c>
    </row>
    <row r="22" spans="1:10" s="7" customFormat="1" ht="30">
      <c r="A22" s="8" t="s">
        <v>10</v>
      </c>
      <c r="B22" s="8" t="s">
        <v>56</v>
      </c>
      <c r="C22" s="23" t="s">
        <v>96</v>
      </c>
      <c r="D22" s="10" t="s">
        <v>101</v>
      </c>
      <c r="E22" s="24" t="s">
        <v>102</v>
      </c>
      <c r="F22" s="12" t="s">
        <v>15</v>
      </c>
      <c r="G22" s="53">
        <v>10800</v>
      </c>
      <c r="H22" s="13">
        <v>1</v>
      </c>
      <c r="I22" s="13">
        <f t="shared" si="0"/>
        <v>10800</v>
      </c>
      <c r="J22" s="13">
        <f t="shared" si="1"/>
        <v>12744</v>
      </c>
    </row>
    <row r="23" spans="1:10" s="7" customFormat="1" ht="30">
      <c r="A23" s="8" t="s">
        <v>10</v>
      </c>
      <c r="B23" s="8" t="s">
        <v>56</v>
      </c>
      <c r="C23" s="23" t="s">
        <v>96</v>
      </c>
      <c r="D23" s="10" t="s">
        <v>103</v>
      </c>
      <c r="E23" s="11" t="s">
        <v>104</v>
      </c>
      <c r="F23" s="12" t="s">
        <v>15</v>
      </c>
      <c r="G23" s="53">
        <v>13500</v>
      </c>
      <c r="H23" s="13">
        <v>3</v>
      </c>
      <c r="I23" s="13">
        <f t="shared" si="0"/>
        <v>40500</v>
      </c>
      <c r="J23" s="13">
        <f t="shared" si="1"/>
        <v>47790</v>
      </c>
    </row>
    <row r="24" spans="1:10" s="7" customFormat="1" ht="30">
      <c r="A24" s="8" t="s">
        <v>10</v>
      </c>
      <c r="B24" s="8" t="s">
        <v>56</v>
      </c>
      <c r="C24" s="8" t="s">
        <v>96</v>
      </c>
      <c r="D24" s="10" t="s">
        <v>105</v>
      </c>
      <c r="E24" s="11" t="s">
        <v>106</v>
      </c>
      <c r="F24" s="12" t="s">
        <v>18</v>
      </c>
      <c r="G24" s="53">
        <v>675</v>
      </c>
      <c r="H24" s="13">
        <v>40</v>
      </c>
      <c r="I24" s="13">
        <f t="shared" si="0"/>
        <v>27000</v>
      </c>
      <c r="J24" s="13">
        <f t="shared" si="1"/>
        <v>31860</v>
      </c>
    </row>
    <row r="25" spans="1:10" s="7" customFormat="1" ht="75">
      <c r="A25" s="8" t="s">
        <v>10</v>
      </c>
      <c r="B25" s="8" t="s">
        <v>56</v>
      </c>
      <c r="C25" s="8" t="s">
        <v>96</v>
      </c>
      <c r="D25" s="10" t="s">
        <v>107</v>
      </c>
      <c r="E25" s="11" t="s">
        <v>108</v>
      </c>
      <c r="F25" s="12" t="s">
        <v>109</v>
      </c>
      <c r="G25" s="53">
        <v>405</v>
      </c>
      <c r="H25" s="13">
        <v>68</v>
      </c>
      <c r="I25" s="13">
        <f t="shared" si="0"/>
        <v>27540</v>
      </c>
      <c r="J25" s="13">
        <f t="shared" si="1"/>
        <v>32497.199999999997</v>
      </c>
    </row>
    <row r="26" spans="1:10">
      <c r="J26" s="28">
        <f>SUM(J2:J25)</f>
        <v>785909.5</v>
      </c>
    </row>
    <row r="634" spans="1:7" s="28" customFormat="1">
      <c r="A634" s="29"/>
      <c r="B634" s="29"/>
      <c r="C634" s="29"/>
      <c r="D634" s="29"/>
      <c r="E634" s="27"/>
      <c r="F634" s="27"/>
      <c r="G634" s="55">
        <f>[1]Details2!$C$14*6</f>
        <v>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12"/>
  <sheetViews>
    <sheetView topLeftCell="D1" zoomScale="80" zoomScaleNormal="80" workbookViewId="0">
      <pane ySplit="1" topLeftCell="A2" activePane="bottomLeft" state="frozen"/>
      <selection activeCell="G891" sqref="G891"/>
      <selection pane="bottomLeft" activeCell="L1" sqref="L1:L1048576"/>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27"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4" t="s">
        <v>6</v>
      </c>
      <c r="H1" s="5" t="s">
        <v>7</v>
      </c>
      <c r="I1" s="5" t="s">
        <v>8</v>
      </c>
      <c r="J1" s="6" t="s">
        <v>9</v>
      </c>
    </row>
    <row r="2" spans="1:10" s="7" customFormat="1" ht="45">
      <c r="A2" s="8" t="s">
        <v>10</v>
      </c>
      <c r="B2" s="8" t="s">
        <v>110</v>
      </c>
      <c r="C2" s="14" t="s">
        <v>111</v>
      </c>
      <c r="D2" s="10" t="s">
        <v>112</v>
      </c>
      <c r="E2" s="15" t="s">
        <v>113</v>
      </c>
      <c r="F2" s="12" t="s">
        <v>114</v>
      </c>
      <c r="G2" s="12">
        <v>1150</v>
      </c>
      <c r="H2" s="13">
        <v>81.544699558249206</v>
      </c>
      <c r="I2" s="13">
        <f t="shared" ref="I2:I3" si="0">G2*H2</f>
        <v>93776.404491986585</v>
      </c>
      <c r="J2" s="13">
        <f t="shared" ref="J2:J3" si="1">I2*1.18</f>
        <v>110656.15730054416</v>
      </c>
    </row>
    <row r="3" spans="1:10" s="7" customFormat="1" ht="60">
      <c r="A3" s="8" t="s">
        <v>10</v>
      </c>
      <c r="B3" s="8" t="s">
        <v>110</v>
      </c>
      <c r="C3" s="14" t="s">
        <v>115</v>
      </c>
      <c r="D3" s="10" t="s">
        <v>116</v>
      </c>
      <c r="E3" s="11" t="s">
        <v>117</v>
      </c>
      <c r="F3" s="12" t="s">
        <v>118</v>
      </c>
      <c r="G3" s="12">
        <v>550</v>
      </c>
      <c r="H3" s="13">
        <v>417.13832400000001</v>
      </c>
      <c r="I3" s="13">
        <f t="shared" si="0"/>
        <v>229426.07820000002</v>
      </c>
      <c r="J3" s="13">
        <f t="shared" si="1"/>
        <v>270722.772276</v>
      </c>
    </row>
    <row r="4" spans="1:10">
      <c r="J4" s="28">
        <f>SUM(J2:J3)</f>
        <v>381378.92957654415</v>
      </c>
    </row>
    <row r="612" spans="1:7" s="28" customFormat="1">
      <c r="A612" s="29"/>
      <c r="B612" s="29"/>
      <c r="C612" s="29"/>
      <c r="D612" s="29"/>
      <c r="E612" s="27"/>
      <c r="F612" s="27"/>
      <c r="G612" s="27">
        <f>[1]Details2!$C$14*6</f>
        <v>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19"/>
  <sheetViews>
    <sheetView topLeftCell="C1" zoomScale="80" zoomScaleNormal="80" workbookViewId="0">
      <pane ySplit="1" topLeftCell="A2" activePane="bottomLeft" state="frozen"/>
      <selection activeCell="G891" sqref="G891"/>
      <selection pane="bottomLeft" activeCell="G2" sqref="G2:G10"/>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27"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4" t="s">
        <v>6</v>
      </c>
      <c r="H1" s="5" t="s">
        <v>7</v>
      </c>
      <c r="I1" s="5" t="s">
        <v>8</v>
      </c>
      <c r="J1" s="6" t="s">
        <v>9</v>
      </c>
    </row>
    <row r="2" spans="1:10" s="7" customFormat="1">
      <c r="A2" s="8" t="s">
        <v>10</v>
      </c>
      <c r="B2" s="8" t="s">
        <v>119</v>
      </c>
      <c r="C2" s="25" t="s">
        <v>120</v>
      </c>
      <c r="D2" s="10" t="s">
        <v>121</v>
      </c>
      <c r="E2" s="11" t="s">
        <v>122</v>
      </c>
      <c r="F2" s="12" t="s">
        <v>15</v>
      </c>
      <c r="G2" s="42"/>
      <c r="H2" s="13">
        <v>1</v>
      </c>
      <c r="I2" s="13">
        <f t="shared" ref="I2:I10" si="0">G2*H2</f>
        <v>0</v>
      </c>
      <c r="J2" s="13">
        <f t="shared" ref="J2:J10" si="1">I2*1.18</f>
        <v>0</v>
      </c>
    </row>
    <row r="3" spans="1:10" s="7" customFormat="1" ht="30">
      <c r="A3" s="8" t="s">
        <v>10</v>
      </c>
      <c r="B3" s="8" t="s">
        <v>119</v>
      </c>
      <c r="C3" s="25" t="s">
        <v>120</v>
      </c>
      <c r="D3" s="10" t="s">
        <v>123</v>
      </c>
      <c r="E3" s="11" t="s">
        <v>124</v>
      </c>
      <c r="F3" s="12" t="s">
        <v>15</v>
      </c>
      <c r="G3" s="42"/>
      <c r="H3" s="13">
        <v>1</v>
      </c>
      <c r="I3" s="13">
        <f t="shared" si="0"/>
        <v>0</v>
      </c>
      <c r="J3" s="13">
        <f t="shared" si="1"/>
        <v>0</v>
      </c>
    </row>
    <row r="4" spans="1:10" s="7" customFormat="1" ht="30">
      <c r="A4" s="8" t="s">
        <v>10</v>
      </c>
      <c r="B4" s="8" t="s">
        <v>119</v>
      </c>
      <c r="C4" s="14" t="s">
        <v>120</v>
      </c>
      <c r="D4" s="10" t="s">
        <v>125</v>
      </c>
      <c r="E4" s="11" t="s">
        <v>126</v>
      </c>
      <c r="F4" s="12" t="s">
        <v>15</v>
      </c>
      <c r="G4" s="42"/>
      <c r="H4" s="13">
        <v>3</v>
      </c>
      <c r="I4" s="13">
        <f t="shared" si="0"/>
        <v>0</v>
      </c>
      <c r="J4" s="13">
        <f t="shared" si="1"/>
        <v>0</v>
      </c>
    </row>
    <row r="5" spans="1:10" s="7" customFormat="1">
      <c r="A5" s="8" t="s">
        <v>10</v>
      </c>
      <c r="B5" s="8" t="s">
        <v>119</v>
      </c>
      <c r="C5" s="9" t="s">
        <v>127</v>
      </c>
      <c r="D5" s="10" t="s">
        <v>128</v>
      </c>
      <c r="E5" s="11" t="s">
        <v>129</v>
      </c>
      <c r="F5" s="12" t="s">
        <v>15</v>
      </c>
      <c r="G5" s="42"/>
      <c r="H5" s="13">
        <v>1</v>
      </c>
      <c r="I5" s="13">
        <f t="shared" si="0"/>
        <v>0</v>
      </c>
      <c r="J5" s="13">
        <f t="shared" si="1"/>
        <v>0</v>
      </c>
    </row>
    <row r="6" spans="1:10" s="7" customFormat="1" ht="30">
      <c r="A6" s="8" t="s">
        <v>10</v>
      </c>
      <c r="B6" s="8" t="s">
        <v>119</v>
      </c>
      <c r="C6" s="9" t="s">
        <v>127</v>
      </c>
      <c r="D6" s="10" t="s">
        <v>130</v>
      </c>
      <c r="E6" s="11" t="s">
        <v>131</v>
      </c>
      <c r="F6" s="12" t="s">
        <v>15</v>
      </c>
      <c r="G6" s="42"/>
      <c r="H6" s="13">
        <v>1</v>
      </c>
      <c r="I6" s="13">
        <f t="shared" si="0"/>
        <v>0</v>
      </c>
      <c r="J6" s="13">
        <f t="shared" si="1"/>
        <v>0</v>
      </c>
    </row>
    <row r="7" spans="1:10" s="7" customFormat="1" ht="30">
      <c r="A7" s="8" t="s">
        <v>10</v>
      </c>
      <c r="B7" s="8" t="s">
        <v>119</v>
      </c>
      <c r="C7" s="9" t="s">
        <v>127</v>
      </c>
      <c r="D7" s="10" t="s">
        <v>132</v>
      </c>
      <c r="E7" s="11" t="s">
        <v>133</v>
      </c>
      <c r="F7" s="12" t="s">
        <v>15</v>
      </c>
      <c r="G7" s="42"/>
      <c r="H7" s="13">
        <v>1</v>
      </c>
      <c r="I7" s="13">
        <f t="shared" si="0"/>
        <v>0</v>
      </c>
      <c r="J7" s="13">
        <f t="shared" si="1"/>
        <v>0</v>
      </c>
    </row>
    <row r="8" spans="1:10" s="7" customFormat="1" ht="30">
      <c r="A8" s="8" t="s">
        <v>10</v>
      </c>
      <c r="B8" s="8" t="s">
        <v>119</v>
      </c>
      <c r="C8" s="9" t="s">
        <v>127</v>
      </c>
      <c r="D8" s="10" t="s">
        <v>134</v>
      </c>
      <c r="E8" s="11" t="s">
        <v>135</v>
      </c>
      <c r="F8" s="12" t="s">
        <v>15</v>
      </c>
      <c r="G8" s="42"/>
      <c r="H8" s="13">
        <v>3</v>
      </c>
      <c r="I8" s="13">
        <f t="shared" si="0"/>
        <v>0</v>
      </c>
      <c r="J8" s="13">
        <f t="shared" si="1"/>
        <v>0</v>
      </c>
    </row>
    <row r="9" spans="1:10" s="7" customFormat="1" ht="30">
      <c r="A9" s="8" t="s">
        <v>10</v>
      </c>
      <c r="B9" s="8" t="s">
        <v>119</v>
      </c>
      <c r="C9" s="14" t="s">
        <v>127</v>
      </c>
      <c r="D9" s="10" t="s">
        <v>136</v>
      </c>
      <c r="E9" s="11" t="s">
        <v>137</v>
      </c>
      <c r="F9" s="12" t="s">
        <v>15</v>
      </c>
      <c r="G9" s="42"/>
      <c r="H9" s="13">
        <v>4</v>
      </c>
      <c r="I9" s="13">
        <f t="shared" si="0"/>
        <v>0</v>
      </c>
      <c r="J9" s="13">
        <f t="shared" si="1"/>
        <v>0</v>
      </c>
    </row>
    <row r="10" spans="1:10" s="7" customFormat="1" ht="30">
      <c r="A10" s="8" t="s">
        <v>10</v>
      </c>
      <c r="B10" s="8" t="s">
        <v>119</v>
      </c>
      <c r="C10" s="9" t="s">
        <v>127</v>
      </c>
      <c r="D10" s="10" t="s">
        <v>138</v>
      </c>
      <c r="E10" s="11" t="s">
        <v>139</v>
      </c>
      <c r="F10" s="12" t="s">
        <v>15</v>
      </c>
      <c r="G10" s="42"/>
      <c r="H10" s="13">
        <v>5</v>
      </c>
      <c r="I10" s="13">
        <f t="shared" si="0"/>
        <v>0</v>
      </c>
      <c r="J10" s="13">
        <f t="shared" si="1"/>
        <v>0</v>
      </c>
    </row>
    <row r="11" spans="1:10">
      <c r="J11" s="28">
        <f>SUM(J2:J10)</f>
        <v>0</v>
      </c>
    </row>
    <row r="619" spans="1:7" s="28" customFormat="1">
      <c r="A619" s="29"/>
      <c r="B619" s="29"/>
      <c r="C619" s="29"/>
      <c r="D619" s="29"/>
      <c r="E619" s="27"/>
      <c r="F619" s="27"/>
      <c r="G619" s="27">
        <f>[1]Details2!$C$14*6</f>
        <v>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24"/>
  <sheetViews>
    <sheetView topLeftCell="C1" zoomScale="80" zoomScaleNormal="80" workbookViewId="0">
      <pane ySplit="1" topLeftCell="A11" activePane="bottomLeft" state="frozen"/>
      <selection activeCell="G891" sqref="G891"/>
      <selection pane="bottomLeft" activeCell="J17" sqref="J17"/>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27"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4" t="s">
        <v>6</v>
      </c>
      <c r="H1" s="5" t="s">
        <v>7</v>
      </c>
      <c r="I1" s="5" t="s">
        <v>8</v>
      </c>
      <c r="J1" s="6" t="s">
        <v>9</v>
      </c>
    </row>
    <row r="2" spans="1:10" s="7" customFormat="1" ht="45">
      <c r="A2" s="8" t="s">
        <v>10</v>
      </c>
      <c r="B2" s="8" t="s">
        <v>140</v>
      </c>
      <c r="C2" s="14" t="s">
        <v>141</v>
      </c>
      <c r="D2" s="10" t="s">
        <v>142</v>
      </c>
      <c r="E2" s="11" t="s">
        <v>143</v>
      </c>
      <c r="F2" s="12" t="s">
        <v>144</v>
      </c>
      <c r="G2" s="12"/>
      <c r="H2" s="13">
        <v>1</v>
      </c>
      <c r="I2" s="13">
        <f t="shared" ref="I2:I15" si="0">G2*H2</f>
        <v>0</v>
      </c>
      <c r="J2" s="13">
        <f t="shared" ref="J2:J15" si="1">I2*1.18</f>
        <v>0</v>
      </c>
    </row>
    <row r="3" spans="1:10" s="7" customFormat="1" ht="45">
      <c r="A3" s="8" t="s">
        <v>10</v>
      </c>
      <c r="B3" s="8" t="s">
        <v>140</v>
      </c>
      <c r="C3" s="14" t="s">
        <v>141</v>
      </c>
      <c r="D3" s="10" t="s">
        <v>145</v>
      </c>
      <c r="E3" s="11" t="s">
        <v>146</v>
      </c>
      <c r="F3" s="12" t="s">
        <v>144</v>
      </c>
      <c r="G3" s="12"/>
      <c r="H3" s="13">
        <v>1</v>
      </c>
      <c r="I3" s="13">
        <f t="shared" si="0"/>
        <v>0</v>
      </c>
      <c r="J3" s="13">
        <f t="shared" si="1"/>
        <v>0</v>
      </c>
    </row>
    <row r="4" spans="1:10" s="7" customFormat="1" ht="30">
      <c r="A4" s="8" t="s">
        <v>10</v>
      </c>
      <c r="B4" s="8" t="s">
        <v>140</v>
      </c>
      <c r="C4" s="14" t="s">
        <v>141</v>
      </c>
      <c r="D4" s="10" t="s">
        <v>147</v>
      </c>
      <c r="E4" s="11" t="s">
        <v>148</v>
      </c>
      <c r="F4" s="12" t="s">
        <v>144</v>
      </c>
      <c r="G4" s="12"/>
      <c r="H4" s="13">
        <v>1</v>
      </c>
      <c r="I4" s="13">
        <f t="shared" si="0"/>
        <v>0</v>
      </c>
      <c r="J4" s="13">
        <f t="shared" si="1"/>
        <v>0</v>
      </c>
    </row>
    <row r="5" spans="1:10" s="7" customFormat="1" ht="30">
      <c r="A5" s="8" t="s">
        <v>10</v>
      </c>
      <c r="B5" s="8" t="s">
        <v>140</v>
      </c>
      <c r="C5" s="9" t="s">
        <v>141</v>
      </c>
      <c r="D5" s="10" t="s">
        <v>149</v>
      </c>
      <c r="E5" s="11" t="s">
        <v>150</v>
      </c>
      <c r="F5" s="12" t="s">
        <v>144</v>
      </c>
      <c r="G5" s="12"/>
      <c r="H5" s="13">
        <v>1</v>
      </c>
      <c r="I5" s="13">
        <f t="shared" si="0"/>
        <v>0</v>
      </c>
      <c r="J5" s="13">
        <f t="shared" si="1"/>
        <v>0</v>
      </c>
    </row>
    <row r="6" spans="1:10" s="7" customFormat="1" ht="30">
      <c r="A6" s="8" t="s">
        <v>10</v>
      </c>
      <c r="B6" s="8" t="s">
        <v>140</v>
      </c>
      <c r="C6" s="9" t="s">
        <v>141</v>
      </c>
      <c r="D6" s="10" t="s">
        <v>151</v>
      </c>
      <c r="E6" s="11" t="s">
        <v>152</v>
      </c>
      <c r="F6" s="12" t="s">
        <v>144</v>
      </c>
      <c r="G6" s="12"/>
      <c r="H6" s="13">
        <v>2</v>
      </c>
      <c r="I6" s="13">
        <f t="shared" si="0"/>
        <v>0</v>
      </c>
      <c r="J6" s="13">
        <f t="shared" si="1"/>
        <v>0</v>
      </c>
    </row>
    <row r="7" spans="1:10" s="7" customFormat="1" ht="30">
      <c r="A7" s="8" t="s">
        <v>10</v>
      </c>
      <c r="B7" s="8" t="s">
        <v>140</v>
      </c>
      <c r="C7" s="9" t="s">
        <v>141</v>
      </c>
      <c r="D7" s="10" t="s">
        <v>153</v>
      </c>
      <c r="E7" s="11" t="s">
        <v>154</v>
      </c>
      <c r="F7" s="12" t="s">
        <v>144</v>
      </c>
      <c r="G7" s="12"/>
      <c r="H7" s="13">
        <v>2</v>
      </c>
      <c r="I7" s="13">
        <f t="shared" si="0"/>
        <v>0</v>
      </c>
      <c r="J7" s="13">
        <f t="shared" si="1"/>
        <v>0</v>
      </c>
    </row>
    <row r="8" spans="1:10" s="7" customFormat="1" ht="60">
      <c r="A8" s="8" t="s">
        <v>10</v>
      </c>
      <c r="B8" s="8" t="s">
        <v>140</v>
      </c>
      <c r="C8" s="14" t="s">
        <v>141</v>
      </c>
      <c r="D8" s="10" t="s">
        <v>155</v>
      </c>
      <c r="E8" s="11" t="s">
        <v>156</v>
      </c>
      <c r="F8" s="12" t="s">
        <v>33</v>
      </c>
      <c r="G8" s="12"/>
      <c r="H8" s="13">
        <v>5</v>
      </c>
      <c r="I8" s="13">
        <f t="shared" si="0"/>
        <v>0</v>
      </c>
      <c r="J8" s="13">
        <f t="shared" si="1"/>
        <v>0</v>
      </c>
    </row>
    <row r="9" spans="1:10" s="7" customFormat="1" ht="45">
      <c r="A9" s="8" t="s">
        <v>10</v>
      </c>
      <c r="B9" s="8" t="s">
        <v>140</v>
      </c>
      <c r="C9" s="14" t="s">
        <v>141</v>
      </c>
      <c r="D9" s="10" t="s">
        <v>157</v>
      </c>
      <c r="E9" s="11" t="s">
        <v>158</v>
      </c>
      <c r="F9" s="12" t="s">
        <v>33</v>
      </c>
      <c r="G9" s="12"/>
      <c r="H9" s="13">
        <v>8</v>
      </c>
      <c r="I9" s="13">
        <f t="shared" si="0"/>
        <v>0</v>
      </c>
      <c r="J9" s="13">
        <f t="shared" si="1"/>
        <v>0</v>
      </c>
    </row>
    <row r="10" spans="1:10" s="7" customFormat="1" ht="30">
      <c r="A10" s="8" t="s">
        <v>10</v>
      </c>
      <c r="B10" s="8" t="s">
        <v>140</v>
      </c>
      <c r="C10" s="14" t="s">
        <v>159</v>
      </c>
      <c r="D10" s="10" t="s">
        <v>160</v>
      </c>
      <c r="E10" s="11" t="s">
        <v>161</v>
      </c>
      <c r="F10" s="12" t="s">
        <v>162</v>
      </c>
      <c r="G10" s="12"/>
      <c r="H10" s="13">
        <v>1</v>
      </c>
      <c r="I10" s="13">
        <f t="shared" si="0"/>
        <v>0</v>
      </c>
      <c r="J10" s="13">
        <f t="shared" si="1"/>
        <v>0</v>
      </c>
    </row>
    <row r="11" spans="1:10" s="7" customFormat="1" ht="45">
      <c r="A11" s="8" t="s">
        <v>10</v>
      </c>
      <c r="B11" s="8" t="s">
        <v>140</v>
      </c>
      <c r="C11" s="25" t="s">
        <v>159</v>
      </c>
      <c r="D11" s="10" t="s">
        <v>163</v>
      </c>
      <c r="E11" s="11" t="s">
        <v>164</v>
      </c>
      <c r="F11" s="12" t="s">
        <v>162</v>
      </c>
      <c r="G11" s="12"/>
      <c r="H11" s="13">
        <v>4</v>
      </c>
      <c r="I11" s="13">
        <f t="shared" si="0"/>
        <v>0</v>
      </c>
      <c r="J11" s="13">
        <f t="shared" si="1"/>
        <v>0</v>
      </c>
    </row>
    <row r="12" spans="1:10" s="7" customFormat="1" ht="45">
      <c r="A12" s="8" t="s">
        <v>10</v>
      </c>
      <c r="B12" s="8" t="s">
        <v>140</v>
      </c>
      <c r="C12" s="9" t="s">
        <v>165</v>
      </c>
      <c r="D12" s="10" t="s">
        <v>166</v>
      </c>
      <c r="E12" s="11" t="s">
        <v>167</v>
      </c>
      <c r="F12" s="12" t="s">
        <v>33</v>
      </c>
      <c r="G12" s="12"/>
      <c r="H12" s="13">
        <v>1</v>
      </c>
      <c r="I12" s="13">
        <f t="shared" si="0"/>
        <v>0</v>
      </c>
      <c r="J12" s="13">
        <f t="shared" si="1"/>
        <v>0</v>
      </c>
    </row>
    <row r="13" spans="1:10" s="7" customFormat="1" ht="60">
      <c r="A13" s="8" t="s">
        <v>10</v>
      </c>
      <c r="B13" s="8" t="s">
        <v>140</v>
      </c>
      <c r="C13" s="9" t="s">
        <v>165</v>
      </c>
      <c r="D13" s="10" t="s">
        <v>168</v>
      </c>
      <c r="E13" s="11" t="s">
        <v>169</v>
      </c>
      <c r="F13" s="12" t="s">
        <v>170</v>
      </c>
      <c r="G13" s="12"/>
      <c r="H13" s="13">
        <v>1</v>
      </c>
      <c r="I13" s="13">
        <f t="shared" si="0"/>
        <v>0</v>
      </c>
      <c r="J13" s="13">
        <f t="shared" si="1"/>
        <v>0</v>
      </c>
    </row>
    <row r="14" spans="1:10" s="7" customFormat="1" ht="45">
      <c r="A14" s="8" t="s">
        <v>10</v>
      </c>
      <c r="B14" s="8" t="s">
        <v>140</v>
      </c>
      <c r="C14" s="25" t="s">
        <v>165</v>
      </c>
      <c r="D14" s="10" t="s">
        <v>171</v>
      </c>
      <c r="E14" s="11" t="s">
        <v>172</v>
      </c>
      <c r="F14" s="12" t="s">
        <v>173</v>
      </c>
      <c r="G14" s="12"/>
      <c r="H14" s="13">
        <v>15</v>
      </c>
      <c r="I14" s="13">
        <f t="shared" si="0"/>
        <v>0</v>
      </c>
      <c r="J14" s="13">
        <f t="shared" si="1"/>
        <v>0</v>
      </c>
    </row>
    <row r="15" spans="1:10" s="7" customFormat="1" ht="60">
      <c r="A15" s="8" t="s">
        <v>10</v>
      </c>
      <c r="B15" s="8" t="s">
        <v>140</v>
      </c>
      <c r="C15" s="14" t="s">
        <v>165</v>
      </c>
      <c r="D15" s="10" t="s">
        <v>174</v>
      </c>
      <c r="E15" s="11" t="s">
        <v>175</v>
      </c>
      <c r="F15" s="12" t="s">
        <v>173</v>
      </c>
      <c r="G15" s="12"/>
      <c r="H15" s="13">
        <v>30</v>
      </c>
      <c r="I15" s="13">
        <f t="shared" si="0"/>
        <v>0</v>
      </c>
      <c r="J15" s="13">
        <f t="shared" si="1"/>
        <v>0</v>
      </c>
    </row>
    <row r="16" spans="1:10">
      <c r="J16" s="28">
        <f>SUM(J2:J15)</f>
        <v>0</v>
      </c>
    </row>
    <row r="624" spans="1:7" s="28" customFormat="1">
      <c r="A624" s="29"/>
      <c r="B624" s="29"/>
      <c r="C624" s="29"/>
      <c r="D624" s="29"/>
      <c r="E624" s="27"/>
      <c r="F624" s="27"/>
      <c r="G624" s="27">
        <f>[1]Details2!$C$14*6</f>
        <v>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17"/>
  <sheetViews>
    <sheetView topLeftCell="D1" zoomScale="80" zoomScaleNormal="80" workbookViewId="0">
      <pane ySplit="1" topLeftCell="A2" activePane="bottomLeft" state="frozen"/>
      <selection activeCell="G891" sqref="G891"/>
      <selection pane="bottomLeft" activeCell="L1" sqref="L1:L1048576"/>
    </sheetView>
  </sheetViews>
  <sheetFormatPr defaultColWidth="8.85546875" defaultRowHeight="15"/>
  <cols>
    <col min="1" max="1" width="17.7109375" style="29" bestFit="1" customWidth="1"/>
    <col min="2" max="2" width="23.42578125" style="29" bestFit="1" customWidth="1"/>
    <col min="3" max="3" width="35.7109375" style="29" bestFit="1" customWidth="1"/>
    <col min="4" max="4" width="23.7109375" style="29" bestFit="1" customWidth="1"/>
    <col min="5" max="5" width="69.28515625" style="27" bestFit="1" customWidth="1"/>
    <col min="6" max="6" width="12.28515625" style="27" customWidth="1"/>
    <col min="7" max="7" width="14.42578125" style="55" customWidth="1"/>
    <col min="8" max="8" width="20.85546875" style="28" customWidth="1"/>
    <col min="9" max="9" width="18.7109375" style="28" customWidth="1"/>
    <col min="10" max="10" width="28.28515625" style="28" bestFit="1" customWidth="1"/>
    <col min="11" max="16384" width="8.85546875" style="29"/>
  </cols>
  <sheetData>
    <row r="1" spans="1:10" s="7" customFormat="1">
      <c r="A1" s="1" t="s">
        <v>0</v>
      </c>
      <c r="B1" s="1" t="s">
        <v>1</v>
      </c>
      <c r="C1" s="1" t="s">
        <v>2</v>
      </c>
      <c r="D1" s="1" t="s">
        <v>3</v>
      </c>
      <c r="E1" s="2" t="s">
        <v>4</v>
      </c>
      <c r="F1" s="3" t="s">
        <v>5</v>
      </c>
      <c r="G1" s="52" t="s">
        <v>6</v>
      </c>
      <c r="H1" s="5" t="s">
        <v>7</v>
      </c>
      <c r="I1" s="5" t="s">
        <v>8</v>
      </c>
      <c r="J1" s="6" t="s">
        <v>9</v>
      </c>
    </row>
    <row r="2" spans="1:10" s="7" customFormat="1" ht="75">
      <c r="A2" s="8" t="s">
        <v>10</v>
      </c>
      <c r="B2" s="8" t="s">
        <v>176</v>
      </c>
      <c r="C2" s="9" t="s">
        <v>177</v>
      </c>
      <c r="D2" s="10" t="s">
        <v>178</v>
      </c>
      <c r="E2" s="11" t="s">
        <v>179</v>
      </c>
      <c r="F2" s="12" t="s">
        <v>180</v>
      </c>
      <c r="G2" s="53">
        <v>1700</v>
      </c>
      <c r="H2" s="13">
        <v>10.737001327836001</v>
      </c>
      <c r="I2" s="13">
        <f t="shared" ref="I2:I8" si="0">G2*H2</f>
        <v>18252.902257321202</v>
      </c>
      <c r="J2" s="13">
        <f t="shared" ref="J2:J8" si="1">I2*1.18</f>
        <v>21538.424663639016</v>
      </c>
    </row>
    <row r="3" spans="1:10" s="7" customFormat="1" ht="90">
      <c r="A3" s="8" t="s">
        <v>10</v>
      </c>
      <c r="B3" s="8" t="s">
        <v>176</v>
      </c>
      <c r="C3" s="9" t="s">
        <v>177</v>
      </c>
      <c r="D3" s="10" t="s">
        <v>181</v>
      </c>
      <c r="E3" s="26" t="s">
        <v>182</v>
      </c>
      <c r="F3" s="12" t="s">
        <v>180</v>
      </c>
      <c r="G3" s="53">
        <v>2700</v>
      </c>
      <c r="H3" s="13">
        <v>17.760453324240004</v>
      </c>
      <c r="I3" s="13">
        <f t="shared" si="0"/>
        <v>47953.223975448011</v>
      </c>
      <c r="J3" s="13">
        <f t="shared" si="1"/>
        <v>56584.804291028653</v>
      </c>
    </row>
    <row r="4" spans="1:10" s="7" customFormat="1">
      <c r="A4" s="8" t="s">
        <v>10</v>
      </c>
      <c r="B4" s="8" t="s">
        <v>176</v>
      </c>
      <c r="C4" s="14" t="s">
        <v>183</v>
      </c>
      <c r="D4" s="10" t="s">
        <v>184</v>
      </c>
      <c r="E4" s="11" t="s">
        <v>185</v>
      </c>
      <c r="F4" s="12" t="s">
        <v>186</v>
      </c>
      <c r="G4" s="56">
        <v>0</v>
      </c>
      <c r="H4" s="44">
        <v>1</v>
      </c>
      <c r="I4" s="44">
        <f t="shared" si="0"/>
        <v>0</v>
      </c>
      <c r="J4" s="44">
        <f t="shared" si="1"/>
        <v>0</v>
      </c>
    </row>
    <row r="5" spans="1:10" s="7" customFormat="1" ht="30">
      <c r="A5" s="8" t="s">
        <v>10</v>
      </c>
      <c r="B5" s="8" t="s">
        <v>176</v>
      </c>
      <c r="C5" s="14" t="s">
        <v>183</v>
      </c>
      <c r="D5" s="10" t="s">
        <v>187</v>
      </c>
      <c r="E5" s="11" t="s">
        <v>188</v>
      </c>
      <c r="F5" s="12" t="s">
        <v>189</v>
      </c>
      <c r="G5" s="53">
        <v>1215</v>
      </c>
      <c r="H5" s="13">
        <v>17.8923112352836</v>
      </c>
      <c r="I5" s="13">
        <f t="shared" si="0"/>
        <v>21739.158150869574</v>
      </c>
      <c r="J5" s="13">
        <f t="shared" si="1"/>
        <v>25652.206618026095</v>
      </c>
    </row>
    <row r="6" spans="1:10" s="7" customFormat="1" ht="150">
      <c r="A6" s="8" t="s">
        <v>10</v>
      </c>
      <c r="B6" s="8" t="s">
        <v>176</v>
      </c>
      <c r="C6" s="25" t="s">
        <v>183</v>
      </c>
      <c r="D6" s="10" t="s">
        <v>190</v>
      </c>
      <c r="E6" s="11" t="s">
        <v>191</v>
      </c>
      <c r="F6" s="12" t="s">
        <v>23</v>
      </c>
      <c r="G6" s="53">
        <v>4050</v>
      </c>
      <c r="H6" s="13">
        <v>26.156303986608002</v>
      </c>
      <c r="I6" s="13">
        <f t="shared" si="0"/>
        <v>105933.0311457624</v>
      </c>
      <c r="J6" s="13">
        <f t="shared" si="1"/>
        <v>125000.97675199962</v>
      </c>
    </row>
    <row r="7" spans="1:10" s="7" customFormat="1" ht="30">
      <c r="A7" s="8" t="s">
        <v>10</v>
      </c>
      <c r="B7" s="8" t="s">
        <v>176</v>
      </c>
      <c r="C7" s="11" t="s">
        <v>183</v>
      </c>
      <c r="D7" s="11" t="s">
        <v>192</v>
      </c>
      <c r="E7" s="11" t="s">
        <v>193</v>
      </c>
      <c r="F7" s="17" t="s">
        <v>180</v>
      </c>
      <c r="G7" s="57">
        <v>2700</v>
      </c>
      <c r="H7" s="13">
        <v>26.592242386384804</v>
      </c>
      <c r="I7" s="13">
        <f t="shared" si="0"/>
        <v>71799.054443238972</v>
      </c>
      <c r="J7" s="13">
        <f t="shared" si="1"/>
        <v>84722.884243021981</v>
      </c>
    </row>
    <row r="8" spans="1:10" s="7" customFormat="1" ht="120">
      <c r="A8" s="8" t="s">
        <v>10</v>
      </c>
      <c r="B8" s="8" t="s">
        <v>176</v>
      </c>
      <c r="C8" s="14" t="s">
        <v>183</v>
      </c>
      <c r="D8" s="10" t="s">
        <v>194</v>
      </c>
      <c r="E8" s="11" t="s">
        <v>195</v>
      </c>
      <c r="F8" s="12" t="s">
        <v>23</v>
      </c>
      <c r="G8" s="53">
        <v>3375</v>
      </c>
      <c r="H8" s="13">
        <v>43.997486644140004</v>
      </c>
      <c r="I8" s="13">
        <f t="shared" si="0"/>
        <v>148491.51742397252</v>
      </c>
      <c r="J8" s="13">
        <f t="shared" si="1"/>
        <v>175219.99056028755</v>
      </c>
    </row>
    <row r="9" spans="1:10">
      <c r="J9" s="28">
        <f>SUM(J2:J8)</f>
        <v>488719.28712800291</v>
      </c>
    </row>
    <row r="617" spans="1:7" s="28" customFormat="1">
      <c r="A617" s="29"/>
      <c r="B617" s="29"/>
      <c r="C617" s="29"/>
      <c r="D617" s="29"/>
      <c r="E617" s="27"/>
      <c r="F617" s="27"/>
      <c r="G617" s="55">
        <f>[1]Details2!$C$14*6</f>
        <v>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A0AAB0-7F6F-4A98-8A7C-208A67595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142469-B113-4F24-AED2-E878C14DA1D6}">
  <ds:schemaRefs>
    <ds:schemaRef ds:uri="3e2d9b1f-66f2-4c86-997c-0bd73dbe770b"/>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terms/"/>
    <ds:schemaRef ds:uri="145e26d5-2673-4836-99fc-0e6261400e9e"/>
    <ds:schemaRef ds:uri="http://purl.org/dc/elements/1.1/"/>
  </ds:schemaRefs>
</ds:datastoreItem>
</file>

<file path=customXml/itemProps3.xml><?xml version="1.0" encoding="utf-8"?>
<ds:datastoreItem xmlns:ds="http://schemas.openxmlformats.org/officeDocument/2006/customXml" ds:itemID="{75E2CC50-A92F-4A8D-83FF-8E649D238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Dismantling</vt:lpstr>
      <vt:lpstr>Civil</vt:lpstr>
      <vt:lpstr>Electrical</vt:lpstr>
      <vt:lpstr>MS_Work</vt:lpstr>
      <vt:lpstr>Non_Standard</vt:lpstr>
      <vt:lpstr>Plumbing</vt:lpstr>
      <vt:lpstr>Woodwork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Harwinder Singh</dc:creator>
  <cp:lastModifiedBy>cfm2.mumbai</cp:lastModifiedBy>
  <dcterms:created xsi:type="dcterms:W3CDTF">2024-03-16T07:12:55Z</dcterms:created>
  <dcterms:modified xsi:type="dcterms:W3CDTF">2024-04-01T09:38:39Z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