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30074870\OneDrive\Adani - MIAL\Commercial\T1\Chaayos\"/>
    </mc:Choice>
  </mc:AlternateContent>
  <xr:revisionPtr revIDLastSave="0" documentId="13_ncr:1_{B8D722EB-73D4-483C-89AD-DF85AF37FB6A}" xr6:coauthVersionLast="47" xr6:coauthVersionMax="47" xr10:uidLastSave="{00000000-0000-0000-0000-000000000000}"/>
  <bookViews>
    <workbookView xWindow="-120" yWindow="-120" windowWidth="20730" windowHeight="11040" xr2:uid="{00000000-000D-0000-FFFF-FFFF00000000}"/>
  </bookViews>
  <sheets>
    <sheet name="Summary" sheetId="8" r:id="rId1"/>
    <sheet name="Dismantling" sheetId="1" r:id="rId2"/>
    <sheet name="Civil" sheetId="2" r:id="rId3"/>
    <sheet name="Electrical" sheetId="3" r:id="rId4"/>
    <sheet name="MS_Work" sheetId="4" r:id="rId5"/>
    <sheet name="Non_Standard" sheetId="5" r:id="rId6"/>
    <sheet name="Plumbing" sheetId="6" r:id="rId7"/>
    <sheet name="Woodwork" sheetId="7" r:id="rId8"/>
  </sheets>
  <externalReferences>
    <externalReference r:id="rId9"/>
  </externalReferences>
  <definedNames>
    <definedName name="_xlnm._FilterDatabase" localSheetId="2" hidden="1">Civil!$A$2:$J$625</definedName>
    <definedName name="_xlnm._FilterDatabase" localSheetId="1" hidden="1">Dismantling!$A$2:$J$613</definedName>
    <definedName name="_xlnm._FilterDatabase" localSheetId="3" hidden="1">Electrical!$A$2:$I$635</definedName>
    <definedName name="_xlnm._FilterDatabase" localSheetId="4" hidden="1">MS_Work!$A$2:$J$613</definedName>
    <definedName name="_xlnm._FilterDatabase" localSheetId="5" hidden="1">Non_Standard!$A$2:$J$620</definedName>
    <definedName name="_xlnm._FilterDatabase" localSheetId="6" hidden="1">Plumbing!$A$2:$J$625</definedName>
    <definedName name="_xlnm._FilterDatabase" localSheetId="7" hidden="1">Woodwork!$A$2:$J$618</definedName>
    <definedName name="_xlnm._FilterDatabase">#REF!</definedName>
    <definedName name="_xlnm.Print_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8" l="1"/>
  <c r="I15" i="6" l="1"/>
  <c r="E11" i="8"/>
  <c r="E8" i="8"/>
  <c r="E6" i="8"/>
  <c r="E5" i="8"/>
  <c r="D11" i="8"/>
  <c r="D8" i="8"/>
  <c r="D6" i="8"/>
  <c r="D5" i="8"/>
  <c r="O4" i="7" l="1"/>
  <c r="P4" i="7" s="1"/>
  <c r="O5" i="7"/>
  <c r="P5" i="7" s="1"/>
  <c r="O6" i="7"/>
  <c r="P6" i="7" s="1"/>
  <c r="O7" i="7"/>
  <c r="P7" i="7" s="1"/>
  <c r="O8" i="7"/>
  <c r="P8" i="7" s="1"/>
  <c r="O9" i="7"/>
  <c r="P9" i="7" s="1"/>
  <c r="O3" i="7"/>
  <c r="O10" i="7" s="1"/>
  <c r="P10" i="7" s="1"/>
  <c r="O4" i="4"/>
  <c r="P4" i="4" s="1"/>
  <c r="O3" i="4"/>
  <c r="O5" i="4" s="1"/>
  <c r="K4" i="3"/>
  <c r="K5" i="3"/>
  <c r="K6" i="3"/>
  <c r="K7" i="3"/>
  <c r="K8" i="3"/>
  <c r="K9" i="3"/>
  <c r="K10" i="3"/>
  <c r="K11" i="3"/>
  <c r="K12" i="3"/>
  <c r="K13" i="3"/>
  <c r="K14" i="3"/>
  <c r="K15" i="3"/>
  <c r="K16" i="3"/>
  <c r="K17" i="3"/>
  <c r="K18" i="3"/>
  <c r="K19" i="3"/>
  <c r="K20" i="3"/>
  <c r="K21" i="3"/>
  <c r="K22" i="3"/>
  <c r="K23" i="3"/>
  <c r="K24" i="3"/>
  <c r="K25" i="3"/>
  <c r="K26" i="3"/>
  <c r="K3" i="3"/>
  <c r="O17" i="2"/>
  <c r="P17" i="2" s="1"/>
  <c r="P4" i="2"/>
  <c r="P5" i="2"/>
  <c r="P6" i="2"/>
  <c r="P7" i="2"/>
  <c r="P8" i="2"/>
  <c r="P9" i="2"/>
  <c r="P10" i="2"/>
  <c r="P11" i="2"/>
  <c r="P12" i="2"/>
  <c r="P13" i="2"/>
  <c r="P14" i="2"/>
  <c r="P15" i="2"/>
  <c r="P16" i="2"/>
  <c r="O4" i="2"/>
  <c r="O5" i="2"/>
  <c r="O6" i="2"/>
  <c r="O7" i="2"/>
  <c r="O8" i="2"/>
  <c r="O9" i="2"/>
  <c r="O10" i="2"/>
  <c r="O11" i="2"/>
  <c r="O12" i="2"/>
  <c r="O13" i="2"/>
  <c r="O14" i="2"/>
  <c r="O15" i="2"/>
  <c r="O16" i="2"/>
  <c r="P3" i="2"/>
  <c r="O3" i="2"/>
  <c r="O3" i="1"/>
  <c r="P3" i="1" s="1"/>
  <c r="K12" i="6"/>
  <c r="L12" i="6" s="1"/>
  <c r="M12" i="6" s="1"/>
  <c r="K13" i="6"/>
  <c r="L13" i="6" s="1"/>
  <c r="M13" i="6" s="1"/>
  <c r="K14" i="6"/>
  <c r="L14" i="6" s="1"/>
  <c r="M14" i="6" s="1"/>
  <c r="K11" i="6"/>
  <c r="L11" i="6" s="1"/>
  <c r="M11" i="6" s="1"/>
  <c r="K10" i="5"/>
  <c r="L10" i="5" s="1"/>
  <c r="M10" i="5" s="1"/>
  <c r="K11" i="5"/>
  <c r="L11" i="5" s="1"/>
  <c r="M11" i="5" s="1"/>
  <c r="K9" i="5"/>
  <c r="L9" i="5" s="1"/>
  <c r="M9" i="5" s="1"/>
  <c r="K5" i="5"/>
  <c r="L5" i="5" s="1"/>
  <c r="M5" i="5" s="1"/>
  <c r="L6" i="5"/>
  <c r="M6" i="5" s="1"/>
  <c r="K4" i="5"/>
  <c r="L4" i="5" s="1"/>
  <c r="M4" i="5" s="1"/>
  <c r="M4" i="7"/>
  <c r="M5" i="7"/>
  <c r="M6" i="7"/>
  <c r="M9" i="7"/>
  <c r="L4" i="7"/>
  <c r="L5" i="7"/>
  <c r="L6" i="7"/>
  <c r="L7" i="7"/>
  <c r="M7" i="7" s="1"/>
  <c r="L8" i="7"/>
  <c r="M8" i="7" s="1"/>
  <c r="L9" i="7"/>
  <c r="L3" i="7"/>
  <c r="L10" i="7" s="1"/>
  <c r="M10" i="7" s="1"/>
  <c r="M4" i="6"/>
  <c r="L4" i="6"/>
  <c r="L5" i="6"/>
  <c r="M5" i="6" s="1"/>
  <c r="L6" i="6"/>
  <c r="M6" i="6" s="1"/>
  <c r="L7" i="6"/>
  <c r="M7" i="6" s="1"/>
  <c r="L8" i="6"/>
  <c r="M8" i="6" s="1"/>
  <c r="L9" i="6"/>
  <c r="M9" i="6" s="1"/>
  <c r="L10" i="6"/>
  <c r="M10" i="6" s="1"/>
  <c r="L15" i="6"/>
  <c r="M15" i="6" s="1"/>
  <c r="L16" i="6"/>
  <c r="M16" i="6" s="1"/>
  <c r="L3" i="6"/>
  <c r="M7" i="5"/>
  <c r="L7" i="5"/>
  <c r="L8" i="5"/>
  <c r="M8" i="5" s="1"/>
  <c r="L3" i="5"/>
  <c r="L4" i="4"/>
  <c r="M4" i="4" s="1"/>
  <c r="L3" i="4"/>
  <c r="L5" i="4" s="1"/>
  <c r="L4" i="2"/>
  <c r="L5" i="2"/>
  <c r="L6" i="2"/>
  <c r="M6" i="2" s="1"/>
  <c r="L7" i="2"/>
  <c r="M7" i="2" s="1"/>
  <c r="L8" i="2"/>
  <c r="M8" i="2" s="1"/>
  <c r="L9" i="2"/>
  <c r="L10" i="2"/>
  <c r="M10" i="2" s="1"/>
  <c r="L11" i="2"/>
  <c r="M11" i="2" s="1"/>
  <c r="L12" i="2"/>
  <c r="L13" i="2"/>
  <c r="L14" i="2"/>
  <c r="L15" i="2"/>
  <c r="L16" i="2"/>
  <c r="L3" i="2"/>
  <c r="M3" i="2" s="1"/>
  <c r="M4" i="2"/>
  <c r="M12" i="2"/>
  <c r="M5" i="2"/>
  <c r="M9" i="2"/>
  <c r="M13" i="2"/>
  <c r="M14" i="2"/>
  <c r="M15" i="2"/>
  <c r="M16" i="2"/>
  <c r="M3" i="1"/>
  <c r="L3" i="1"/>
  <c r="K27" i="3" l="1"/>
  <c r="E7" i="8" s="1"/>
  <c r="P3" i="7"/>
  <c r="P3" i="4"/>
  <c r="P5" i="4" s="1"/>
  <c r="L17" i="6"/>
  <c r="L12" i="5"/>
  <c r="D9" i="8" s="1"/>
  <c r="M3" i="7"/>
  <c r="M3" i="6"/>
  <c r="M17" i="6" s="1"/>
  <c r="M3" i="5"/>
  <c r="M12" i="5" s="1"/>
  <c r="M3" i="4"/>
  <c r="M5" i="4" s="1"/>
  <c r="L17" i="2"/>
  <c r="M17" i="2" s="1"/>
  <c r="I3" i="7"/>
  <c r="I14" i="2"/>
  <c r="J14" i="2" s="1"/>
  <c r="I11" i="2"/>
  <c r="J11" i="2" s="1"/>
  <c r="I3" i="3"/>
  <c r="A6" i="8"/>
  <c r="A7" i="8" s="1"/>
  <c r="A8" i="8" s="1"/>
  <c r="A9" i="8" s="1"/>
  <c r="A10" i="8" s="1"/>
  <c r="A11" i="8" s="1"/>
  <c r="G618" i="7"/>
  <c r="I9" i="7"/>
  <c r="J9" i="7" s="1"/>
  <c r="I8" i="7"/>
  <c r="J8" i="7" s="1"/>
  <c r="I7" i="7"/>
  <c r="J7" i="7" s="1"/>
  <c r="I6" i="7"/>
  <c r="J6" i="7" s="1"/>
  <c r="I5" i="7"/>
  <c r="J5" i="7" s="1"/>
  <c r="I4" i="7"/>
  <c r="J4" i="7" s="1"/>
  <c r="I16" i="6"/>
  <c r="J16" i="6" s="1"/>
  <c r="J15" i="6"/>
  <c r="I14" i="6"/>
  <c r="J14" i="6" s="1"/>
  <c r="I13" i="6"/>
  <c r="J13" i="6" s="1"/>
  <c r="I12" i="6"/>
  <c r="J12" i="6" s="1"/>
  <c r="I11" i="6"/>
  <c r="J11" i="6" s="1"/>
  <c r="I10" i="6"/>
  <c r="J10" i="6" s="1"/>
  <c r="I9" i="6"/>
  <c r="J9" i="6" s="1"/>
  <c r="I8" i="6"/>
  <c r="J8" i="6" s="1"/>
  <c r="I7" i="6"/>
  <c r="J7" i="6" s="1"/>
  <c r="I6" i="6"/>
  <c r="J6" i="6" s="1"/>
  <c r="I5" i="6"/>
  <c r="J5" i="6" s="1"/>
  <c r="I4" i="6"/>
  <c r="J4" i="6" s="1"/>
  <c r="I3" i="6"/>
  <c r="G620" i="5"/>
  <c r="I11" i="5"/>
  <c r="J11" i="5" s="1"/>
  <c r="I10" i="5"/>
  <c r="J10" i="5" s="1"/>
  <c r="I9" i="5"/>
  <c r="J9" i="5" s="1"/>
  <c r="I8" i="5"/>
  <c r="J8" i="5" s="1"/>
  <c r="I7" i="5"/>
  <c r="J7" i="5" s="1"/>
  <c r="J6" i="5"/>
  <c r="I5" i="5"/>
  <c r="J5" i="5" s="1"/>
  <c r="I4" i="5"/>
  <c r="J4" i="5" s="1"/>
  <c r="I3" i="5"/>
  <c r="G613" i="4"/>
  <c r="I4" i="4"/>
  <c r="J4" i="4" s="1"/>
  <c r="I3" i="4"/>
  <c r="I26" i="3"/>
  <c r="I25" i="3"/>
  <c r="I24" i="3"/>
  <c r="I23" i="3"/>
  <c r="I22" i="3"/>
  <c r="I21" i="3"/>
  <c r="I20" i="3"/>
  <c r="I19" i="3"/>
  <c r="I18" i="3"/>
  <c r="I17" i="3"/>
  <c r="I16" i="3"/>
  <c r="I15" i="3"/>
  <c r="I14" i="3"/>
  <c r="I13" i="3"/>
  <c r="I12" i="3"/>
  <c r="I11" i="3"/>
  <c r="I10" i="3"/>
  <c r="I9" i="3"/>
  <c r="I8" i="3"/>
  <c r="I7" i="3"/>
  <c r="I6" i="3"/>
  <c r="I5" i="3"/>
  <c r="I4" i="3"/>
  <c r="G625" i="2"/>
  <c r="I16" i="2"/>
  <c r="J16" i="2" s="1"/>
  <c r="I15" i="2"/>
  <c r="I13" i="2"/>
  <c r="J13" i="2" s="1"/>
  <c r="I12" i="2"/>
  <c r="J12" i="2" s="1"/>
  <c r="I10" i="2"/>
  <c r="J10" i="2" s="1"/>
  <c r="I9" i="2"/>
  <c r="J9" i="2" s="1"/>
  <c r="I8" i="2"/>
  <c r="J8" i="2" s="1"/>
  <c r="I7" i="2"/>
  <c r="J7" i="2" s="1"/>
  <c r="I6" i="2"/>
  <c r="J6" i="2" s="1"/>
  <c r="I5" i="2"/>
  <c r="J5" i="2" s="1"/>
  <c r="I4" i="2"/>
  <c r="J4" i="2" s="1"/>
  <c r="I3" i="2"/>
  <c r="G613" i="1"/>
  <c r="I3" i="1"/>
  <c r="C5" i="8" s="1"/>
  <c r="D10" i="8" l="1"/>
  <c r="E12" i="8"/>
  <c r="E13" i="8" s="1"/>
  <c r="E14" i="8" s="1"/>
  <c r="J3" i="2"/>
  <c r="I17" i="2"/>
  <c r="J3" i="7"/>
  <c r="I10" i="7"/>
  <c r="J3" i="6"/>
  <c r="I17" i="6"/>
  <c r="J3" i="5"/>
  <c r="I12" i="5"/>
  <c r="I27" i="3"/>
  <c r="J3" i="4"/>
  <c r="I5" i="4"/>
  <c r="J15" i="2"/>
  <c r="J3" i="1"/>
  <c r="I4" i="1"/>
  <c r="J10" i="7" l="1"/>
  <c r="C11" i="8"/>
  <c r="J17" i="2"/>
  <c r="C6" i="8"/>
  <c r="J5" i="4"/>
  <c r="C8" i="8"/>
  <c r="J12" i="5"/>
  <c r="C9" i="8"/>
  <c r="C7" i="8"/>
  <c r="D7" i="8" s="1"/>
  <c r="D12" i="8" s="1"/>
  <c r="D13" i="8" s="1"/>
  <c r="D14" i="8" s="1"/>
  <c r="J17" i="6"/>
  <c r="C10" i="8"/>
  <c r="C12" i="8" l="1"/>
  <c r="C13" i="8" l="1"/>
  <c r="C1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tc={3C2B2011-585D-4BE1-801C-8CE5FF16A990}</author>
    <author>tc={36CD91DA-D9AA-4E2F-AB74-7B310D92B797}</author>
  </authors>
  <commentList>
    <comment ref="D9" authorId="0" shapeId="0" xr:uid="{3C2B2011-585D-4BE1-801C-8CE5FF16A990}">
      <text>
        <t>[Threaded comment]
Your version of Excel allows you to read this threaded comment; however, any edits to it will get removed if the file is opened in a newer version of Excel. Learn more: https://go.microsoft.com/fwlink/?linkid=870924
Comment:
    Pikture has not quoted on many items in nonstandard sheet hence the price is low</t>
      </text>
    </comment>
    <comment ref="D10" authorId="1" shapeId="0" xr:uid="{36CD91DA-D9AA-4E2F-AB74-7B310D92B797}">
      <text>
        <t>[Threaded comment]
Your version of Excel allows you to read this threaded comment; however, any edits to it will get removed if the file is opened in a newer version of Excel. Learn more: https://go.microsoft.com/fwlink/?linkid=870924
Comment:
    Pikture has not quoted on many items in plumbing sheet hence the price is low</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tc={D867C5DE-08EB-4BE5-80EF-7C0A73BFCE69}</author>
  </authors>
  <commentList>
    <comment ref="J4" authorId="0" shapeId="0" xr:uid="{D867C5DE-08EB-4BE5-80EF-7C0A73BFCE69}">
      <text>
        <t>[Threaded comment]
Your version of Excel allows you to read this threaded comment; however, any edits to it will get removed if the file is opened in a newer version of Excel. Learn more: https://go.microsoft.com/fwlink/?linkid=870924
Comment:
    Kimberly clark make</t>
      </text>
    </comment>
  </commentList>
</comments>
</file>

<file path=xl/sharedStrings.xml><?xml version="1.0" encoding="utf-8"?>
<sst xmlns="http://schemas.openxmlformats.org/spreadsheetml/2006/main" count="577" uniqueCount="224">
  <si>
    <t>Department</t>
  </si>
  <si>
    <t>Category</t>
  </si>
  <si>
    <t>Subcategory_name</t>
  </si>
  <si>
    <t>Product_name</t>
  </si>
  <si>
    <t>Product_description</t>
  </si>
  <si>
    <t>UOM</t>
  </si>
  <si>
    <t>Rate</t>
  </si>
  <si>
    <t>Qty</t>
  </si>
  <si>
    <t>Amount</t>
  </si>
  <si>
    <t>Amount with Tax</t>
  </si>
  <si>
    <t>IC_WorkContract</t>
  </si>
  <si>
    <t>IC_WC_BDScope</t>
  </si>
  <si>
    <t>IC_WC_BDScope_Dismantling</t>
  </si>
  <si>
    <t>Dismantling- Disposal</t>
  </si>
  <si>
    <t>Debris Removing for disposable materials by Trolley from Site premises to approved municipal grounds</t>
  </si>
  <si>
    <t>No's</t>
  </si>
  <si>
    <t>Main Cable-35 sqm Aluminium</t>
  </si>
  <si>
    <t>P/F 35 x 4 core aluminium armoured main cable with complete hardware.</t>
  </si>
  <si>
    <t>Rmt</t>
  </si>
  <si>
    <t>IC_WC_Civil</t>
  </si>
  <si>
    <t>IC_WC_Civil_flooring</t>
  </si>
  <si>
    <t>Floor Protection-POP</t>
  </si>
  <si>
    <t>Providing &amp; applying POP on floor of average thk 10 mm to protect floor tiles to damage during the period of execution.</t>
  </si>
  <si>
    <t>Sq. Ft.</t>
  </si>
  <si>
    <t>Epoxy Grouting-Floor</t>
  </si>
  <si>
    <t>P/F epoxy grouting for tile groove in Floor.</t>
  </si>
  <si>
    <t>IC_WC_Civil_Glazing</t>
  </si>
  <si>
    <t>Glazing-10mm flutted glass with aluminium profile</t>
  </si>
  <si>
    <t>Providing &amp; fixing 10 mm flutted glass on 35x35 mm aluminium section finished with Powder coated jade Match with th epaint code provided by the designer and to be fixed from all sides with necessary supports and including joint filing with clear silicon complete as per drawing . Rate is inclusive of paint.</t>
  </si>
  <si>
    <t>Sft</t>
  </si>
  <si>
    <t>IC_WC_Civil_Other</t>
  </si>
  <si>
    <t>Table Installation</t>
  </si>
  <si>
    <t>Nos</t>
  </si>
  <si>
    <t xml:space="preserve">Lit - Acrylic boxing </t>
  </si>
  <si>
    <t xml:space="preserve">Providing &amp; fixing 3mm thick APPROVED Acrylic sheet cladded on aluminium frame work supported with necessary aluminium section as per shown in drawings. Job including fabrication &amp; erection. Rate are inclusive of all necessary hardware, joint filling with silicon, completed as per the details as provided in drawings or as directed by Architect/Engineer. </t>
  </si>
  <si>
    <t>IC_WC_Civil_Painting</t>
  </si>
  <si>
    <t>Plaster of Paris</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</si>
  <si>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</si>
  <si>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Plastic/Emulsion Paint</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</si>
  <si>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</si>
  <si>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Ducco Paint-sft</t>
  </si>
  <si>
    <t>Providing and applying Ducco Paint on wooden surface/metal surface brushing the surface free from foreign matter, sand papering
smooth, filling in all holes and applying French polish and  sealer before applying first coat of Ducoo.</t>
  </si>
  <si>
    <t>IC_WC_Civil_wall</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</si>
  <si>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</si>
  <si>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Rs.550/sft</t>
  </si>
  <si>
    <t>Wall Tile-T5</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</si>
  <si>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Rs.350/sft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</si>
  <si>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</si>
  <si>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</si>
  <si>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Tile-T4</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</si>
  <si>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Rs.130/sft</t>
  </si>
  <si>
    <t>Siporex Wall</t>
  </si>
  <si>
    <t>Providing &amp; constructing Siporex wall by blocks size 600 x 250 x 150 CM 1:4 in proper line, level &amp; plumb. Racking the joints of roughing the RCC. surface, necessary curing scaffolding/Padding etc. complete as directed.</t>
  </si>
  <si>
    <t>Wall Plaster 12-15mm</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</si>
  <si>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</si>
  <si>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IC_WC_Electrical</t>
  </si>
  <si>
    <t>IC_WC_Electrical_Fixtures</t>
  </si>
  <si>
    <t xml:space="preserve">Electrical Fixture-Main DB </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</si>
  <si>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</si>
  <si>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Set</t>
  </si>
  <si>
    <t xml:space="preserve">Electrical Fixture-UPS DB </t>
  </si>
  <si>
    <t>Installation, Testing and commissioning of Distribution board as mentioned below:-
12 way SPN distribution board , UPS
Rate includes full DB fixing, wire dressing,Thimbling, ferruling, feeder marking etc complete in all respect</t>
  </si>
  <si>
    <t>IC_WC_Electrical_Light Point</t>
  </si>
  <si>
    <t>Electrical Light Point-Primary</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</si>
  <si>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</si>
  <si>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Electrical Light Point-Secondary</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</si>
  <si>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</si>
  <si>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IC_WC_Electrical_other</t>
  </si>
  <si>
    <t>Electrical Fixture-100 Amp ELCB</t>
  </si>
  <si>
    <t xml:space="preserve">100amp ELCB with Box, isolator box for main cable </t>
  </si>
  <si>
    <t>Electrical- Main Cable Termination</t>
  </si>
  <si>
    <t>Main Cable Termination with Meter Inst.</t>
  </si>
  <si>
    <t>Electrical- T-5 Light- 2 feet</t>
  </si>
  <si>
    <t>Providing and installation of T-5(28W)-2 feet with Acrylic cover under overhead
storage and Back side area- 4ft long, make Phillip/havells/Wipro or equivalent</t>
  </si>
  <si>
    <t>Electrical Fixture-15Amp Top</t>
  </si>
  <si>
    <t>P/F 15 Amp top for Geyser, RO, UPS if any etc.</t>
  </si>
  <si>
    <t>Electrical- T-5 Light-4 feet</t>
  </si>
  <si>
    <t>Providing and installation of T-5(28W)- 4 feet  with Acrylic cover under overhead
storage and Back side area- 4ft long, make Phillip/havells/Wipro or equivalent</t>
  </si>
  <si>
    <t>Electrical- Chaayos supplied Lights Installation</t>
  </si>
  <si>
    <t>Installation, testing &amp; commissioning of the light fixture
respects including chokes, starters, tube holders, reflector assembly etc. (Lights supplied by Chaayos)</t>
  </si>
  <si>
    <t>IC_WC_Electrical_PowerPoint</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</si>
  <si>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</si>
  <si>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</si>
  <si>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Monk-UPS</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</si>
  <si>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</si>
  <si>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</si>
  <si>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</si>
  <si>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</si>
  <si>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</si>
  <si>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</si>
  <si>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</si>
  <si>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PowerPoint-LAN</t>
  </si>
  <si>
    <t>Point wiring for LAN points will be carried out with CAT 6, LAN Cable , in surface/ recessed existing PVC conduits, inclusive of p/f of G.I/ PVC box &amp; modular plate RJ
45 AT&amp;T LAN socket. Work includes cutting &amp; repair of chase to original finish.</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</si>
  <si>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</si>
  <si>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</si>
  <si>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IC_WC_Electrical_SmokeCCTVMusic</t>
  </si>
  <si>
    <t>Eletrical-Fire Panel Premium</t>
  </si>
  <si>
    <t>P &amp; F conventional fire panel for fire alarm system/ 2 Zone Panel (make &amp; specs as per dial team), including one battery back up. Make-Raval</t>
  </si>
  <si>
    <t>Electrical-Addressable MCP</t>
  </si>
  <si>
    <t>Providing and fixing of addressable type MCP with 1.5mm 2 core armoured cable in all respect.</t>
  </si>
  <si>
    <t>Electrical-Addressable Hooter</t>
  </si>
  <si>
    <t>Providing and fixing of addressable type Hooter with 1.5mm 2 core armoured cable in all respect.</t>
  </si>
  <si>
    <t>Electrical-Smoke Detector Addressable</t>
  </si>
  <si>
    <t>P &amp; F addressable type smoke detector with 1.5mm 2 core armoured cable in all respect.</t>
  </si>
  <si>
    <t>Wiring-AC/Signage/Others</t>
  </si>
  <si>
    <t>Providing and fixing of 2 x 4 Sq.mm + 1 x 2.5 sq.mm earth wire Cooper cable with conduit for AC works, signage works, motor wiring etc</t>
  </si>
  <si>
    <t>Wiring-CCTV</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</si>
  <si>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</si>
  <si>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RMT</t>
  </si>
  <si>
    <t>IC_WC_MSwork</t>
  </si>
  <si>
    <t>IC_WC_MS_PartitionDMBRailing</t>
  </si>
  <si>
    <t>MS-Railing</t>
  </si>
  <si>
    <t xml:space="preserve">Providing and making MS Railing black Paint made up of 2'' X
2 '' hollow tube with MS Nest as per design. Rate include of complete fixing &amp; all necessary hardware. </t>
  </si>
  <si>
    <t>Sqft</t>
  </si>
  <si>
    <t>IC_WC_MS_Structure</t>
  </si>
  <si>
    <t>MS-Structural Framework</t>
  </si>
  <si>
    <t>KG</t>
  </si>
  <si>
    <t>IC_WC_NonStandard</t>
  </si>
  <si>
    <t>IC_WC_NS_MallSafety</t>
  </si>
  <si>
    <t>Safety-CAR Policy</t>
  </si>
  <si>
    <t>Insurance (CAR Policy by Vendor)</t>
  </si>
  <si>
    <t>Safety-Electrical Certificate</t>
  </si>
  <si>
    <t>Electrical certificate (Electrical certificate by Vendor)</t>
  </si>
  <si>
    <t>Safety- Tools and Equipments</t>
  </si>
  <si>
    <t>Safety Gadgets for execution activities such as Helmets, Straps, Boots etc.</t>
  </si>
  <si>
    <t>IC_WC_NS_other</t>
  </si>
  <si>
    <t>Non Standard-Matahadi</t>
  </si>
  <si>
    <t>Mathadi</t>
  </si>
  <si>
    <t>Non Standard-Deep Cleaning</t>
  </si>
  <si>
    <t>Deep Cleaning</t>
  </si>
  <si>
    <t>Non Standard-Sub meter Installation</t>
  </si>
  <si>
    <t>Sub meter Installation</t>
  </si>
  <si>
    <t>Non Standard-Night Charges</t>
  </si>
  <si>
    <t>Night Charges</t>
  </si>
  <si>
    <t>Non Standard-Equipment Loading/Unloading</t>
  </si>
  <si>
    <t>Equipment Loading/Unloading.</t>
  </si>
  <si>
    <t>Non Standard-Material Loading/Unloading</t>
  </si>
  <si>
    <t>Material Loading/Unloading</t>
  </si>
  <si>
    <t>IC_WC_Plumbing</t>
  </si>
  <si>
    <t>IC_WC_Plumbing_Fixtures</t>
  </si>
  <si>
    <t>Plumbing Fixture-Hygiene Faucet</t>
  </si>
  <si>
    <t>P / F Hygiene Faucet
- Hindware make/approved make with double lock 1200mm long SS flexible hose &amp; wall hook, chrome plated</t>
  </si>
  <si>
    <t>Nos.</t>
  </si>
  <si>
    <t>Plumbing Fixture-Tissue Paper Dispenser Installation</t>
  </si>
  <si>
    <t>P / F Tissue Paper Dispenser
- Approve make Windows Hygienic bathroom tissue dispenser</t>
  </si>
  <si>
    <t>Plumbing Fixture-Soap Dispenser Installation</t>
  </si>
  <si>
    <t>Fixing of Soap Dispenser
- Approve make Windows Hygienic bathroom tissue dispenser</t>
  </si>
  <si>
    <t>Plumbing Fixture-Robe Hook</t>
  </si>
  <si>
    <t>P / F Robe-Hook for MOP Cabinets and Toilets.</t>
  </si>
  <si>
    <t>Plumbing Fixture-100mm x 100mm Floor Trap</t>
  </si>
  <si>
    <t>P/F 100mm x 100mm Floor Trap
- including making good of floor. (Cockroach Trap)</t>
  </si>
  <si>
    <t>Plumbing Fixture-SS Jaali Grating</t>
  </si>
  <si>
    <t>Providing and Fixing S.S. Jali (Grating)</t>
  </si>
  <si>
    <t>Plumbing Fixture-Single lever Long Body Cock</t>
  </si>
  <si>
    <t>Providing and fixing Single lever Long body taps of approved make &amp; model as per specifications given in/by drawing / Architect Instruction at required level. Model - 021KN sink Tap, Make -
Jaguar</t>
  </si>
  <si>
    <t>Plumbing Fixture-Angle Valve</t>
  </si>
  <si>
    <t>Providing and fixing Angle cock/Angle Valve of approved make &amp; model as per specifications given in/by drawing / Architect Instruction at
required level with wall flange.</t>
  </si>
  <si>
    <t>IC_WC_Plumbing_Sprinkler_other</t>
  </si>
  <si>
    <t>Sprinkler-AHU Integration</t>
  </si>
  <si>
    <t>Module for automatic shut down of AHU panel complete with programming</t>
  </si>
  <si>
    <t>No</t>
  </si>
  <si>
    <t>Sprinkler- Normal</t>
  </si>
  <si>
    <t>Fire fighting / sprinkler work : Include cost of header, branches, sprinkler 68c, paint of pipes , support of pipe etc. the work has to be as per Fire
norms. Pipe to be used is C class , ISI make</t>
  </si>
  <si>
    <t>IC_WC_Plumbing_SupplyDrain</t>
  </si>
  <si>
    <t>Gate Valve-20mm</t>
  </si>
  <si>
    <t>Supply, installing testing and commissioning of 20mm dia ISI marked gun metal Gate Valve conforming to IS 778 Class 1 including jointing, supporting etc.
complete and as directed.</t>
  </si>
  <si>
    <t>Plumbing-Sewer/Storm water connection</t>
  </si>
  <si>
    <t>Making connection to existing sewer/storm water drains
- Including excavation, cutting of manhole walls and making good the same, modifying drain channels etc. Complete in all respects.
- A)150 to 300 mm dia connection.</t>
  </si>
  <si>
    <t>Each</t>
  </si>
  <si>
    <t>Plumbing Drain-75mm PVC</t>
  </si>
  <si>
    <t>P/F 75mm Drain PVC pipe ( Prakash or equivalent Make )
- 6 kg pressure including all fittings like plain or door tees/bends eg.bends, junction, cowls, offsets, access pieces, jointing including cutting, laying etc</t>
  </si>
  <si>
    <t>Meter</t>
  </si>
  <si>
    <t>Plumbing Water Supply-20mm CPVC</t>
  </si>
  <si>
    <t>Providing, laying and jointing 20mm Nominal bore CPVC pipes complete with CPVC fittings
- clamps, including cutting and making good the walls and floors and excavation and back filling wherever necessary etc., complete. Make-Astral SDR -11</t>
  </si>
  <si>
    <t>IC_WC_Woodwork</t>
  </si>
  <si>
    <t>IC_WC_WW_Partitions</t>
  </si>
  <si>
    <t>Wooden Flap Door</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</si>
  <si>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</si>
  <si>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sft</t>
  </si>
  <si>
    <t>DMB Boxing</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</si>
  <si>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</si>
  <si>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IC_WC_WW_Storage</t>
  </si>
  <si>
    <t>Woodwork-Chai Bazar</t>
  </si>
  <si>
    <t>P / F Chai bazaar as per design and approved drawing.</t>
  </si>
  <si>
    <t>LS</t>
  </si>
  <si>
    <t>Woodwork-Pelmet</t>
  </si>
  <si>
    <t>RFT</t>
  </si>
  <si>
    <t>Woodwork-Counter</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</si>
  <si>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</si>
  <si>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Woodwork-Corian Fixing</t>
  </si>
  <si>
    <t>Providing and Fixing of Corian stone complete on Counters, Partitions etc. Rate includes proper finishing. Corian and adhesive to be supplied by Chaayos</t>
  </si>
  <si>
    <t>Woodwork-Overhead Normal Shutter</t>
  </si>
  <si>
    <t>Row Labels</t>
  </si>
  <si>
    <t>Grand Total</t>
  </si>
  <si>
    <t>Dismantling</t>
  </si>
  <si>
    <t>Civil</t>
  </si>
  <si>
    <t>Electrical</t>
  </si>
  <si>
    <t>MS Work</t>
  </si>
  <si>
    <t>Non_Standard</t>
  </si>
  <si>
    <t>Plumbing</t>
  </si>
  <si>
    <t>Woodwork</t>
  </si>
  <si>
    <t>S No</t>
  </si>
  <si>
    <t>IC_WC_Electrical_MainCable</t>
  </si>
  <si>
    <t>Bidders name</t>
  </si>
  <si>
    <t>Offer ref. no.</t>
  </si>
  <si>
    <t>Offer date</t>
  </si>
  <si>
    <t>Details of Bidder's Authorized Signatory</t>
  </si>
  <si>
    <t xml:space="preserve">Signature </t>
  </si>
  <si>
    <t>Name</t>
  </si>
  <si>
    <t>Designation</t>
  </si>
  <si>
    <t>Bidder's Stamp</t>
  </si>
  <si>
    <r>
      <t xml:space="preserve">P/f MS frame for Floor Raise, mezzanine floor, </t>
    </r>
    <r>
      <rPr>
        <sz val="11"/>
        <rFont val="Calibri"/>
        <family val="2"/>
      </rPr>
      <t>Partition , Signage façade / internal elevation work &amp; any design part hollow pipe partition / Frame for ceiling and all services etc outside and inside</t>
    </r>
    <r>
      <rPr>
        <sz val="11"/>
        <color rgb="FF000000"/>
        <rFont val="Calibri"/>
        <family val="2"/>
      </rPr>
      <t xml:space="preserve"> area.
Rate shall include Fasteners hangers, one coat of red oxide</t>
    </r>
  </si>
  <si>
    <t>Colosseum</t>
  </si>
  <si>
    <t>Pikture</t>
  </si>
  <si>
    <t>Vendor</t>
  </si>
  <si>
    <r>
      <t xml:space="preserve">Fixing of table top on Ms base </t>
    </r>
    <r>
      <rPr>
        <sz val="10"/>
        <rFont val="Calibri"/>
        <family val="2"/>
      </rPr>
      <t>with required hardware i.e. screw , washer etc.</t>
    </r>
  </si>
  <si>
    <t>Total</t>
  </si>
  <si>
    <t>Pacific</t>
  </si>
  <si>
    <t>Basic Amount</t>
  </si>
  <si>
    <t>Incl.</t>
  </si>
  <si>
    <t>Providing and making O/H pelmet made of 19mm plywood with approved laminate. 
Basic Rate of Laminate-Rs. 105 per sft)</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</si>
  <si>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 (Basic Rate-Rs. 105 per sft)
 Costs to include for all hardware and fittings like handles, locks, beading etc complete as per
drawing and details.</t>
  </si>
  <si>
    <t>Sub Total</t>
  </si>
  <si>
    <t>GST @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</si>
</sst>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 #,##0.00_ ;_ * \-#,##0.00_ ;_ * &quot;-&quot;??_ ;_ @_ "/>
    <numFmt numFmtId="165" formatCode="_ * #,##0_ ;_ * \-#,##0_ ;_ * &quot;-&quot;??_ ;_ @_ "/>
  </numFmts>
  <fonts count="25">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rgb="FF000000"/>
      <name val="Arial11"/>
    </font>
    <font>
      <sz val="11"/>
      <color theme="1"/>
      <name val="Calibri"/>
      <family val="2"/>
      <scheme val="minor"/>
    </font>
    <font>
      <b/>
      <sz val="12"/>
      <color theme="1"/>
      <name val="Adani Regular"/>
    </font>
    <font>
      <sz val="10"/>
      <name val="Calibri"/>
      <family val="2"/>
      <scheme val="minor"/>
    </font>
    <font>
      <b/>
      <sz val="10.5"/>
      <color theme="1"/>
      <name val="Adani Regular"/>
    </font>
    <font>
      <sz val="10"/>
      <color indexed="8"/>
      <name val="Calibri"/>
      <family val="2"/>
      <scheme val="minor"/>
    </font>
    <font>
      <b/>
      <sz val="11"/>
      <color theme="1"/>
      <name val="Calibri Light"/>
      <family val="2"/>
      <scheme val="major"/>
    </font>
    <font>
      <sz val="11"/>
      <color theme="1"/>
      <name val="Calibri"/>
      <family val="2"/>
    </font>
    <font>
      <b/>
      <sz val="11"/>
      <color rgb="FF000000"/>
      <name val="Calibri"/>
      <family val="2"/>
    </font>
    <font>
      <sz val="11"/>
      <color rgb="FF000000"/>
      <name val="Calibri"/>
      <family val="2"/>
    </font>
    <font>
      <sz val="11"/>
      <name val="Calibri"/>
      <family val="2"/>
    </font>
    <font>
      <sz val="10"/>
      <color rgb="FF000000"/>
      <name val="Calibri"/>
      <family val="2"/>
    </font>
    <font>
      <sz val="11"/>
      <color rgb="FF000000"/>
      <name val="Times New Roman"/>
      <family val="1"/>
    </font>
    <font>
      <sz val="10"/>
      <color theme="1"/>
      <name val="Calibri"/>
      <family val="2"/>
    </font>
    <font>
      <b/>
      <sz val="10"/>
      <color rgb="FF000000"/>
      <name val="Calibri"/>
      <family val="2"/>
    </font>
    <font>
      <sz val="10"/>
      <name val="Calibri"/>
      <family val="2"/>
    </font>
    <font>
      <sz val="11"/>
      <name val="Times New Roman"/>
      <family val="1"/>
    </font>
    <font>
      <sz val="11"/>
      <color theme="1"/>
      <name val="Times New Roman"/>
      <family val="1"/>
    </font>
    <font>
      <b/>
      <sz val="11"/>
      <color theme="1"/>
      <name val="Calibri"/>
      <family val="2"/>
    </font>
    <font>
      <b/>
      <sz val="12"/>
      <color theme="1"/>
      <name val="Calibri"/>
      <family val="2"/>
    </font>
    <font>
      <sz val="10"/>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9">
    <xf numFmtId="0" fontId="0" fillId="0" borderId="0"/>
    <xf numFmtId="164" fontId="1" fillId="0" borderId="0" applyFont="0" applyFill="0" applyBorder="0" applyAlignment="0" applyProtection="0"/>
    <xf numFmtId="0" fontId="3" fillId="0" borderId="0"/>
    <xf numFmtId="164" fontId="1" fillId="0" borderId="0" applyFont="0" applyFill="0" applyBorder="0" applyAlignment="0" applyProtection="0"/>
    <xf numFmtId="0" fontId="1" fillId="0" borderId="0"/>
    <xf numFmtId="0" fontId="4" fillId="0" borderId="0" applyNumberFormat="0" applyBorder="0" applyProtection="0"/>
    <xf numFmtId="0" fontId="5" fillId="0" borderId="0"/>
    <xf numFmtId="0" fontId="1" fillId="0" borderId="0"/>
    <xf numFmtId="0" fontId="1" fillId="0" borderId="0"/>
  </cellStyleXfs>
  <cellXfs count="134">
    <xf numFmtId="0" fontId="0" fillId="0" borderId="0" xfId="0"/>
    <xf numFmtId="165" fontId="0" fillId="0" borderId="0" xfId="1" applyNumberFormat="1" applyFont="1"/>
    <xf numFmtId="0" fontId="2" fillId="0" borderId="1" xfId="0" applyFont="1" applyBorder="1"/>
    <xf numFmtId="165" fontId="2" fillId="0" borderId="1" xfId="1" applyNumberFormat="1" applyFont="1" applyBorder="1"/>
    <xf numFmtId="0" fontId="0" fillId="0" borderId="1" xfId="0" applyBorder="1"/>
    <xf numFmtId="165" fontId="0" fillId="0" borderId="1" xfId="1" applyNumberFormat="1" applyFont="1" applyBorder="1"/>
    <xf numFmtId="0" fontId="5" fillId="0" borderId="1" xfId="6" applyBorder="1" applyAlignment="1">
      <alignment vertical="center"/>
    </xf>
    <xf numFmtId="0" fontId="7" fillId="0" borderId="0" xfId="0" applyFont="1" applyAlignment="1">
      <alignment horizontal="center" vertical="center"/>
    </xf>
    <xf numFmtId="0" fontId="7" fillId="0" borderId="0" xfId="0" applyFont="1"/>
    <xf numFmtId="0" fontId="8" fillId="0" borderId="2" xfId="7" applyFont="1" applyBorder="1" applyAlignment="1">
      <alignment vertical="center" wrapText="1"/>
    </xf>
    <xf numFmtId="0" fontId="9" fillId="4" borderId="0" xfId="0" applyFont="1" applyFill="1"/>
    <xf numFmtId="0" fontId="6" fillId="0" borderId="1" xfId="7" applyFont="1" applyBorder="1" applyAlignment="1">
      <alignment vertical="center"/>
    </xf>
    <xf numFmtId="0" fontId="1" fillId="0" borderId="5" xfId="7" applyBorder="1" applyAlignment="1">
      <alignment vertical="center"/>
    </xf>
    <xf numFmtId="0" fontId="10" fillId="0" borderId="2" xfId="7" applyFont="1" applyBorder="1" applyAlignment="1">
      <alignment vertical="center" wrapText="1"/>
    </xf>
    <xf numFmtId="0" fontId="10" fillId="0" borderId="1" xfId="7" applyFont="1" applyBorder="1" applyAlignment="1">
      <alignment vertical="center"/>
    </xf>
    <xf numFmtId="0" fontId="10" fillId="0" borderId="5" xfId="7" applyFont="1" applyBorder="1" applyAlignment="1">
      <alignment vertical="center"/>
    </xf>
    <xf numFmtId="0" fontId="10" fillId="0" borderId="1" xfId="6" applyFont="1" applyBorder="1" applyAlignment="1">
      <alignment vertical="center"/>
    </xf>
    <xf numFmtId="0" fontId="12" fillId="2" borderId="1" xfId="2" applyFont="1" applyFill="1" applyBorder="1" applyAlignment="1">
      <alignment vertical="center" wrapText="1"/>
    </xf>
    <xf numFmtId="0" fontId="12" fillId="3" borderId="1" xfId="2" applyFont="1" applyFill="1" applyBorder="1" applyAlignment="1">
      <alignment vertical="center" wrapText="1"/>
    </xf>
    <xf numFmtId="20" fontId="12" fillId="3" borderId="1" xfId="2" applyNumberFormat="1" applyFont="1" applyFill="1" applyBorder="1" applyAlignment="1">
      <alignment horizontal="center" vertical="center" wrapText="1"/>
    </xf>
    <xf numFmtId="0" fontId="12" fillId="3" borderId="1" xfId="2" applyFont="1" applyFill="1" applyBorder="1" applyAlignment="1">
      <alignment horizontal="center" vertical="center" wrapText="1"/>
    </xf>
    <xf numFmtId="165" fontId="12" fillId="3" borderId="1" xfId="3" applyNumberFormat="1" applyFont="1" applyFill="1" applyBorder="1" applyAlignment="1">
      <alignment horizontal="center" vertical="center" wrapText="1"/>
    </xf>
    <xf numFmtId="165" fontId="12" fillId="3" borderId="1" xfId="3" applyNumberFormat="1" applyFont="1" applyFill="1" applyBorder="1" applyAlignment="1">
      <alignment horizontal="center" vertical="center"/>
    </xf>
    <xf numFmtId="0" fontId="13" fillId="0" borderId="0" xfId="2" applyFont="1" applyAlignment="1">
      <alignment vertical="center"/>
    </xf>
    <xf numFmtId="0" fontId="13" fillId="0" borderId="1" xfId="4" applyFont="1" applyBorder="1" applyAlignment="1">
      <alignment vertical="center"/>
    </xf>
    <xf numFmtId="0" fontId="11" fillId="0" borderId="1" xfId="4" applyFont="1" applyBorder="1" applyAlignment="1">
      <alignment horizontal="left" vertical="center"/>
    </xf>
    <xf numFmtId="0" fontId="13" fillId="2" borderId="1" xfId="2" applyFont="1" applyFill="1" applyBorder="1" applyAlignment="1">
      <alignment vertical="center" wrapText="1"/>
    </xf>
    <xf numFmtId="0" fontId="14" fillId="3" borderId="1" xfId="2" applyFont="1" applyFill="1" applyBorder="1" applyAlignment="1">
      <alignment vertical="center" wrapText="1"/>
    </xf>
    <xf numFmtId="0" fontId="13" fillId="2" borderId="1" xfId="2" applyFont="1" applyFill="1" applyBorder="1" applyAlignment="1">
      <alignment horizontal="center" vertical="center" wrapText="1"/>
    </xf>
    <xf numFmtId="165" fontId="13" fillId="2" borderId="1" xfId="3" applyNumberFormat="1" applyFont="1" applyFill="1" applyBorder="1" applyAlignment="1">
      <alignment horizontal="center" vertical="center" wrapText="1"/>
    </xf>
    <xf numFmtId="0" fontId="13" fillId="3" borderId="1" xfId="2" applyFont="1" applyFill="1" applyBorder="1" applyAlignment="1">
      <alignment vertical="center" wrapText="1"/>
    </xf>
    <xf numFmtId="0" fontId="13" fillId="0" borderId="1" xfId="2" applyFont="1" applyBorder="1" applyAlignment="1">
      <alignment vertical="center" wrapText="1"/>
    </xf>
    <xf numFmtId="0" fontId="12" fillId="2" borderId="1"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3" borderId="1" xfId="2" applyFont="1" applyFill="1" applyBorder="1" applyAlignment="1">
      <alignment horizontal="left" vertical="center" wrapText="1"/>
    </xf>
    <xf numFmtId="0" fontId="11" fillId="0" borderId="0" xfId="4" applyFont="1" applyAlignment="1">
      <alignment vertical="center"/>
    </xf>
    <xf numFmtId="0" fontId="11" fillId="3" borderId="0" xfId="4" applyFont="1" applyFill="1" applyAlignment="1">
      <alignment vertical="center"/>
    </xf>
    <xf numFmtId="165" fontId="11" fillId="3" borderId="0" xfId="3" applyNumberFormat="1" applyFont="1" applyFill="1" applyAlignment="1">
      <alignment vertical="center"/>
    </xf>
    <xf numFmtId="165" fontId="12" fillId="3" borderId="1" xfId="3" applyNumberFormat="1" applyFont="1" applyFill="1" applyBorder="1" applyAlignment="1">
      <alignment vertical="center" wrapText="1"/>
    </xf>
    <xf numFmtId="165" fontId="13" fillId="2" borderId="1" xfId="3" applyNumberFormat="1" applyFont="1" applyFill="1" applyBorder="1" applyAlignment="1">
      <alignment vertical="center" wrapText="1"/>
    </xf>
    <xf numFmtId="0" fontId="15" fillId="3" borderId="1" xfId="4" applyFont="1" applyFill="1" applyBorder="1" applyAlignment="1">
      <alignment horizontal="left" vertical="center" wrapText="1"/>
    </xf>
    <xf numFmtId="0" fontId="13" fillId="3" borderId="1" xfId="2" applyFont="1" applyFill="1" applyBorder="1" applyAlignment="1">
      <alignment horizontal="center" vertical="center" wrapText="1"/>
    </xf>
    <xf numFmtId="165" fontId="11" fillId="3" borderId="0" xfId="3" applyNumberFormat="1" applyFont="1" applyFill="1" applyAlignment="1">
      <alignment vertical="center" wrapText="1"/>
    </xf>
    <xf numFmtId="0" fontId="14" fillId="3" borderId="1" xfId="5" applyFont="1" applyFill="1" applyBorder="1" applyAlignment="1">
      <alignment horizontal="left" vertical="center" wrapText="1"/>
    </xf>
    <xf numFmtId="0" fontId="11" fillId="3" borderId="1" xfId="4" applyFont="1" applyFill="1" applyBorder="1" applyAlignment="1">
      <alignment vertical="center"/>
    </xf>
    <xf numFmtId="0" fontId="16" fillId="2" borderId="1" xfId="2" applyFont="1" applyFill="1" applyBorder="1" applyAlignment="1">
      <alignment horizontal="center" vertical="center" wrapText="1"/>
    </xf>
    <xf numFmtId="165" fontId="13" fillId="0" borderId="1" xfId="2" applyNumberFormat="1" applyFont="1" applyBorder="1" applyAlignment="1">
      <alignment vertical="center"/>
    </xf>
    <xf numFmtId="43" fontId="13" fillId="0" borderId="1" xfId="2" applyNumberFormat="1" applyFont="1" applyBorder="1" applyAlignment="1">
      <alignment vertical="center"/>
    </xf>
    <xf numFmtId="0" fontId="13" fillId="3" borderId="2" xfId="2" applyFont="1" applyFill="1" applyBorder="1" applyAlignment="1">
      <alignment vertical="center" wrapText="1"/>
    </xf>
    <xf numFmtId="165" fontId="13" fillId="2" borderId="2" xfId="3" applyNumberFormat="1" applyFont="1" applyFill="1" applyBorder="1" applyAlignment="1">
      <alignment horizontal="center" vertical="center" wrapText="1"/>
    </xf>
    <xf numFmtId="165" fontId="11" fillId="3" borderId="1" xfId="3" applyNumberFormat="1" applyFont="1" applyFill="1" applyBorder="1" applyAlignment="1">
      <alignment vertical="center"/>
    </xf>
    <xf numFmtId="0" fontId="11" fillId="0" borderId="1" xfId="4" applyFont="1" applyBorder="1" applyAlignment="1">
      <alignment vertical="center"/>
    </xf>
    <xf numFmtId="0" fontId="17" fillId="0" borderId="0" xfId="4" applyFont="1" applyAlignment="1">
      <alignment vertical="center"/>
    </xf>
    <xf numFmtId="0" fontId="18" fillId="2" borderId="1" xfId="2" applyFont="1" applyFill="1" applyBorder="1" applyAlignment="1">
      <alignment vertical="center" wrapText="1"/>
    </xf>
    <xf numFmtId="0" fontId="18" fillId="3" borderId="1" xfId="2" applyFont="1" applyFill="1" applyBorder="1" applyAlignment="1">
      <alignment vertical="center" wrapText="1"/>
    </xf>
    <xf numFmtId="20" fontId="18" fillId="3" borderId="1" xfId="2" applyNumberFormat="1" applyFont="1" applyFill="1" applyBorder="1" applyAlignment="1">
      <alignment horizontal="center" vertical="center" wrapText="1"/>
    </xf>
    <xf numFmtId="0" fontId="18" fillId="3" borderId="1" xfId="2" applyFont="1" applyFill="1" applyBorder="1" applyAlignment="1">
      <alignment horizontal="center" vertical="center" wrapText="1"/>
    </xf>
    <xf numFmtId="165" fontId="18" fillId="3" borderId="1" xfId="3" applyNumberFormat="1" applyFont="1" applyFill="1" applyBorder="1" applyAlignment="1">
      <alignment horizontal="center" vertical="center" wrapText="1"/>
    </xf>
    <xf numFmtId="0" fontId="15" fillId="0" borderId="0" xfId="2" applyFont="1" applyAlignment="1">
      <alignment vertical="center"/>
    </xf>
    <xf numFmtId="0" fontId="15" fillId="0" borderId="1" xfId="4" applyFont="1" applyBorder="1" applyAlignment="1">
      <alignment vertical="center"/>
    </xf>
    <xf numFmtId="0" fontId="15" fillId="2" borderId="1" xfId="2" applyFont="1" applyFill="1" applyBorder="1" applyAlignment="1">
      <alignment vertical="center" wrapText="1"/>
    </xf>
    <xf numFmtId="0" fontId="15" fillId="3" borderId="1" xfId="2" applyFont="1" applyFill="1" applyBorder="1" applyAlignment="1">
      <alignment vertical="center" wrapText="1"/>
    </xf>
    <xf numFmtId="0" fontId="15" fillId="2" borderId="1" xfId="2" applyFont="1" applyFill="1" applyBorder="1" applyAlignment="1">
      <alignment horizontal="center" vertical="center" wrapText="1"/>
    </xf>
    <xf numFmtId="165" fontId="15" fillId="2" borderId="1" xfId="3" applyNumberFormat="1" applyFont="1" applyFill="1" applyBorder="1" applyAlignment="1">
      <alignment horizontal="center" vertical="center" wrapText="1"/>
    </xf>
    <xf numFmtId="0" fontId="15" fillId="3" borderId="1" xfId="2" applyFont="1" applyFill="1" applyBorder="1" applyAlignment="1">
      <alignment horizontal="center" vertical="center" wrapText="1"/>
    </xf>
    <xf numFmtId="0" fontId="15" fillId="0" borderId="1" xfId="2" applyFont="1" applyBorder="1" applyAlignment="1">
      <alignment vertical="center" wrapText="1"/>
    </xf>
    <xf numFmtId="0" fontId="17" fillId="3" borderId="1" xfId="2" applyFont="1" applyFill="1" applyBorder="1" applyAlignment="1">
      <alignment vertical="center" wrapText="1"/>
    </xf>
    <xf numFmtId="165" fontId="15" fillId="3" borderId="1" xfId="3" applyNumberFormat="1" applyFont="1" applyFill="1" applyBorder="1" applyAlignment="1">
      <alignment horizontal="center" vertical="center" wrapText="1"/>
    </xf>
    <xf numFmtId="0" fontId="15" fillId="3" borderId="2" xfId="2" applyFont="1" applyFill="1" applyBorder="1" applyAlignment="1">
      <alignment vertical="center" wrapText="1"/>
    </xf>
    <xf numFmtId="0" fontId="15" fillId="3" borderId="2" xfId="2" applyFont="1" applyFill="1" applyBorder="1" applyAlignment="1">
      <alignment horizontal="center" vertical="center" wrapText="1"/>
    </xf>
    <xf numFmtId="165" fontId="15" fillId="3" borderId="2" xfId="3" applyNumberFormat="1" applyFont="1" applyFill="1" applyBorder="1" applyAlignment="1">
      <alignment horizontal="center" vertical="center" wrapText="1"/>
    </xf>
    <xf numFmtId="165" fontId="15" fillId="2" borderId="2" xfId="3" applyNumberFormat="1" applyFont="1" applyFill="1" applyBorder="1" applyAlignment="1">
      <alignment horizontal="center" vertical="center" wrapText="1"/>
    </xf>
    <xf numFmtId="165" fontId="17" fillId="3" borderId="1" xfId="3" applyNumberFormat="1" applyFont="1" applyFill="1" applyBorder="1" applyAlignment="1">
      <alignment vertical="center"/>
    </xf>
    <xf numFmtId="0" fontId="17" fillId="0" borderId="1" xfId="4" applyFont="1" applyBorder="1" applyAlignment="1">
      <alignment vertical="center"/>
    </xf>
    <xf numFmtId="0" fontId="17" fillId="3" borderId="0" xfId="4" applyFont="1" applyFill="1" applyAlignment="1">
      <alignment vertical="center"/>
    </xf>
    <xf numFmtId="165" fontId="17" fillId="3" borderId="0" xfId="3" applyNumberFormat="1" applyFont="1" applyFill="1" applyAlignment="1">
      <alignment vertical="center"/>
    </xf>
    <xf numFmtId="165" fontId="17" fillId="3" borderId="0" xfId="3" applyNumberFormat="1" applyFont="1" applyFill="1" applyAlignment="1">
      <alignment vertical="center" wrapText="1"/>
    </xf>
    <xf numFmtId="0" fontId="16" fillId="3" borderId="1" xfId="2" applyFont="1" applyFill="1" applyBorder="1" applyAlignment="1">
      <alignment horizontal="center" vertical="center" wrapText="1"/>
    </xf>
    <xf numFmtId="0" fontId="20" fillId="2" borderId="1" xfId="2" applyFont="1" applyFill="1" applyBorder="1" applyAlignment="1">
      <alignment horizontal="center" vertical="center" wrapText="1"/>
    </xf>
    <xf numFmtId="0" fontId="21" fillId="3" borderId="1" xfId="2" applyFont="1" applyFill="1" applyBorder="1" applyAlignment="1">
      <alignment horizontal="center" vertical="center" wrapText="1"/>
    </xf>
    <xf numFmtId="165" fontId="15" fillId="0" borderId="1" xfId="2" applyNumberFormat="1" applyFont="1" applyBorder="1" applyAlignment="1">
      <alignment vertical="center"/>
    </xf>
    <xf numFmtId="0" fontId="15" fillId="0" borderId="1" xfId="2" applyFont="1" applyBorder="1" applyAlignment="1">
      <alignment vertical="center"/>
    </xf>
    <xf numFmtId="0" fontId="13" fillId="2" borderId="2" xfId="2" applyFont="1" applyFill="1" applyBorder="1" applyAlignment="1">
      <alignment horizontal="center" vertical="center" wrapText="1"/>
    </xf>
    <xf numFmtId="165" fontId="11" fillId="0" borderId="1" xfId="4" applyNumberFormat="1" applyFont="1" applyBorder="1" applyAlignment="1">
      <alignment vertical="center"/>
    </xf>
    <xf numFmtId="165" fontId="13" fillId="5" borderId="1" xfId="3" applyNumberFormat="1" applyFont="1" applyFill="1" applyBorder="1" applyAlignment="1">
      <alignment horizontal="center" vertical="center" wrapText="1"/>
    </xf>
    <xf numFmtId="43" fontId="11" fillId="5" borderId="1" xfId="4" applyNumberFormat="1" applyFont="1" applyFill="1" applyBorder="1" applyAlignment="1">
      <alignment vertical="center"/>
    </xf>
    <xf numFmtId="165" fontId="17" fillId="5" borderId="1" xfId="3" applyNumberFormat="1" applyFont="1" applyFill="1" applyBorder="1" applyAlignment="1">
      <alignment vertical="center" wrapText="1"/>
    </xf>
    <xf numFmtId="0" fontId="17" fillId="5" borderId="1" xfId="4" applyFont="1" applyFill="1" applyBorder="1" applyAlignment="1">
      <alignment vertical="center"/>
    </xf>
    <xf numFmtId="43" fontId="13" fillId="5" borderId="1" xfId="2" applyNumberFormat="1" applyFont="1" applyFill="1" applyBorder="1" applyAlignment="1">
      <alignment vertical="center"/>
    </xf>
    <xf numFmtId="165" fontId="11" fillId="5" borderId="1" xfId="3" applyNumberFormat="1" applyFont="1" applyFill="1" applyBorder="1" applyAlignment="1">
      <alignment vertical="center"/>
    </xf>
    <xf numFmtId="165" fontId="13" fillId="2" borderId="9" xfId="3" applyNumberFormat="1" applyFont="1" applyFill="1" applyBorder="1" applyAlignment="1">
      <alignment horizontal="center" vertical="center" wrapText="1"/>
    </xf>
    <xf numFmtId="165" fontId="11" fillId="5" borderId="1" xfId="3" applyNumberFormat="1" applyFont="1" applyFill="1" applyBorder="1" applyAlignment="1">
      <alignment vertical="center" wrapText="1"/>
    </xf>
    <xf numFmtId="0" fontId="16" fillId="6" borderId="1" xfId="2" applyFont="1" applyFill="1" applyBorder="1" applyAlignment="1">
      <alignment horizontal="center" vertical="center" wrapText="1"/>
    </xf>
    <xf numFmtId="165" fontId="13" fillId="6" borderId="1" xfId="2" applyNumberFormat="1" applyFont="1" applyFill="1" applyBorder="1" applyAlignment="1">
      <alignment vertical="center"/>
    </xf>
    <xf numFmtId="43" fontId="13" fillId="6" borderId="1" xfId="2" applyNumberFormat="1" applyFont="1" applyFill="1" applyBorder="1" applyAlignment="1">
      <alignment vertical="center"/>
    </xf>
    <xf numFmtId="0" fontId="13" fillId="0" borderId="1" xfId="2" applyFont="1" applyBorder="1" applyAlignment="1">
      <alignment vertical="center"/>
    </xf>
    <xf numFmtId="43" fontId="15" fillId="0" borderId="1" xfId="2" applyNumberFormat="1" applyFont="1" applyBorder="1" applyAlignment="1">
      <alignment vertical="center"/>
    </xf>
    <xf numFmtId="164" fontId="16" fillId="2" borderId="1" xfId="1" applyFont="1" applyFill="1" applyBorder="1" applyAlignment="1">
      <alignment horizontal="center" vertical="center" wrapText="1"/>
    </xf>
    <xf numFmtId="164" fontId="16" fillId="5" borderId="1" xfId="1" applyFont="1" applyFill="1" applyBorder="1" applyAlignment="1">
      <alignment horizontal="center" vertical="center" wrapText="1"/>
    </xf>
    <xf numFmtId="164" fontId="16" fillId="3" borderId="1" xfId="1" applyFont="1" applyFill="1" applyBorder="1" applyAlignment="1">
      <alignment horizontal="center" vertical="center" wrapText="1"/>
    </xf>
    <xf numFmtId="0" fontId="11" fillId="3" borderId="1" xfId="4" applyFont="1" applyFill="1" applyBorder="1" applyAlignment="1">
      <alignment horizontal="center" vertical="center"/>
    </xf>
    <xf numFmtId="0" fontId="11" fillId="3" borderId="1" xfId="2" applyFont="1" applyFill="1" applyBorder="1" applyAlignment="1">
      <alignment horizontal="center" vertical="center" wrapText="1"/>
    </xf>
    <xf numFmtId="165" fontId="0" fillId="5" borderId="1" xfId="1" applyNumberFormat="1" applyFont="1" applyFill="1" applyBorder="1"/>
    <xf numFmtId="165" fontId="0" fillId="0" borderId="1" xfId="1" applyNumberFormat="1" applyFont="1" applyBorder="1" applyAlignment="1">
      <alignment horizontal="right"/>
    </xf>
    <xf numFmtId="0" fontId="11" fillId="3" borderId="9" xfId="4" applyFont="1" applyFill="1" applyBorder="1" applyAlignment="1">
      <alignment vertical="center"/>
    </xf>
    <xf numFmtId="165" fontId="16" fillId="2" borderId="1" xfId="1" applyNumberFormat="1" applyFont="1" applyFill="1" applyBorder="1" applyAlignment="1">
      <alignment horizontal="center" vertical="center" wrapText="1"/>
    </xf>
    <xf numFmtId="0" fontId="2" fillId="0" borderId="2" xfId="0" applyFont="1" applyBorder="1"/>
    <xf numFmtId="0" fontId="0" fillId="0" borderId="2" xfId="0" applyBorder="1"/>
    <xf numFmtId="165" fontId="24" fillId="0" borderId="3" xfId="1" applyNumberFormat="1" applyFont="1" applyBorder="1"/>
    <xf numFmtId="0" fontId="12" fillId="3" borderId="1" xfId="3" applyNumberFormat="1" applyFont="1" applyFill="1" applyBorder="1" applyAlignment="1">
      <alignment horizontal="center" vertical="center" wrapText="1"/>
    </xf>
    <xf numFmtId="0" fontId="11" fillId="3" borderId="0" xfId="3" applyNumberFormat="1" applyFont="1" applyFill="1" applyAlignment="1">
      <alignment vertical="center"/>
    </xf>
    <xf numFmtId="2" fontId="13" fillId="2" borderId="1" xfId="3" applyNumberFormat="1" applyFont="1" applyFill="1" applyBorder="1" applyAlignment="1">
      <alignment horizontal="center" vertical="center" wrapText="1"/>
    </xf>
    <xf numFmtId="2" fontId="13" fillId="2" borderId="2" xfId="3" applyNumberFormat="1" applyFont="1" applyFill="1" applyBorder="1" applyAlignment="1">
      <alignment horizontal="center" vertical="center" wrapText="1"/>
    </xf>
    <xf numFmtId="0" fontId="6" fillId="0" borderId="2" xfId="6" applyFont="1" applyBorder="1" applyAlignment="1">
      <alignment horizontal="center" vertical="center"/>
    </xf>
    <xf numFmtId="0" fontId="6" fillId="0" borderId="8" xfId="6" applyFont="1" applyBorder="1" applyAlignment="1">
      <alignment horizontal="center" vertical="center"/>
    </xf>
    <xf numFmtId="0" fontId="6" fillId="0" borderId="5" xfId="6" applyFont="1" applyBorder="1" applyAlignment="1">
      <alignment horizontal="center" vertical="center"/>
    </xf>
    <xf numFmtId="0" fontId="1" fillId="0" borderId="1" xfId="7" applyBorder="1" applyAlignment="1">
      <alignment horizontal="center" vertical="center"/>
    </xf>
    <xf numFmtId="0" fontId="1" fillId="0" borderId="6" xfId="7" applyBorder="1" applyAlignment="1">
      <alignment horizontal="center" vertical="center"/>
    </xf>
    <xf numFmtId="0" fontId="1" fillId="0" borderId="7" xfId="7" applyBorder="1" applyAlignment="1">
      <alignment horizontal="center" vertical="center"/>
    </xf>
    <xf numFmtId="0" fontId="1" fillId="0" borderId="3" xfId="7" applyBorder="1" applyAlignment="1">
      <alignment horizontal="center" vertical="center"/>
    </xf>
    <xf numFmtId="0" fontId="1" fillId="0" borderId="4" xfId="7" applyBorder="1" applyAlignment="1">
      <alignment horizontal="center" vertical="center"/>
    </xf>
    <xf numFmtId="0" fontId="11" fillId="3" borderId="1" xfId="4" applyFont="1" applyFill="1" applyBorder="1" applyAlignment="1">
      <alignment horizontal="center" vertical="center"/>
    </xf>
    <xf numFmtId="0" fontId="11" fillId="0" borderId="1" xfId="4" applyFont="1" applyBorder="1" applyAlignment="1">
      <alignment horizontal="center" vertical="center"/>
    </xf>
    <xf numFmtId="0" fontId="22" fillId="3" borderId="1" xfId="4" applyFont="1" applyFill="1" applyBorder="1" applyAlignment="1">
      <alignment horizontal="center" vertical="center"/>
    </xf>
    <xf numFmtId="0" fontId="22" fillId="0" borderId="1" xfId="4" applyFont="1" applyBorder="1" applyAlignment="1">
      <alignment horizontal="center" vertical="center"/>
    </xf>
    <xf numFmtId="0" fontId="17" fillId="3" borderId="1" xfId="4" applyFont="1" applyFill="1" applyBorder="1" applyAlignment="1">
      <alignment horizontal="center" vertical="center"/>
    </xf>
    <xf numFmtId="0" fontId="22" fillId="0" borderId="12" xfId="4" applyFont="1" applyBorder="1" applyAlignment="1">
      <alignment horizontal="center" vertical="center"/>
    </xf>
    <xf numFmtId="0" fontId="22" fillId="0" borderId="0" xfId="4" applyFont="1" applyAlignment="1">
      <alignment horizontal="center" vertical="center"/>
    </xf>
    <xf numFmtId="0" fontId="23" fillId="3" borderId="1" xfId="4" applyFont="1" applyFill="1" applyBorder="1" applyAlignment="1">
      <alignment horizontal="center" vertical="center"/>
    </xf>
    <xf numFmtId="0" fontId="11" fillId="3" borderId="7" xfId="4" applyFont="1" applyFill="1" applyBorder="1" applyAlignment="1">
      <alignment horizontal="center" vertical="center"/>
    </xf>
    <xf numFmtId="0" fontId="11" fillId="0" borderId="7" xfId="4" applyFont="1" applyBorder="1" applyAlignment="1">
      <alignment horizontal="center" vertical="center"/>
    </xf>
    <xf numFmtId="0" fontId="11" fillId="3" borderId="9" xfId="4" applyFont="1" applyFill="1" applyBorder="1" applyAlignment="1">
      <alignment horizontal="center" vertical="center"/>
    </xf>
    <xf numFmtId="0" fontId="11" fillId="3" borderId="11" xfId="4" applyFont="1" applyFill="1" applyBorder="1" applyAlignment="1">
      <alignment horizontal="center" vertical="center"/>
    </xf>
    <xf numFmtId="0" fontId="11" fillId="3" borderId="10" xfId="4" applyFont="1" applyFill="1" applyBorder="1" applyAlignment="1">
      <alignment horizontal="center" vertical="center"/>
    </xf>
  </cellXfs>
  <cellStyles count="9">
    <cellStyle name="Comma" xfId="1" builtinId="3"/>
    <cellStyle name="Comma 4" xfId="3" xr:uid="{00000000-0005-0000-0000-000001000000}"/>
    <cellStyle name="Normal" xfId="0" builtinId="0"/>
    <cellStyle name="Normal 2" xfId="2" xr:uid="{00000000-0005-0000-0000-000003000000}"/>
    <cellStyle name="Normal 4" xfId="4" xr:uid="{00000000-0005-0000-0000-000004000000}"/>
    <cellStyle name="Normal 5" xfId="5" xr:uid="{00000000-0005-0000-0000-000005000000}"/>
    <cellStyle name="Normal 6" xfId="6" xr:uid="{A9584D87-EAAD-48D9-9B0E-8733E0E3EAA6}"/>
    <cellStyle name="Normal 6 2" xfId="8" xr:uid="{2EB4B043-4C2F-48A7-B371-82499CAD60D4}"/>
    <cellStyle name="Normal 8" xfId="7" xr:uid="{6BFCD64B-B335-4BF3-A758-F23AC78B7A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18</xdr:row>
      <xdr:rowOff>0</xdr:rowOff>
    </xdr:from>
    <xdr:to>
      <xdr:col>6</xdr:col>
      <xdr:colOff>442642</xdr:colOff>
      <xdr:row>18</xdr:row>
      <xdr:rowOff>2652</xdr:rowOff>
    </xdr:to>
    <xdr:pic>
      <xdr:nvPicPr>
        <xdr:cNvPr id="2" name="Picture 1">
          <a:extLst>
            <a:ext uri="{FF2B5EF4-FFF2-40B4-BE49-F238E27FC236}">
              <a16:creationId xmlns:a16="http://schemas.microsoft.com/office/drawing/2014/main" id="{54F3223E-EC63-4AA7-957E-1F1934956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4531" y="34537650"/>
          <a:ext cx="1068361"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velfoodservices-my.sharepoint.com/Users/HARWINDER%20SINGH/Chaayos%20Dropbox/ChaayosProjects/Cafes/WEST/mumbai/20240226-Mumbai%20T-1%20Kiosk/BOQ/20240227_Mumbai_Airport_T1_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OQ"/>
      <sheetName val="MB"/>
      <sheetName val="Details2"/>
      <sheetName val="MS MB"/>
      <sheetName val="Metadata"/>
    </sheetNames>
    <sheetDataSet>
      <sheetData sheetId="0"/>
      <sheetData sheetId="1"/>
      <sheetData sheetId="2"/>
      <sheetData sheetId="3">
        <row r="14">
          <cell r="C14">
            <v>1</v>
          </cell>
        </row>
      </sheetData>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Omkar Suresh Patil" id="{E099EBD9-19ED-4DB3-8791-7A59C7568534}" userId="S::30074986@adani.com::37c8e70b-f0c0-4114-885e-ecd6386b7b03"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 dT="2024-03-21T13:47:18.77" personId="{E099EBD9-19ED-4DB3-8791-7A59C7568534}" id="{3C2B2011-585D-4BE1-801C-8CE5FF16A990}">
    <text>Pikture has not quoted on many items in nonstandard sheet hence the price is low</text>
  </threadedComment>
  <threadedComment ref="D10" dT="2024-03-21T13:53:14.34" personId="{E099EBD9-19ED-4DB3-8791-7A59C7568534}" id="{36CD91DA-D9AA-4E2F-AB74-7B310D92B797}">
    <text>Pikture has not quoted on many items in plumbing sheet hence the price is low</text>
  </threadedComment>
</ThreadedComments>
</file>

<file path=xl/threadedComments/threadedComment2.xml><?xml version="1.0" encoding="utf-8"?>
<ThreadedComments xmlns="http://schemas.microsoft.com/office/spreadsheetml/2018/threadedcomments" xmlns:x="http://schemas.openxmlformats.org/spreadsheetml/2006/main">
  <threadedComment ref="J4" dT="2024-03-21T13:48:51.96" personId="{E099EBD9-19ED-4DB3-8791-7A59C7568534}" id="{D867C5DE-08EB-4BE5-80EF-7C0A73BFCE69}">
    <text>Kimberly clark make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tabSelected="1" topLeftCell="A2" zoomScale="130" zoomScaleNormal="130" workbookViewId="0">
      <selection activeCell="C12" sqref="C12"/>
    </sheetView>
  </sheetViews>
  <sheetFormatPr defaultColWidth="8.85546875" defaultRowHeight="15"/>
  <cols>
    <col min="2" max="2" width="23.42578125" customWidth="1"/>
    <col min="3" max="3" width="14" style="1" bestFit="1" customWidth="1"/>
    <col min="4" max="5" width="14" bestFit="1" customWidth="1"/>
  </cols>
  <sheetData>
    <row r="1" spans="1:5" s="7" customFormat="1" ht="18" customHeight="1">
      <c r="A1" s="6"/>
      <c r="B1" s="16" t="s">
        <v>203</v>
      </c>
      <c r="C1" s="113" t="s">
        <v>212</v>
      </c>
      <c r="D1" s="113" t="s">
        <v>213</v>
      </c>
      <c r="E1" s="113" t="s">
        <v>217</v>
      </c>
    </row>
    <row r="2" spans="1:5" s="7" customFormat="1" ht="18" customHeight="1">
      <c r="A2" s="6"/>
      <c r="B2" s="16" t="s">
        <v>204</v>
      </c>
      <c r="C2" s="114"/>
      <c r="D2" s="114"/>
      <c r="E2" s="114"/>
    </row>
    <row r="3" spans="1:5" s="8" customFormat="1">
      <c r="A3" s="6"/>
      <c r="B3" s="16" t="s">
        <v>205</v>
      </c>
      <c r="C3" s="115"/>
      <c r="D3" s="115"/>
      <c r="E3" s="115"/>
    </row>
    <row r="4" spans="1:5">
      <c r="A4" s="2" t="s">
        <v>201</v>
      </c>
      <c r="B4" s="2" t="s">
        <v>192</v>
      </c>
      <c r="C4" s="3" t="s">
        <v>218</v>
      </c>
      <c r="D4" s="3" t="s">
        <v>218</v>
      </c>
      <c r="E4" s="3" t="s">
        <v>218</v>
      </c>
    </row>
    <row r="5" spans="1:5">
      <c r="A5" s="4">
        <v>1</v>
      </c>
      <c r="B5" s="4" t="s">
        <v>194</v>
      </c>
      <c r="C5" s="5">
        <f>Dismantling!I3</f>
        <v>60000</v>
      </c>
      <c r="D5" s="5">
        <f>Dismantling!L3</f>
        <v>74000</v>
      </c>
      <c r="E5" s="5">
        <f>Dismantling!O3</f>
        <v>40000</v>
      </c>
    </row>
    <row r="6" spans="1:5">
      <c r="A6" s="4">
        <f>A5+1</f>
        <v>2</v>
      </c>
      <c r="B6" s="4" t="s">
        <v>195</v>
      </c>
      <c r="C6" s="5">
        <f>Civil!I17</f>
        <v>387657.78935370065</v>
      </c>
      <c r="D6" s="5">
        <f>Civil!L17</f>
        <v>430113.43826146214</v>
      </c>
      <c r="E6" s="5">
        <f>Civil!O17</f>
        <v>923829.39722441067</v>
      </c>
    </row>
    <row r="7" spans="1:5">
      <c r="A7" s="4">
        <f t="shared" ref="A7:A11" si="0">A6+1</f>
        <v>3</v>
      </c>
      <c r="B7" s="4" t="s">
        <v>196</v>
      </c>
      <c r="C7" s="5">
        <f>Electrical!I27</f>
        <v>361500</v>
      </c>
      <c r="D7" s="102">
        <f>C7</f>
        <v>361500</v>
      </c>
      <c r="E7" s="5">
        <f>Electrical!K27</f>
        <v>666025</v>
      </c>
    </row>
    <row r="8" spans="1:5">
      <c r="A8" s="4">
        <f t="shared" si="0"/>
        <v>4</v>
      </c>
      <c r="B8" s="4" t="s">
        <v>197</v>
      </c>
      <c r="C8" s="5">
        <f>MS_Work!I5</f>
        <v>151768.80326795962</v>
      </c>
      <c r="D8" s="5">
        <f>MS_Work!L5</f>
        <v>151408.15390121215</v>
      </c>
      <c r="E8" s="5">
        <f>MS_Work!O5</f>
        <v>323202.4826919866</v>
      </c>
    </row>
    <row r="9" spans="1:5">
      <c r="A9" s="4">
        <f t="shared" si="0"/>
        <v>5</v>
      </c>
      <c r="B9" s="4" t="s">
        <v>198</v>
      </c>
      <c r="C9" s="5">
        <f>Non_Standard!I12</f>
        <v>90000</v>
      </c>
      <c r="D9" s="102">
        <f>Non_Standard!L12</f>
        <v>61000</v>
      </c>
      <c r="E9" s="103" t="s">
        <v>219</v>
      </c>
    </row>
    <row r="10" spans="1:5">
      <c r="A10" s="4">
        <f t="shared" si="0"/>
        <v>6</v>
      </c>
      <c r="B10" s="4" t="s">
        <v>199</v>
      </c>
      <c r="C10" s="5">
        <f>Plumbing!I17</f>
        <v>182100</v>
      </c>
      <c r="D10" s="5">
        <f>Plumbing!L17</f>
        <v>197725</v>
      </c>
      <c r="E10" s="102">
        <f>C10</f>
        <v>182100</v>
      </c>
    </row>
    <row r="11" spans="1:5">
      <c r="A11" s="4">
        <f t="shared" si="0"/>
        <v>7</v>
      </c>
      <c r="B11" s="4" t="s">
        <v>200</v>
      </c>
      <c r="C11" s="5">
        <f>Woodwork!I10</f>
        <v>214300.32078805627</v>
      </c>
      <c r="D11" s="5">
        <f>Woodwork!L10</f>
        <v>285572.88542934257</v>
      </c>
      <c r="E11" s="5">
        <f>Woodwork!O10</f>
        <v>414168.88739661267</v>
      </c>
    </row>
    <row r="12" spans="1:5">
      <c r="A12" s="2"/>
      <c r="B12" s="2" t="s">
        <v>222</v>
      </c>
      <c r="C12" s="3">
        <f>SUM(C5:C11)</f>
        <v>1447326.9134097167</v>
      </c>
      <c r="D12" s="3">
        <f>SUM(D5:D11)</f>
        <v>1561319.4775920168</v>
      </c>
      <c r="E12" s="3">
        <f>SUM(E5:E11)</f>
        <v>2549325.7673130101</v>
      </c>
    </row>
    <row r="13" spans="1:5">
      <c r="A13" s="106"/>
      <c r="B13" s="107" t="s">
        <v>223</v>
      </c>
      <c r="C13" s="108">
        <f>C12*18%</f>
        <v>260518.844413749</v>
      </c>
      <c r="D13" s="108">
        <f>D12*18%</f>
        <v>281037.50596656301</v>
      </c>
      <c r="E13" s="108">
        <f>E12*18%</f>
        <v>458878.63811634178</v>
      </c>
    </row>
    <row r="14" spans="1:5">
      <c r="A14" s="106"/>
      <c r="B14" s="2" t="s">
        <v>193</v>
      </c>
      <c r="C14" s="3">
        <f>SUM(C12:C13)</f>
        <v>1707845.7578234656</v>
      </c>
      <c r="D14" s="3">
        <f>SUM(D12:D13)</f>
        <v>1842356.9835585798</v>
      </c>
      <c r="E14" s="3">
        <f>SUM(E12:E13)</f>
        <v>3008204.4054293521</v>
      </c>
    </row>
    <row r="15" spans="1:5" s="10" customFormat="1" ht="37.5" customHeight="1">
      <c r="A15" s="9"/>
      <c r="B15" s="13" t="s">
        <v>206</v>
      </c>
      <c r="C15" s="119"/>
      <c r="D15" s="120"/>
      <c r="E15" s="120"/>
    </row>
    <row r="16" spans="1:5" s="10" customFormat="1" ht="13.5" customHeight="1">
      <c r="A16" s="11"/>
      <c r="B16" s="14" t="s">
        <v>207</v>
      </c>
      <c r="C16" s="116"/>
      <c r="D16" s="116"/>
      <c r="E16" s="116"/>
    </row>
    <row r="17" spans="1:5" s="10" customFormat="1" ht="18.75" customHeight="1">
      <c r="A17" s="11"/>
      <c r="B17" s="14" t="s">
        <v>208</v>
      </c>
      <c r="C17" s="116"/>
      <c r="D17" s="116"/>
      <c r="E17" s="116"/>
    </row>
    <row r="18" spans="1:5" s="10" customFormat="1" ht="16.5">
      <c r="A18" s="11"/>
      <c r="B18" s="14" t="s">
        <v>209</v>
      </c>
      <c r="C18" s="116"/>
      <c r="D18" s="116"/>
      <c r="E18" s="116"/>
    </row>
    <row r="19" spans="1:5" s="8" customFormat="1">
      <c r="A19" s="12"/>
      <c r="B19" s="15" t="s">
        <v>210</v>
      </c>
      <c r="C19" s="117"/>
      <c r="D19" s="118"/>
      <c r="E19" s="118"/>
    </row>
  </sheetData>
  <protectedRanges>
    <protectedRange sqref="D15:D18" name="Range1_1_2"/>
  </protectedRanges>
  <mergeCells count="8">
    <mergeCell ref="C1:C3"/>
    <mergeCell ref="D1:D3"/>
    <mergeCell ref="C18:E18"/>
    <mergeCell ref="C19:E19"/>
    <mergeCell ref="C15:E15"/>
    <mergeCell ref="C16:E16"/>
    <mergeCell ref="C17:E17"/>
    <mergeCell ref="E1:E3"/>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13"/>
  <sheetViews>
    <sheetView topLeftCell="E1" zoomScale="115" zoomScaleNormal="115" workbookViewId="0">
      <pane ySplit="2" topLeftCell="A3" activePane="bottomLeft" state="frozen"/>
      <selection activeCell="G891" sqref="G891"/>
      <selection pane="bottomLeft" activeCell="I4" sqref="I4"/>
    </sheetView>
  </sheetViews>
  <sheetFormatPr defaultColWidth="8.85546875" defaultRowHeight="140.1" customHeight="1"/>
  <cols>
    <col min="1" max="1" width="17.7109375" style="35" hidden="1" customWidth="1"/>
    <col min="2" max="2" width="23.42578125" style="35" hidden="1" customWidth="1"/>
    <col min="3" max="3" width="35.7109375" style="35" hidden="1" customWidth="1"/>
    <col min="4" max="4" width="23.7109375" style="35" hidden="1" customWidth="1"/>
    <col min="5" max="5" width="69.28515625" style="36" bestFit="1" customWidth="1"/>
    <col min="6" max="6" width="8.5703125" style="36" customWidth="1"/>
    <col min="7" max="7" width="6.42578125" style="36" customWidth="1"/>
    <col min="8" max="8" width="9.85546875" style="37" customWidth="1"/>
    <col min="9" max="9" width="12" style="37" customWidth="1"/>
    <col min="10" max="10" width="13.140625" style="37" customWidth="1"/>
    <col min="11" max="11" width="11.5703125" style="35" customWidth="1"/>
    <col min="12" max="12" width="10.140625" style="35" customWidth="1"/>
    <col min="13" max="13" width="14.42578125" style="35" customWidth="1"/>
    <col min="14" max="14" width="8.85546875" style="35"/>
    <col min="15" max="15" width="13.140625" style="35" bestFit="1" customWidth="1"/>
    <col min="16" max="16" width="16.28515625" style="35" bestFit="1" customWidth="1"/>
    <col min="17" max="16384" width="8.85546875" style="35"/>
  </cols>
  <sheetData>
    <row r="1" spans="1:16" ht="21" customHeight="1">
      <c r="E1" s="44"/>
      <c r="F1" s="44"/>
      <c r="G1" s="121" t="s">
        <v>212</v>
      </c>
      <c r="H1" s="121"/>
      <c r="I1" s="121"/>
      <c r="J1" s="121"/>
      <c r="K1" s="122" t="s">
        <v>213</v>
      </c>
      <c r="L1" s="122"/>
      <c r="M1" s="122"/>
      <c r="N1" s="122" t="s">
        <v>217</v>
      </c>
      <c r="O1" s="122"/>
      <c r="P1" s="122"/>
    </row>
    <row r="2" spans="1:16" s="23" customFormat="1" ht="30" customHeight="1">
      <c r="A2" s="17" t="s">
        <v>0</v>
      </c>
      <c r="B2" s="17" t="s">
        <v>1</v>
      </c>
      <c r="C2" s="17" t="s">
        <v>2</v>
      </c>
      <c r="D2" s="17" t="s">
        <v>3</v>
      </c>
      <c r="E2" s="18" t="s">
        <v>4</v>
      </c>
      <c r="F2" s="19" t="s">
        <v>5</v>
      </c>
      <c r="G2" s="20" t="s">
        <v>6</v>
      </c>
      <c r="H2" s="21" t="s">
        <v>7</v>
      </c>
      <c r="I2" s="21" t="s">
        <v>8</v>
      </c>
      <c r="J2" s="21" t="s">
        <v>9</v>
      </c>
      <c r="K2" s="20" t="s">
        <v>6</v>
      </c>
      <c r="L2" s="21" t="s">
        <v>8</v>
      </c>
      <c r="M2" s="21" t="s">
        <v>9</v>
      </c>
      <c r="N2" s="20" t="s">
        <v>6</v>
      </c>
      <c r="O2" s="21" t="s">
        <v>8</v>
      </c>
      <c r="P2" s="21" t="s">
        <v>9</v>
      </c>
    </row>
    <row r="3" spans="1:16" s="23" customFormat="1" ht="30">
      <c r="A3" s="24" t="s">
        <v>10</v>
      </c>
      <c r="B3" s="24" t="s">
        <v>11</v>
      </c>
      <c r="C3" s="31" t="s">
        <v>12</v>
      </c>
      <c r="D3" s="26" t="s">
        <v>13</v>
      </c>
      <c r="E3" s="30" t="s">
        <v>14</v>
      </c>
      <c r="F3" s="28" t="s">
        <v>142</v>
      </c>
      <c r="G3" s="28">
        <v>15000</v>
      </c>
      <c r="H3" s="29">
        <v>4</v>
      </c>
      <c r="I3" s="29">
        <f>G3*H3</f>
        <v>60000</v>
      </c>
      <c r="J3" s="84">
        <f>I3*1.18</f>
        <v>70800</v>
      </c>
      <c r="K3" s="45">
        <v>18500</v>
      </c>
      <c r="L3" s="46">
        <f>K3*H3</f>
        <v>74000</v>
      </c>
      <c r="M3" s="88">
        <f>L3*1.18</f>
        <v>87320</v>
      </c>
      <c r="N3" s="45">
        <v>10000</v>
      </c>
      <c r="O3" s="46">
        <f>N3*H3</f>
        <v>40000</v>
      </c>
      <c r="P3" s="88">
        <f>O3*1.18</f>
        <v>47200</v>
      </c>
    </row>
    <row r="4" spans="1:16" ht="23.25" customHeight="1">
      <c r="I4" s="37">
        <f>+I3</f>
        <v>60000</v>
      </c>
    </row>
    <row r="5" spans="1:16" ht="23.25" customHeight="1"/>
    <row r="6" spans="1:16" ht="24" customHeight="1"/>
    <row r="613" spans="1:7" s="37" customFormat="1" ht="140.1" customHeight="1">
      <c r="A613" s="35"/>
      <c r="B613" s="35"/>
      <c r="C613" s="35"/>
      <c r="D613" s="35"/>
      <c r="E613" s="36"/>
      <c r="F613" s="36"/>
      <c r="G613" s="36">
        <f>[1]Details2!$C$14*6</f>
        <v>6</v>
      </c>
    </row>
  </sheetData>
  <mergeCells count="3">
    <mergeCell ref="G1:J1"/>
    <mergeCell ref="K1:M1"/>
    <mergeCell ref="N1:P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25"/>
  <sheetViews>
    <sheetView topLeftCell="E1" zoomScale="85" zoomScaleNormal="85" workbookViewId="0">
      <pane ySplit="2" topLeftCell="A13" activePane="bottomLeft" state="frozen"/>
      <selection activeCell="G891" sqref="G891"/>
      <selection pane="bottomLeft" activeCell="I2" sqref="I2"/>
    </sheetView>
  </sheetViews>
  <sheetFormatPr defaultColWidth="8.85546875" defaultRowHeight="140.1" customHeight="1"/>
  <cols>
    <col min="1" max="1" width="17.7109375" style="52" hidden="1" customWidth="1"/>
    <col min="2" max="2" width="23.42578125" style="52" hidden="1" customWidth="1"/>
    <col min="3" max="3" width="35.7109375" style="52" hidden="1" customWidth="1"/>
    <col min="4" max="4" width="23.7109375" style="52" hidden="1" customWidth="1"/>
    <col min="5" max="5" width="69.28515625" style="74" bestFit="1" customWidth="1"/>
    <col min="6" max="6" width="12.28515625" style="74" customWidth="1"/>
    <col min="7" max="7" width="5.140625" style="74" bestFit="1" customWidth="1"/>
    <col min="8" max="8" width="7.5703125" style="75" customWidth="1"/>
    <col min="9" max="9" width="12.5703125" style="75" customWidth="1"/>
    <col min="10" max="10" width="10.85546875" style="76" customWidth="1"/>
    <col min="11" max="15" width="8.85546875" style="52"/>
    <col min="16" max="16" width="11" style="52" bestFit="1" customWidth="1"/>
    <col min="17" max="16384" width="8.85546875" style="52"/>
  </cols>
  <sheetData>
    <row r="1" spans="1:16" ht="24.75" customHeight="1">
      <c r="E1" s="125" t="s">
        <v>214</v>
      </c>
      <c r="F1" s="125"/>
      <c r="G1" s="123" t="s">
        <v>212</v>
      </c>
      <c r="H1" s="123"/>
      <c r="I1" s="123"/>
      <c r="J1" s="123"/>
      <c r="K1" s="124" t="s">
        <v>213</v>
      </c>
      <c r="L1" s="124"/>
      <c r="M1" s="124"/>
      <c r="N1" s="124" t="s">
        <v>217</v>
      </c>
      <c r="O1" s="124"/>
      <c r="P1" s="124"/>
    </row>
    <row r="2" spans="1:16" s="58" customFormat="1" ht="36" customHeight="1">
      <c r="A2" s="53" t="s">
        <v>0</v>
      </c>
      <c r="B2" s="53" t="s">
        <v>1</v>
      </c>
      <c r="C2" s="53" t="s">
        <v>2</v>
      </c>
      <c r="D2" s="53" t="s">
        <v>3</v>
      </c>
      <c r="E2" s="54" t="s">
        <v>4</v>
      </c>
      <c r="F2" s="55" t="s">
        <v>5</v>
      </c>
      <c r="G2" s="56" t="s">
        <v>6</v>
      </c>
      <c r="H2" s="57" t="s">
        <v>7</v>
      </c>
      <c r="I2" s="57" t="s">
        <v>8</v>
      </c>
      <c r="J2" s="57" t="s">
        <v>9</v>
      </c>
      <c r="K2" s="56" t="s">
        <v>6</v>
      </c>
      <c r="L2" s="57" t="s">
        <v>8</v>
      </c>
      <c r="M2" s="57" t="s">
        <v>9</v>
      </c>
      <c r="N2" s="56" t="s">
        <v>6</v>
      </c>
      <c r="O2" s="57" t="s">
        <v>8</v>
      </c>
      <c r="P2" s="57" t="s">
        <v>9</v>
      </c>
    </row>
    <row r="3" spans="1:16" s="58" customFormat="1" ht="25.5">
      <c r="A3" s="59" t="s">
        <v>10</v>
      </c>
      <c r="B3" s="59" t="s">
        <v>19</v>
      </c>
      <c r="C3" s="60" t="s">
        <v>20</v>
      </c>
      <c r="D3" s="60" t="s">
        <v>21</v>
      </c>
      <c r="E3" s="61" t="s">
        <v>22</v>
      </c>
      <c r="F3" s="62" t="s">
        <v>23</v>
      </c>
      <c r="G3" s="28">
        <v>18</v>
      </c>
      <c r="H3" s="63">
        <v>165</v>
      </c>
      <c r="I3" s="63">
        <f t="shared" ref="I3:I16" si="0">G3*H3</f>
        <v>2970</v>
      </c>
      <c r="J3" s="63">
        <f t="shared" ref="J3:J17" si="1">I3*1.18</f>
        <v>3504.6</v>
      </c>
      <c r="K3" s="45">
        <v>30</v>
      </c>
      <c r="L3" s="80">
        <f>K3*H3</f>
        <v>4950</v>
      </c>
      <c r="M3" s="81">
        <f>L3*1.18</f>
        <v>5841</v>
      </c>
      <c r="N3" s="45">
        <v>40</v>
      </c>
      <c r="O3" s="80">
        <f>N3*H3</f>
        <v>6600</v>
      </c>
      <c r="P3" s="96">
        <f>O3*1.18</f>
        <v>7788</v>
      </c>
    </row>
    <row r="4" spans="1:16" s="58" customFormat="1" ht="15">
      <c r="A4" s="59" t="s">
        <v>10</v>
      </c>
      <c r="B4" s="59" t="s">
        <v>19</v>
      </c>
      <c r="C4" s="61" t="s">
        <v>20</v>
      </c>
      <c r="D4" s="61" t="s">
        <v>24</v>
      </c>
      <c r="E4" s="40" t="s">
        <v>25</v>
      </c>
      <c r="F4" s="64" t="s">
        <v>23</v>
      </c>
      <c r="G4" s="41">
        <v>40</v>
      </c>
      <c r="H4" s="63">
        <v>350.4029371847468</v>
      </c>
      <c r="I4" s="63">
        <f t="shared" si="0"/>
        <v>14016.117487389873</v>
      </c>
      <c r="J4" s="63">
        <f t="shared" si="1"/>
        <v>16539.01863512005</v>
      </c>
      <c r="K4" s="77">
        <v>32</v>
      </c>
      <c r="L4" s="80">
        <f t="shared" ref="L4:L16" si="2">K4*H4</f>
        <v>11212.893989911898</v>
      </c>
      <c r="M4" s="81">
        <f t="shared" ref="M4:M17" si="3">L4*1.18</f>
        <v>13231.214908096039</v>
      </c>
      <c r="N4" s="77">
        <v>110</v>
      </c>
      <c r="O4" s="80">
        <f t="shared" ref="O4:O16" si="4">N4*H4</f>
        <v>38544.323090322148</v>
      </c>
      <c r="P4" s="96">
        <f t="shared" ref="P4:P17" si="5">O4*1.18</f>
        <v>45482.301246580129</v>
      </c>
    </row>
    <row r="5" spans="1:16" s="58" customFormat="1" ht="51">
      <c r="A5" s="59" t="s">
        <v>10</v>
      </c>
      <c r="B5" s="59" t="s">
        <v>19</v>
      </c>
      <c r="C5" s="60" t="s">
        <v>26</v>
      </c>
      <c r="D5" s="60" t="s">
        <v>27</v>
      </c>
      <c r="E5" s="61" t="s">
        <v>28</v>
      </c>
      <c r="F5" s="62" t="s">
        <v>29</v>
      </c>
      <c r="G5" s="33">
        <v>1050</v>
      </c>
      <c r="H5" s="63">
        <v>8.718767995536</v>
      </c>
      <c r="I5" s="63">
        <f t="shared" si="0"/>
        <v>9154.7063953127999</v>
      </c>
      <c r="J5" s="63">
        <f t="shared" si="1"/>
        <v>10802.553546469104</v>
      </c>
      <c r="K5" s="78">
        <v>1050</v>
      </c>
      <c r="L5" s="80">
        <f t="shared" si="2"/>
        <v>9154.7063953127999</v>
      </c>
      <c r="M5" s="81">
        <f t="shared" si="3"/>
        <v>10802.553546469104</v>
      </c>
      <c r="N5" s="78">
        <v>1420</v>
      </c>
      <c r="O5" s="80">
        <f t="shared" si="4"/>
        <v>12380.65055366112</v>
      </c>
      <c r="P5" s="96">
        <f t="shared" si="5"/>
        <v>14609.167653320121</v>
      </c>
    </row>
    <row r="6" spans="1:16" s="58" customFormat="1" ht="15">
      <c r="A6" s="59" t="s">
        <v>10</v>
      </c>
      <c r="B6" s="59" t="s">
        <v>19</v>
      </c>
      <c r="C6" s="60" t="s">
        <v>30</v>
      </c>
      <c r="D6" s="60" t="s">
        <v>31</v>
      </c>
      <c r="E6" s="61" t="s">
        <v>215</v>
      </c>
      <c r="F6" s="62" t="s">
        <v>32</v>
      </c>
      <c r="G6" s="28">
        <v>1500</v>
      </c>
      <c r="H6" s="63">
        <v>4</v>
      </c>
      <c r="I6" s="63">
        <f t="shared" si="0"/>
        <v>6000</v>
      </c>
      <c r="J6" s="63">
        <f t="shared" si="1"/>
        <v>7080</v>
      </c>
      <c r="K6" s="45">
        <v>1000</v>
      </c>
      <c r="L6" s="80">
        <f t="shared" si="2"/>
        <v>4000</v>
      </c>
      <c r="M6" s="81">
        <f t="shared" si="3"/>
        <v>4720</v>
      </c>
      <c r="N6" s="45">
        <v>20300</v>
      </c>
      <c r="O6" s="80">
        <f t="shared" si="4"/>
        <v>81200</v>
      </c>
      <c r="P6" s="96">
        <f t="shared" si="5"/>
        <v>95816</v>
      </c>
    </row>
    <row r="7" spans="1:16" s="58" customFormat="1" ht="63.75">
      <c r="A7" s="59" t="s">
        <v>10</v>
      </c>
      <c r="B7" s="59" t="s">
        <v>19</v>
      </c>
      <c r="C7" s="60" t="s">
        <v>30</v>
      </c>
      <c r="D7" s="60" t="s">
        <v>33</v>
      </c>
      <c r="E7" s="61" t="s">
        <v>34</v>
      </c>
      <c r="F7" s="62" t="s">
        <v>29</v>
      </c>
      <c r="G7" s="28">
        <v>1100</v>
      </c>
      <c r="H7" s="63">
        <v>32.022635539160007</v>
      </c>
      <c r="I7" s="63">
        <f t="shared" si="0"/>
        <v>35224.899093076005</v>
      </c>
      <c r="J7" s="63">
        <f t="shared" si="1"/>
        <v>41565.380929829684</v>
      </c>
      <c r="K7" s="45">
        <v>1550</v>
      </c>
      <c r="L7" s="80">
        <f t="shared" si="2"/>
        <v>49635.085085698011</v>
      </c>
      <c r="M7" s="81">
        <f t="shared" si="3"/>
        <v>58569.400401123647</v>
      </c>
      <c r="N7" s="45">
        <v>2700</v>
      </c>
      <c r="O7" s="80">
        <f t="shared" si="4"/>
        <v>86461.115955732021</v>
      </c>
      <c r="P7" s="96">
        <f t="shared" si="5"/>
        <v>102024.11682776378</v>
      </c>
    </row>
    <row r="8" spans="1:16" s="58" customFormat="1" ht="76.5">
      <c r="A8" s="59" t="s">
        <v>10</v>
      </c>
      <c r="B8" s="59" t="s">
        <v>19</v>
      </c>
      <c r="C8" s="60" t="s">
        <v>35</v>
      </c>
      <c r="D8" s="60" t="s">
        <v>36</v>
      </c>
      <c r="E8" s="61" t="s">
        <v>37</v>
      </c>
      <c r="F8" s="62" t="s">
        <v>23</v>
      </c>
      <c r="G8" s="28">
        <v>60</v>
      </c>
      <c r="H8" s="63">
        <v>67.866459520808007</v>
      </c>
      <c r="I8" s="63">
        <f t="shared" si="0"/>
        <v>4071.9875712484804</v>
      </c>
      <c r="J8" s="63">
        <f t="shared" si="1"/>
        <v>4804.9453340732071</v>
      </c>
      <c r="K8" s="45">
        <v>45</v>
      </c>
      <c r="L8" s="80">
        <f t="shared" si="2"/>
        <v>3053.9906784363602</v>
      </c>
      <c r="M8" s="81">
        <f t="shared" si="3"/>
        <v>3603.7090005549048</v>
      </c>
      <c r="N8" s="45">
        <v>110</v>
      </c>
      <c r="O8" s="80">
        <f t="shared" si="4"/>
        <v>7465.310547288881</v>
      </c>
      <c r="P8" s="96">
        <f t="shared" si="5"/>
        <v>8809.0664458008796</v>
      </c>
    </row>
    <row r="9" spans="1:16" s="58" customFormat="1" ht="63.75">
      <c r="A9" s="59" t="s">
        <v>10</v>
      </c>
      <c r="B9" s="59" t="s">
        <v>19</v>
      </c>
      <c r="C9" s="60" t="s">
        <v>35</v>
      </c>
      <c r="D9" s="60" t="s">
        <v>38</v>
      </c>
      <c r="E9" s="61" t="s">
        <v>39</v>
      </c>
      <c r="F9" s="62" t="s">
        <v>23</v>
      </c>
      <c r="G9" s="28">
        <v>40</v>
      </c>
      <c r="H9" s="63">
        <v>67.866459520808007</v>
      </c>
      <c r="I9" s="63">
        <f t="shared" si="0"/>
        <v>2714.6583808323203</v>
      </c>
      <c r="J9" s="63">
        <f t="shared" si="1"/>
        <v>3203.2968893821376</v>
      </c>
      <c r="K9" s="45">
        <v>75</v>
      </c>
      <c r="L9" s="80">
        <f t="shared" si="2"/>
        <v>5089.9844640606007</v>
      </c>
      <c r="M9" s="81">
        <f t="shared" si="3"/>
        <v>6006.1816675915088</v>
      </c>
      <c r="N9" s="45">
        <v>110</v>
      </c>
      <c r="O9" s="80">
        <f t="shared" si="4"/>
        <v>7465.310547288881</v>
      </c>
      <c r="P9" s="96">
        <f t="shared" si="5"/>
        <v>8809.0664458008796</v>
      </c>
    </row>
    <row r="10" spans="1:16" s="58" customFormat="1" ht="51">
      <c r="A10" s="59" t="s">
        <v>10</v>
      </c>
      <c r="B10" s="59" t="s">
        <v>19</v>
      </c>
      <c r="C10" s="60" t="s">
        <v>35</v>
      </c>
      <c r="D10" s="60" t="s">
        <v>40</v>
      </c>
      <c r="E10" s="61" t="s">
        <v>41</v>
      </c>
      <c r="F10" s="62" t="s">
        <v>23</v>
      </c>
      <c r="G10" s="28">
        <v>290</v>
      </c>
      <c r="H10" s="63">
        <v>277.60422748897804</v>
      </c>
      <c r="I10" s="63">
        <f t="shared" si="0"/>
        <v>80505.225971803637</v>
      </c>
      <c r="J10" s="63">
        <f t="shared" si="1"/>
        <v>94996.166646728292</v>
      </c>
      <c r="K10" s="45">
        <v>325</v>
      </c>
      <c r="L10" s="80">
        <f t="shared" si="2"/>
        <v>90221.373933917857</v>
      </c>
      <c r="M10" s="81">
        <f t="shared" si="3"/>
        <v>106461.22124202306</v>
      </c>
      <c r="N10" s="45">
        <v>1020</v>
      </c>
      <c r="O10" s="80">
        <f t="shared" si="4"/>
        <v>283156.31203875761</v>
      </c>
      <c r="P10" s="96">
        <f t="shared" si="5"/>
        <v>334124.44820573396</v>
      </c>
    </row>
    <row r="11" spans="1:16" s="58" customFormat="1" ht="63.75">
      <c r="A11" s="59" t="s">
        <v>10</v>
      </c>
      <c r="B11" s="59" t="s">
        <v>19</v>
      </c>
      <c r="C11" s="65" t="s">
        <v>42</v>
      </c>
      <c r="D11" s="60" t="s">
        <v>43</v>
      </c>
      <c r="E11" s="66" t="s">
        <v>44</v>
      </c>
      <c r="F11" s="64" t="s">
        <v>23</v>
      </c>
      <c r="G11" s="41">
        <v>780</v>
      </c>
      <c r="H11" s="67">
        <v>43.626131710996809</v>
      </c>
      <c r="I11" s="63">
        <f t="shared" si="0"/>
        <v>34028.382734577513</v>
      </c>
      <c r="J11" s="63">
        <f t="shared" si="1"/>
        <v>40153.491626801464</v>
      </c>
      <c r="K11" s="77">
        <v>875</v>
      </c>
      <c r="L11" s="80">
        <f t="shared" si="2"/>
        <v>38172.865247122209</v>
      </c>
      <c r="M11" s="81">
        <f t="shared" si="3"/>
        <v>45043.980991604207</v>
      </c>
      <c r="N11" s="77">
        <v>1150</v>
      </c>
      <c r="O11" s="80">
        <f t="shared" si="4"/>
        <v>50170.051467646328</v>
      </c>
      <c r="P11" s="96">
        <f t="shared" si="5"/>
        <v>59200.660731822667</v>
      </c>
    </row>
    <row r="12" spans="1:16" s="58" customFormat="1" ht="63.75">
      <c r="A12" s="59" t="s">
        <v>10</v>
      </c>
      <c r="B12" s="59" t="s">
        <v>19</v>
      </c>
      <c r="C12" s="65" t="s">
        <v>42</v>
      </c>
      <c r="D12" s="60" t="s">
        <v>45</v>
      </c>
      <c r="E12" s="66" t="s">
        <v>46</v>
      </c>
      <c r="F12" s="64" t="s">
        <v>23</v>
      </c>
      <c r="G12" s="41">
        <v>560</v>
      </c>
      <c r="H12" s="67">
        <v>53.6769337058508</v>
      </c>
      <c r="I12" s="63">
        <f t="shared" si="0"/>
        <v>30059.082875276446</v>
      </c>
      <c r="J12" s="63">
        <f t="shared" si="1"/>
        <v>35469.717792826203</v>
      </c>
      <c r="K12" s="77">
        <v>595</v>
      </c>
      <c r="L12" s="80">
        <f t="shared" si="2"/>
        <v>31937.775554981225</v>
      </c>
      <c r="M12" s="81">
        <f t="shared" si="3"/>
        <v>37686.575154877843</v>
      </c>
      <c r="N12" s="77">
        <v>950</v>
      </c>
      <c r="O12" s="80">
        <f t="shared" si="4"/>
        <v>50993.087020558261</v>
      </c>
      <c r="P12" s="96">
        <f t="shared" si="5"/>
        <v>60171.842684258743</v>
      </c>
    </row>
    <row r="13" spans="1:16" s="58" customFormat="1" ht="76.5">
      <c r="A13" s="59" t="s">
        <v>10</v>
      </c>
      <c r="B13" s="59" t="s">
        <v>19</v>
      </c>
      <c r="C13" s="65" t="s">
        <v>42</v>
      </c>
      <c r="D13" s="60" t="s">
        <v>47</v>
      </c>
      <c r="E13" s="66" t="s">
        <v>48</v>
      </c>
      <c r="F13" s="64" t="s">
        <v>23</v>
      </c>
      <c r="G13" s="41">
        <v>180</v>
      </c>
      <c r="H13" s="67">
        <v>97.303065416847616</v>
      </c>
      <c r="I13" s="63">
        <f t="shared" si="0"/>
        <v>17514.551775032571</v>
      </c>
      <c r="J13" s="63">
        <f t="shared" si="1"/>
        <v>20667.171094538433</v>
      </c>
      <c r="K13" s="77">
        <v>225</v>
      </c>
      <c r="L13" s="80">
        <f t="shared" si="2"/>
        <v>21893.189718790713</v>
      </c>
      <c r="M13" s="81">
        <f t="shared" si="3"/>
        <v>25833.963868173039</v>
      </c>
      <c r="N13" s="77">
        <v>340</v>
      </c>
      <c r="O13" s="80">
        <f t="shared" si="4"/>
        <v>33083.042241728188</v>
      </c>
      <c r="P13" s="96">
        <f t="shared" si="5"/>
        <v>39037.989845239259</v>
      </c>
    </row>
    <row r="14" spans="1:16" s="58" customFormat="1" ht="63.75">
      <c r="A14" s="59" t="s">
        <v>10</v>
      </c>
      <c r="B14" s="59" t="s">
        <v>19</v>
      </c>
      <c r="C14" s="65" t="s">
        <v>42</v>
      </c>
      <c r="D14" s="60" t="s">
        <v>49</v>
      </c>
      <c r="E14" s="66" t="s">
        <v>50</v>
      </c>
      <c r="F14" s="64" t="s">
        <v>23</v>
      </c>
      <c r="G14" s="101">
        <v>290</v>
      </c>
      <c r="H14" s="67">
        <v>149.72600347889599</v>
      </c>
      <c r="I14" s="63">
        <f t="shared" si="0"/>
        <v>43420.541008879838</v>
      </c>
      <c r="J14" s="63">
        <f t="shared" si="1"/>
        <v>51236.238390478204</v>
      </c>
      <c r="K14" s="79">
        <v>325</v>
      </c>
      <c r="L14" s="80">
        <f t="shared" si="2"/>
        <v>48660.951130641195</v>
      </c>
      <c r="M14" s="81">
        <f t="shared" si="3"/>
        <v>57419.92233415661</v>
      </c>
      <c r="N14" s="79">
        <v>475</v>
      </c>
      <c r="O14" s="80">
        <f t="shared" si="4"/>
        <v>71119.851652475598</v>
      </c>
      <c r="P14" s="96">
        <f t="shared" si="5"/>
        <v>83921.424949921202</v>
      </c>
    </row>
    <row r="15" spans="1:16" s="58" customFormat="1" ht="38.25">
      <c r="A15" s="59" t="s">
        <v>10</v>
      </c>
      <c r="B15" s="59" t="s">
        <v>19</v>
      </c>
      <c r="C15" s="65" t="s">
        <v>42</v>
      </c>
      <c r="D15" s="60" t="s">
        <v>51</v>
      </c>
      <c r="E15" s="61" t="s">
        <v>52</v>
      </c>
      <c r="F15" s="64" t="s">
        <v>23</v>
      </c>
      <c r="G15" s="41">
        <v>190</v>
      </c>
      <c r="H15" s="67">
        <v>415.29860023181209</v>
      </c>
      <c r="I15" s="63">
        <f t="shared" si="0"/>
        <v>78906.734044044293</v>
      </c>
      <c r="J15" s="63">
        <f t="shared" si="1"/>
        <v>93109.94617197226</v>
      </c>
      <c r="K15" s="77">
        <v>185</v>
      </c>
      <c r="L15" s="80">
        <f t="shared" si="2"/>
        <v>76830.241042885231</v>
      </c>
      <c r="M15" s="81">
        <f t="shared" si="3"/>
        <v>90659.684430604568</v>
      </c>
      <c r="N15" s="77">
        <v>270</v>
      </c>
      <c r="O15" s="80">
        <f t="shared" si="4"/>
        <v>112130.62206258926</v>
      </c>
      <c r="P15" s="96">
        <f t="shared" si="5"/>
        <v>132314.13403385531</v>
      </c>
    </row>
    <row r="16" spans="1:16" s="58" customFormat="1" ht="76.5">
      <c r="A16" s="59" t="s">
        <v>10</v>
      </c>
      <c r="B16" s="59" t="s">
        <v>19</v>
      </c>
      <c r="C16" s="65" t="s">
        <v>42</v>
      </c>
      <c r="D16" s="60" t="s">
        <v>53</v>
      </c>
      <c r="E16" s="68" t="s">
        <v>54</v>
      </c>
      <c r="F16" s="69" t="s">
        <v>23</v>
      </c>
      <c r="G16" s="41">
        <v>70</v>
      </c>
      <c r="H16" s="70">
        <v>415.29860023181209</v>
      </c>
      <c r="I16" s="71">
        <f t="shared" si="0"/>
        <v>29070.902016226846</v>
      </c>
      <c r="J16" s="71">
        <f t="shared" si="1"/>
        <v>34303.664379147674</v>
      </c>
      <c r="K16" s="77">
        <v>85</v>
      </c>
      <c r="L16" s="80">
        <f t="shared" si="2"/>
        <v>35300.381019704029</v>
      </c>
      <c r="M16" s="81">
        <f t="shared" si="3"/>
        <v>41654.449603250752</v>
      </c>
      <c r="N16" s="77">
        <v>200</v>
      </c>
      <c r="O16" s="80">
        <f t="shared" si="4"/>
        <v>83059.720046362418</v>
      </c>
      <c r="P16" s="96">
        <f t="shared" si="5"/>
        <v>98010.469654707646</v>
      </c>
    </row>
    <row r="17" spans="5:16" ht="27" customHeight="1">
      <c r="E17" s="125"/>
      <c r="F17" s="125"/>
      <c r="G17" s="125"/>
      <c r="H17" s="125"/>
      <c r="I17" s="72">
        <f>SUM(I3:I16)</f>
        <v>387657.78935370065</v>
      </c>
      <c r="J17" s="86">
        <f t="shared" si="1"/>
        <v>457436.19143736671</v>
      </c>
      <c r="K17" s="73"/>
      <c r="L17" s="73">
        <f>SUM(L3:L16)</f>
        <v>430113.43826146214</v>
      </c>
      <c r="M17" s="87">
        <f t="shared" si="3"/>
        <v>507533.85714852531</v>
      </c>
      <c r="N17" s="73"/>
      <c r="O17" s="73">
        <f>SUM(O3:O16)</f>
        <v>923829.39722441067</v>
      </c>
      <c r="P17" s="87">
        <f t="shared" si="5"/>
        <v>1090118.6887248044</v>
      </c>
    </row>
    <row r="625" spans="1:10" s="75" customFormat="1" ht="140.1" customHeight="1">
      <c r="A625" s="52"/>
      <c r="B625" s="52"/>
      <c r="C625" s="52"/>
      <c r="D625" s="52"/>
      <c r="E625" s="74"/>
      <c r="F625" s="74"/>
      <c r="G625" s="74">
        <f>[1]Details2!$C$14*6</f>
        <v>6</v>
      </c>
      <c r="J625" s="76"/>
    </row>
  </sheetData>
  <mergeCells count="5">
    <mergeCell ref="G1:J1"/>
    <mergeCell ref="K1:M1"/>
    <mergeCell ref="E1:F1"/>
    <mergeCell ref="E17:H17"/>
    <mergeCell ref="N1:P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35"/>
  <sheetViews>
    <sheetView topLeftCell="E1" zoomScale="70" zoomScaleNormal="70" workbookViewId="0">
      <pane ySplit="2" topLeftCell="A20" activePane="bottomLeft" state="frozen"/>
      <selection activeCell="G891" sqref="G891"/>
      <selection pane="bottomLeft" activeCell="I27" sqref="I27"/>
    </sheetView>
  </sheetViews>
  <sheetFormatPr defaultColWidth="8.85546875" defaultRowHeight="140.1" customHeight="1"/>
  <cols>
    <col min="1" max="1" width="17.7109375" style="35" hidden="1" customWidth="1"/>
    <col min="2" max="2" width="23.42578125" style="35" hidden="1" customWidth="1"/>
    <col min="3" max="3" width="35.7109375" style="35" hidden="1" customWidth="1"/>
    <col min="4" max="4" width="23.7109375" style="35" hidden="1" customWidth="1"/>
    <col min="5" max="5" width="69.28515625" style="36" bestFit="1" customWidth="1"/>
    <col min="6" max="6" width="12.28515625" style="36" customWidth="1"/>
    <col min="7" max="7" width="6.140625" style="37" customWidth="1"/>
    <col min="8" max="8" width="8.85546875" style="37" bestFit="1" customWidth="1"/>
    <col min="9" max="9" width="12.28515625" style="37" customWidth="1"/>
    <col min="10" max="10" width="9.7109375" style="35" bestFit="1" customWidth="1"/>
    <col min="11" max="11" width="11" style="35" customWidth="1"/>
    <col min="12" max="16384" width="8.85546875" style="35"/>
  </cols>
  <sheetData>
    <row r="1" spans="1:11" ht="26.25" customHeight="1">
      <c r="G1" s="123" t="s">
        <v>212</v>
      </c>
      <c r="H1" s="123"/>
      <c r="I1" s="123"/>
      <c r="J1" s="126" t="s">
        <v>217</v>
      </c>
      <c r="K1" s="127"/>
    </row>
    <row r="2" spans="1:11" s="23" customFormat="1" ht="15">
      <c r="A2" s="17" t="s">
        <v>0</v>
      </c>
      <c r="B2" s="17" t="s">
        <v>1</v>
      </c>
      <c r="C2" s="17" t="s">
        <v>2</v>
      </c>
      <c r="D2" s="17" t="s">
        <v>3</v>
      </c>
      <c r="E2" s="18" t="s">
        <v>4</v>
      </c>
      <c r="F2" s="19" t="s">
        <v>5</v>
      </c>
      <c r="G2" s="38" t="s">
        <v>7</v>
      </c>
      <c r="H2" s="20" t="s">
        <v>6</v>
      </c>
      <c r="I2" s="21" t="s">
        <v>8</v>
      </c>
      <c r="J2" s="38" t="s">
        <v>6</v>
      </c>
      <c r="K2" s="21" t="s">
        <v>8</v>
      </c>
    </row>
    <row r="3" spans="1:11" s="23" customFormat="1" ht="30">
      <c r="A3" s="24" t="s">
        <v>10</v>
      </c>
      <c r="B3" s="24" t="s">
        <v>55</v>
      </c>
      <c r="C3" s="25" t="s">
        <v>202</v>
      </c>
      <c r="D3" s="26" t="s">
        <v>16</v>
      </c>
      <c r="E3" s="27" t="s">
        <v>17</v>
      </c>
      <c r="F3" s="28" t="s">
        <v>18</v>
      </c>
      <c r="G3" s="39">
        <v>15</v>
      </c>
      <c r="H3" s="105">
        <v>410</v>
      </c>
      <c r="I3" s="105">
        <f t="shared" ref="I3:I26" si="0">H3*G3</f>
        <v>6150</v>
      </c>
      <c r="J3" s="105">
        <v>1080</v>
      </c>
      <c r="K3" s="105">
        <f t="shared" ref="K3:K26" si="1">J3*G3</f>
        <v>16200</v>
      </c>
    </row>
    <row r="4" spans="1:11" s="23" customFormat="1" ht="90">
      <c r="A4" s="24" t="s">
        <v>10</v>
      </c>
      <c r="B4" s="24" t="s">
        <v>55</v>
      </c>
      <c r="C4" s="26" t="s">
        <v>56</v>
      </c>
      <c r="D4" s="26" t="s">
        <v>57</v>
      </c>
      <c r="E4" s="30" t="s">
        <v>58</v>
      </c>
      <c r="F4" s="28" t="s">
        <v>59</v>
      </c>
      <c r="G4" s="39">
        <v>1</v>
      </c>
      <c r="H4" s="105">
        <v>42000</v>
      </c>
      <c r="I4" s="105">
        <f t="shared" si="0"/>
        <v>42000</v>
      </c>
      <c r="J4" s="105">
        <v>148500</v>
      </c>
      <c r="K4" s="105">
        <f t="shared" si="1"/>
        <v>148500</v>
      </c>
    </row>
    <row r="5" spans="1:11" s="23" customFormat="1" ht="75">
      <c r="A5" s="24" t="s">
        <v>10</v>
      </c>
      <c r="B5" s="24" t="s">
        <v>55</v>
      </c>
      <c r="C5" s="25" t="s">
        <v>56</v>
      </c>
      <c r="D5" s="26" t="s">
        <v>60</v>
      </c>
      <c r="E5" s="30" t="s">
        <v>61</v>
      </c>
      <c r="F5" s="28" t="s">
        <v>59</v>
      </c>
      <c r="G5" s="39">
        <v>1</v>
      </c>
      <c r="H5" s="105">
        <v>23000</v>
      </c>
      <c r="I5" s="105">
        <f t="shared" si="0"/>
        <v>23000</v>
      </c>
      <c r="J5" s="105">
        <v>88000</v>
      </c>
      <c r="K5" s="105">
        <f t="shared" si="1"/>
        <v>88000</v>
      </c>
    </row>
    <row r="6" spans="1:11" s="23" customFormat="1" ht="135">
      <c r="A6" s="24" t="s">
        <v>10</v>
      </c>
      <c r="B6" s="24" t="s">
        <v>55</v>
      </c>
      <c r="C6" s="26" t="s">
        <v>62</v>
      </c>
      <c r="D6" s="26" t="s">
        <v>63</v>
      </c>
      <c r="E6" s="30" t="s">
        <v>64</v>
      </c>
      <c r="F6" s="28" t="s">
        <v>15</v>
      </c>
      <c r="G6" s="39">
        <v>5</v>
      </c>
      <c r="H6" s="105">
        <v>3200</v>
      </c>
      <c r="I6" s="105">
        <f t="shared" si="0"/>
        <v>16000</v>
      </c>
      <c r="J6" s="105">
        <v>6000</v>
      </c>
      <c r="K6" s="105">
        <f t="shared" si="1"/>
        <v>30000</v>
      </c>
    </row>
    <row r="7" spans="1:11" s="23" customFormat="1" ht="150">
      <c r="A7" s="24" t="s">
        <v>10</v>
      </c>
      <c r="B7" s="24" t="s">
        <v>55</v>
      </c>
      <c r="C7" s="25" t="s">
        <v>62</v>
      </c>
      <c r="D7" s="26" t="s">
        <v>65</v>
      </c>
      <c r="E7" s="30" t="s">
        <v>66</v>
      </c>
      <c r="F7" s="28" t="s">
        <v>15</v>
      </c>
      <c r="G7" s="39">
        <v>11</v>
      </c>
      <c r="H7" s="105">
        <v>3000</v>
      </c>
      <c r="I7" s="105">
        <f t="shared" si="0"/>
        <v>33000</v>
      </c>
      <c r="J7" s="105">
        <v>4300</v>
      </c>
      <c r="K7" s="105">
        <f t="shared" si="1"/>
        <v>47300</v>
      </c>
    </row>
    <row r="8" spans="1:11" s="23" customFormat="1" ht="30">
      <c r="A8" s="24" t="s">
        <v>10</v>
      </c>
      <c r="B8" s="24" t="s">
        <v>55</v>
      </c>
      <c r="C8" s="31" t="s">
        <v>67</v>
      </c>
      <c r="D8" s="26" t="s">
        <v>68</v>
      </c>
      <c r="E8" s="30" t="s">
        <v>69</v>
      </c>
      <c r="F8" s="28" t="s">
        <v>15</v>
      </c>
      <c r="G8" s="39">
        <v>1</v>
      </c>
      <c r="H8" s="105">
        <v>2900</v>
      </c>
      <c r="I8" s="105">
        <f t="shared" si="0"/>
        <v>2900</v>
      </c>
      <c r="J8" s="105">
        <v>16200</v>
      </c>
      <c r="K8" s="105">
        <f t="shared" si="1"/>
        <v>16200</v>
      </c>
    </row>
    <row r="9" spans="1:11" s="23" customFormat="1" ht="30">
      <c r="A9" s="24" t="s">
        <v>10</v>
      </c>
      <c r="B9" s="24" t="s">
        <v>55</v>
      </c>
      <c r="C9" s="31" t="s">
        <v>67</v>
      </c>
      <c r="D9" s="26" t="s">
        <v>70</v>
      </c>
      <c r="E9" s="30" t="s">
        <v>71</v>
      </c>
      <c r="F9" s="28" t="s">
        <v>15</v>
      </c>
      <c r="G9" s="39">
        <v>1</v>
      </c>
      <c r="H9" s="105">
        <v>10000</v>
      </c>
      <c r="I9" s="105">
        <f t="shared" si="0"/>
        <v>10000</v>
      </c>
      <c r="J9" s="105">
        <v>12000</v>
      </c>
      <c r="K9" s="105">
        <f t="shared" si="1"/>
        <v>12000</v>
      </c>
    </row>
    <row r="10" spans="1:11" s="23" customFormat="1" ht="60">
      <c r="A10" s="24" t="s">
        <v>10</v>
      </c>
      <c r="B10" s="24" t="s">
        <v>55</v>
      </c>
      <c r="C10" s="25" t="s">
        <v>67</v>
      </c>
      <c r="D10" s="26" t="s">
        <v>72</v>
      </c>
      <c r="E10" s="30" t="s">
        <v>73</v>
      </c>
      <c r="F10" s="28" t="s">
        <v>32</v>
      </c>
      <c r="G10" s="39">
        <v>2</v>
      </c>
      <c r="H10" s="105">
        <v>600</v>
      </c>
      <c r="I10" s="105">
        <f t="shared" si="0"/>
        <v>1200</v>
      </c>
      <c r="J10" s="105">
        <v>675</v>
      </c>
      <c r="K10" s="105">
        <f t="shared" si="1"/>
        <v>1350</v>
      </c>
    </row>
    <row r="11" spans="1:11" s="23" customFormat="1" ht="30">
      <c r="A11" s="24" t="s">
        <v>10</v>
      </c>
      <c r="B11" s="24" t="s">
        <v>55</v>
      </c>
      <c r="C11" s="31" t="s">
        <v>67</v>
      </c>
      <c r="D11" s="26" t="s">
        <v>74</v>
      </c>
      <c r="E11" s="30" t="s">
        <v>75</v>
      </c>
      <c r="F11" s="28" t="s">
        <v>32</v>
      </c>
      <c r="G11" s="39">
        <v>4</v>
      </c>
      <c r="H11" s="105">
        <v>700</v>
      </c>
      <c r="I11" s="105">
        <f t="shared" si="0"/>
        <v>2800</v>
      </c>
      <c r="J11" s="105">
        <v>540</v>
      </c>
      <c r="K11" s="105">
        <f t="shared" si="1"/>
        <v>2160</v>
      </c>
    </row>
    <row r="12" spans="1:11" s="23" customFormat="1" ht="60">
      <c r="A12" s="24" t="s">
        <v>10</v>
      </c>
      <c r="B12" s="24" t="s">
        <v>55</v>
      </c>
      <c r="C12" s="25" t="s">
        <v>67</v>
      </c>
      <c r="D12" s="26" t="s">
        <v>76</v>
      </c>
      <c r="E12" s="30" t="s">
        <v>77</v>
      </c>
      <c r="F12" s="28" t="s">
        <v>32</v>
      </c>
      <c r="G12" s="39">
        <v>4</v>
      </c>
      <c r="H12" s="105">
        <v>1200</v>
      </c>
      <c r="I12" s="105">
        <f t="shared" si="0"/>
        <v>4800</v>
      </c>
      <c r="J12" s="105">
        <v>675</v>
      </c>
      <c r="K12" s="105">
        <f t="shared" si="1"/>
        <v>2700</v>
      </c>
    </row>
    <row r="13" spans="1:11" s="23" customFormat="1" ht="45">
      <c r="A13" s="24" t="s">
        <v>10</v>
      </c>
      <c r="B13" s="24" t="s">
        <v>55</v>
      </c>
      <c r="C13" s="25" t="s">
        <v>67</v>
      </c>
      <c r="D13" s="26" t="s">
        <v>78</v>
      </c>
      <c r="E13" s="30" t="s">
        <v>79</v>
      </c>
      <c r="F13" s="28" t="s">
        <v>15</v>
      </c>
      <c r="G13" s="39">
        <v>16</v>
      </c>
      <c r="H13" s="105">
        <v>500</v>
      </c>
      <c r="I13" s="105">
        <f t="shared" si="0"/>
        <v>8000</v>
      </c>
      <c r="J13" s="105">
        <v>675</v>
      </c>
      <c r="K13" s="105">
        <f t="shared" si="1"/>
        <v>10800</v>
      </c>
    </row>
    <row r="14" spans="1:11" s="23" customFormat="1" ht="165">
      <c r="A14" s="24" t="s">
        <v>10</v>
      </c>
      <c r="B14" s="24" t="s">
        <v>55</v>
      </c>
      <c r="C14" s="26" t="s">
        <v>80</v>
      </c>
      <c r="D14" s="26" t="s">
        <v>81</v>
      </c>
      <c r="E14" s="30" t="s">
        <v>82</v>
      </c>
      <c r="F14" s="28" t="s">
        <v>15</v>
      </c>
      <c r="G14" s="39">
        <v>2</v>
      </c>
      <c r="H14" s="105">
        <v>2900</v>
      </c>
      <c r="I14" s="105">
        <f t="shared" si="0"/>
        <v>5800</v>
      </c>
      <c r="J14" s="105">
        <v>6480</v>
      </c>
      <c r="K14" s="105">
        <f t="shared" si="1"/>
        <v>12960</v>
      </c>
    </row>
    <row r="15" spans="1:11" s="23" customFormat="1" ht="150">
      <c r="A15" s="24" t="s">
        <v>10</v>
      </c>
      <c r="B15" s="24" t="s">
        <v>55</v>
      </c>
      <c r="C15" s="26" t="s">
        <v>80</v>
      </c>
      <c r="D15" s="26" t="s">
        <v>83</v>
      </c>
      <c r="E15" s="30" t="s">
        <v>84</v>
      </c>
      <c r="F15" s="32" t="s">
        <v>15</v>
      </c>
      <c r="G15" s="39">
        <v>2</v>
      </c>
      <c r="H15" s="105">
        <v>2900</v>
      </c>
      <c r="I15" s="105">
        <f t="shared" si="0"/>
        <v>5800</v>
      </c>
      <c r="J15" s="105">
        <v>4590</v>
      </c>
      <c r="K15" s="105">
        <f t="shared" si="1"/>
        <v>9180</v>
      </c>
    </row>
    <row r="16" spans="1:11" s="23" customFormat="1" ht="60">
      <c r="A16" s="24" t="s">
        <v>10</v>
      </c>
      <c r="B16" s="24" t="s">
        <v>55</v>
      </c>
      <c r="C16" s="25" t="s">
        <v>80</v>
      </c>
      <c r="D16" s="26" t="s">
        <v>85</v>
      </c>
      <c r="E16" s="30" t="s">
        <v>86</v>
      </c>
      <c r="F16" s="28" t="s">
        <v>15</v>
      </c>
      <c r="G16" s="39">
        <v>2</v>
      </c>
      <c r="H16" s="105">
        <v>3200</v>
      </c>
      <c r="I16" s="105">
        <f t="shared" si="0"/>
        <v>6400</v>
      </c>
      <c r="J16" s="105">
        <v>4455</v>
      </c>
      <c r="K16" s="105">
        <f t="shared" si="1"/>
        <v>8910</v>
      </c>
    </row>
    <row r="17" spans="1:11" s="23" customFormat="1" ht="150">
      <c r="A17" s="24" t="s">
        <v>10</v>
      </c>
      <c r="B17" s="24" t="s">
        <v>55</v>
      </c>
      <c r="C17" s="26" t="s">
        <v>80</v>
      </c>
      <c r="D17" s="26" t="s">
        <v>87</v>
      </c>
      <c r="E17" s="30" t="s">
        <v>88</v>
      </c>
      <c r="F17" s="32" t="s">
        <v>15</v>
      </c>
      <c r="G17" s="39">
        <v>3</v>
      </c>
      <c r="H17" s="105">
        <v>3200</v>
      </c>
      <c r="I17" s="105">
        <f t="shared" si="0"/>
        <v>9600</v>
      </c>
      <c r="J17" s="105">
        <v>4725</v>
      </c>
      <c r="K17" s="105">
        <f t="shared" si="1"/>
        <v>14175</v>
      </c>
    </row>
    <row r="18" spans="1:11" s="23" customFormat="1" ht="180">
      <c r="A18" s="24" t="s">
        <v>10</v>
      </c>
      <c r="B18" s="24" t="s">
        <v>55</v>
      </c>
      <c r="C18" s="25" t="s">
        <v>80</v>
      </c>
      <c r="D18" s="26" t="s">
        <v>89</v>
      </c>
      <c r="E18" s="30" t="s">
        <v>90</v>
      </c>
      <c r="F18" s="28" t="s">
        <v>15</v>
      </c>
      <c r="G18" s="39">
        <v>4</v>
      </c>
      <c r="H18" s="105">
        <v>3200</v>
      </c>
      <c r="I18" s="105">
        <f t="shared" si="0"/>
        <v>12800</v>
      </c>
      <c r="J18" s="105">
        <v>4725</v>
      </c>
      <c r="K18" s="105">
        <f t="shared" si="1"/>
        <v>18900</v>
      </c>
    </row>
    <row r="19" spans="1:11" s="23" customFormat="1" ht="75">
      <c r="A19" s="24" t="s">
        <v>10</v>
      </c>
      <c r="B19" s="24" t="s">
        <v>55</v>
      </c>
      <c r="C19" s="31" t="s">
        <v>80</v>
      </c>
      <c r="D19" s="26" t="s">
        <v>91</v>
      </c>
      <c r="E19" s="30" t="s">
        <v>92</v>
      </c>
      <c r="F19" s="28" t="s">
        <v>32</v>
      </c>
      <c r="G19" s="39">
        <v>10</v>
      </c>
      <c r="H19" s="105">
        <v>1500</v>
      </c>
      <c r="I19" s="105">
        <f t="shared" si="0"/>
        <v>15000</v>
      </c>
      <c r="J19" s="105">
        <v>745</v>
      </c>
      <c r="K19" s="105">
        <f t="shared" si="1"/>
        <v>7450</v>
      </c>
    </row>
    <row r="20" spans="1:11" s="23" customFormat="1" ht="165">
      <c r="A20" s="24" t="s">
        <v>10</v>
      </c>
      <c r="B20" s="24" t="s">
        <v>55</v>
      </c>
      <c r="C20" s="25" t="s">
        <v>80</v>
      </c>
      <c r="D20" s="26" t="s">
        <v>93</v>
      </c>
      <c r="E20" s="30" t="s">
        <v>94</v>
      </c>
      <c r="F20" s="28" t="s">
        <v>15</v>
      </c>
      <c r="G20" s="39">
        <v>18</v>
      </c>
      <c r="H20" s="105">
        <v>3200</v>
      </c>
      <c r="I20" s="105">
        <f t="shared" si="0"/>
        <v>57600</v>
      </c>
      <c r="J20" s="105">
        <v>4725</v>
      </c>
      <c r="K20" s="105">
        <f t="shared" si="1"/>
        <v>85050</v>
      </c>
    </row>
    <row r="21" spans="1:11" s="23" customFormat="1" ht="30">
      <c r="A21" s="24" t="s">
        <v>10</v>
      </c>
      <c r="B21" s="24" t="s">
        <v>55</v>
      </c>
      <c r="C21" s="25" t="s">
        <v>95</v>
      </c>
      <c r="D21" s="26" t="s">
        <v>96</v>
      </c>
      <c r="E21" s="30" t="s">
        <v>97</v>
      </c>
      <c r="F21" s="28" t="s">
        <v>15</v>
      </c>
      <c r="G21" s="39">
        <v>1</v>
      </c>
      <c r="H21" s="105">
        <v>11000</v>
      </c>
      <c r="I21" s="105">
        <f t="shared" si="0"/>
        <v>11000</v>
      </c>
      <c r="J21" s="105">
        <v>16200</v>
      </c>
      <c r="K21" s="105">
        <f t="shared" si="1"/>
        <v>16200</v>
      </c>
    </row>
    <row r="22" spans="1:11" s="23" customFormat="1" ht="30">
      <c r="A22" s="24" t="s">
        <v>10</v>
      </c>
      <c r="B22" s="24" t="s">
        <v>55</v>
      </c>
      <c r="C22" s="25" t="s">
        <v>95</v>
      </c>
      <c r="D22" s="26" t="s">
        <v>98</v>
      </c>
      <c r="E22" s="34" t="s">
        <v>99</v>
      </c>
      <c r="F22" s="28" t="s">
        <v>32</v>
      </c>
      <c r="G22" s="39">
        <v>1</v>
      </c>
      <c r="H22" s="105">
        <v>9000</v>
      </c>
      <c r="I22" s="105">
        <f t="shared" si="0"/>
        <v>9000</v>
      </c>
      <c r="J22" s="105">
        <v>12150</v>
      </c>
      <c r="K22" s="105">
        <f t="shared" si="1"/>
        <v>12150</v>
      </c>
    </row>
    <row r="23" spans="1:11" s="23" customFormat="1" ht="30">
      <c r="A23" s="24" t="s">
        <v>10</v>
      </c>
      <c r="B23" s="24" t="s">
        <v>55</v>
      </c>
      <c r="C23" s="25" t="s">
        <v>95</v>
      </c>
      <c r="D23" s="26" t="s">
        <v>100</v>
      </c>
      <c r="E23" s="34" t="s">
        <v>101</v>
      </c>
      <c r="F23" s="28" t="s">
        <v>32</v>
      </c>
      <c r="G23" s="39">
        <v>1</v>
      </c>
      <c r="H23" s="105">
        <v>9650</v>
      </c>
      <c r="I23" s="105">
        <f t="shared" si="0"/>
        <v>9650</v>
      </c>
      <c r="J23" s="105">
        <v>10800</v>
      </c>
      <c r="K23" s="105">
        <f t="shared" si="1"/>
        <v>10800</v>
      </c>
    </row>
    <row r="24" spans="1:11" s="23" customFormat="1" ht="30">
      <c r="A24" s="24" t="s">
        <v>10</v>
      </c>
      <c r="B24" s="24" t="s">
        <v>55</v>
      </c>
      <c r="C24" s="25" t="s">
        <v>95</v>
      </c>
      <c r="D24" s="26" t="s">
        <v>102</v>
      </c>
      <c r="E24" s="30" t="s">
        <v>103</v>
      </c>
      <c r="F24" s="28" t="s">
        <v>32</v>
      </c>
      <c r="G24" s="39">
        <v>3</v>
      </c>
      <c r="H24" s="105">
        <v>11000</v>
      </c>
      <c r="I24" s="105">
        <f t="shared" si="0"/>
        <v>33000</v>
      </c>
      <c r="J24" s="105">
        <v>13500</v>
      </c>
      <c r="K24" s="105">
        <f t="shared" si="1"/>
        <v>40500</v>
      </c>
    </row>
    <row r="25" spans="1:11" s="23" customFormat="1" ht="30">
      <c r="A25" s="24" t="s">
        <v>10</v>
      </c>
      <c r="B25" s="24" t="s">
        <v>55</v>
      </c>
      <c r="C25" s="24" t="s">
        <v>95</v>
      </c>
      <c r="D25" s="26" t="s">
        <v>104</v>
      </c>
      <c r="E25" s="30" t="s">
        <v>105</v>
      </c>
      <c r="F25" s="28" t="s">
        <v>18</v>
      </c>
      <c r="G25" s="39">
        <v>40</v>
      </c>
      <c r="H25" s="105">
        <v>390</v>
      </c>
      <c r="I25" s="105">
        <f t="shared" si="0"/>
        <v>15600</v>
      </c>
      <c r="J25" s="105">
        <v>675</v>
      </c>
      <c r="K25" s="105">
        <f t="shared" si="1"/>
        <v>27000</v>
      </c>
    </row>
    <row r="26" spans="1:11" s="23" customFormat="1" ht="75">
      <c r="A26" s="24" t="s">
        <v>10</v>
      </c>
      <c r="B26" s="24" t="s">
        <v>55</v>
      </c>
      <c r="C26" s="24" t="s">
        <v>95</v>
      </c>
      <c r="D26" s="26" t="s">
        <v>106</v>
      </c>
      <c r="E26" s="30" t="s">
        <v>107</v>
      </c>
      <c r="F26" s="28" t="s">
        <v>108</v>
      </c>
      <c r="G26" s="39">
        <v>68</v>
      </c>
      <c r="H26" s="105">
        <v>300</v>
      </c>
      <c r="I26" s="105">
        <f t="shared" si="0"/>
        <v>20400</v>
      </c>
      <c r="J26" s="105">
        <v>405</v>
      </c>
      <c r="K26" s="105">
        <f t="shared" si="1"/>
        <v>27540</v>
      </c>
    </row>
    <row r="27" spans="1:11" ht="30.75" customHeight="1">
      <c r="I27" s="37">
        <f>+SUM(I3:I26)</f>
        <v>361500</v>
      </c>
      <c r="K27" s="37">
        <f>+SUM(K3:K26)</f>
        <v>666025</v>
      </c>
    </row>
    <row r="635" spans="1:6" s="37" customFormat="1" ht="140.1" customHeight="1">
      <c r="A635" s="35"/>
      <c r="B635" s="35"/>
      <c r="C635" s="35"/>
      <c r="D635" s="35"/>
      <c r="E635" s="36"/>
      <c r="F635" s="36"/>
    </row>
  </sheetData>
  <mergeCells count="2">
    <mergeCell ref="G1:I1"/>
    <mergeCell ref="J1:K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13"/>
  <sheetViews>
    <sheetView topLeftCell="E1" zoomScaleNormal="100" workbookViewId="0">
      <pane ySplit="2" topLeftCell="A3" activePane="bottomLeft" state="frozen"/>
      <selection activeCell="G891" sqref="G891"/>
      <selection pane="bottomLeft" activeCell="I5" sqref="I5"/>
    </sheetView>
  </sheetViews>
  <sheetFormatPr defaultColWidth="8.85546875" defaultRowHeight="140.1" customHeight="1"/>
  <cols>
    <col min="1" max="1" width="17.7109375" style="35" hidden="1" customWidth="1"/>
    <col min="2" max="2" width="23.42578125" style="35" hidden="1" customWidth="1"/>
    <col min="3" max="3" width="35.7109375" style="35" hidden="1" customWidth="1"/>
    <col min="4" max="4" width="23.7109375" style="35" hidden="1" customWidth="1"/>
    <col min="5" max="5" width="69.28515625" style="36" bestFit="1" customWidth="1"/>
    <col min="6" max="6" width="9.42578125" style="36" customWidth="1"/>
    <col min="7" max="7" width="8" style="36" customWidth="1"/>
    <col min="8" max="8" width="10.7109375" style="110" customWidth="1"/>
    <col min="9" max="9" width="10.7109375" style="37" customWidth="1"/>
    <col min="10" max="10" width="8.5703125" style="37" bestFit="1" customWidth="1"/>
    <col min="11" max="11" width="8.85546875" style="35"/>
    <col min="12" max="12" width="10.42578125" style="35" customWidth="1"/>
    <col min="13" max="13" width="11.5703125" style="35" bestFit="1" customWidth="1"/>
    <col min="14" max="14" width="8.85546875" style="35"/>
    <col min="15" max="15" width="11.28515625" style="35" customWidth="1"/>
    <col min="16" max="16" width="11.5703125" style="35" bestFit="1" customWidth="1"/>
    <col min="17" max="16384" width="8.85546875" style="35"/>
  </cols>
  <sheetData>
    <row r="1" spans="1:16" ht="30" customHeight="1">
      <c r="E1" s="121"/>
      <c r="F1" s="121"/>
      <c r="G1" s="121" t="s">
        <v>212</v>
      </c>
      <c r="H1" s="121"/>
      <c r="I1" s="121"/>
      <c r="J1" s="121"/>
      <c r="K1" s="122" t="s">
        <v>213</v>
      </c>
      <c r="L1" s="122"/>
      <c r="M1" s="122"/>
      <c r="N1" s="122" t="s">
        <v>217</v>
      </c>
      <c r="O1" s="122"/>
      <c r="P1" s="122"/>
    </row>
    <row r="2" spans="1:16" s="23" customFormat="1" ht="35.1" customHeight="1">
      <c r="A2" s="17" t="s">
        <v>0</v>
      </c>
      <c r="B2" s="17" t="s">
        <v>1</v>
      </c>
      <c r="C2" s="17" t="s">
        <v>2</v>
      </c>
      <c r="D2" s="17" t="s">
        <v>3</v>
      </c>
      <c r="E2" s="18" t="s">
        <v>4</v>
      </c>
      <c r="F2" s="19" t="s">
        <v>5</v>
      </c>
      <c r="G2" s="20" t="s">
        <v>6</v>
      </c>
      <c r="H2" s="109" t="s">
        <v>7</v>
      </c>
      <c r="I2" s="21" t="s">
        <v>8</v>
      </c>
      <c r="J2" s="21" t="s">
        <v>9</v>
      </c>
      <c r="K2" s="20" t="s">
        <v>6</v>
      </c>
      <c r="L2" s="21" t="s">
        <v>8</v>
      </c>
      <c r="M2" s="21" t="s">
        <v>9</v>
      </c>
      <c r="N2" s="20" t="s">
        <v>6</v>
      </c>
      <c r="O2" s="21" t="s">
        <v>8</v>
      </c>
      <c r="P2" s="21" t="s">
        <v>9</v>
      </c>
    </row>
    <row r="3" spans="1:16" s="23" customFormat="1" ht="45">
      <c r="A3" s="24" t="s">
        <v>10</v>
      </c>
      <c r="B3" s="24" t="s">
        <v>109</v>
      </c>
      <c r="C3" s="25" t="s">
        <v>110</v>
      </c>
      <c r="D3" s="26" t="s">
        <v>111</v>
      </c>
      <c r="E3" s="27" t="s">
        <v>112</v>
      </c>
      <c r="F3" s="28" t="s">
        <v>113</v>
      </c>
      <c r="G3" s="28">
        <v>480</v>
      </c>
      <c r="H3" s="111">
        <v>81.544699558249206</v>
      </c>
      <c r="I3" s="29">
        <f t="shared" ref="I3:I4" si="0">G3*H3</f>
        <v>39141.455787959618</v>
      </c>
      <c r="J3" s="29">
        <f t="shared" ref="J3:J5" si="1">I3*1.18</f>
        <v>46186.91782979235</v>
      </c>
      <c r="K3" s="45">
        <v>450</v>
      </c>
      <c r="L3" s="46">
        <f>K3*H3</f>
        <v>36695.114801212141</v>
      </c>
      <c r="M3" s="47">
        <f>L3*1.18</f>
        <v>43300.235465430327</v>
      </c>
      <c r="N3" s="45">
        <v>1150</v>
      </c>
      <c r="O3" s="46">
        <f>N3*H3</f>
        <v>93776.404491986585</v>
      </c>
      <c r="P3" s="47">
        <f>O3*1.18</f>
        <v>110656.15730054416</v>
      </c>
    </row>
    <row r="4" spans="1:16" s="23" customFormat="1" ht="60">
      <c r="A4" s="24" t="s">
        <v>10</v>
      </c>
      <c r="B4" s="24" t="s">
        <v>109</v>
      </c>
      <c r="C4" s="25" t="s">
        <v>114</v>
      </c>
      <c r="D4" s="26" t="s">
        <v>115</v>
      </c>
      <c r="E4" s="48" t="s">
        <v>211</v>
      </c>
      <c r="F4" s="82" t="s">
        <v>116</v>
      </c>
      <c r="G4" s="28">
        <v>270</v>
      </c>
      <c r="H4" s="112">
        <v>417.13832400000001</v>
      </c>
      <c r="I4" s="49">
        <f t="shared" si="0"/>
        <v>112627.34748</v>
      </c>
      <c r="J4" s="49">
        <f t="shared" si="1"/>
        <v>132900.27002639999</v>
      </c>
      <c r="K4" s="45">
        <v>275</v>
      </c>
      <c r="L4" s="46">
        <f>K4*H4</f>
        <v>114713.03910000001</v>
      </c>
      <c r="M4" s="47">
        <f>L4*1.18</f>
        <v>135361.386138</v>
      </c>
      <c r="N4" s="45">
        <v>550</v>
      </c>
      <c r="O4" s="46">
        <f>N4*H4</f>
        <v>229426.07820000002</v>
      </c>
      <c r="P4" s="47">
        <f>O4*1.18</f>
        <v>270722.772276</v>
      </c>
    </row>
    <row r="5" spans="1:16" ht="35.25" customHeight="1">
      <c r="E5" s="128" t="s">
        <v>216</v>
      </c>
      <c r="F5" s="128"/>
      <c r="G5" s="128"/>
      <c r="H5" s="128"/>
      <c r="I5" s="50">
        <f>+SUM(I3:I4)</f>
        <v>151768.80326795962</v>
      </c>
      <c r="J5" s="84">
        <f t="shared" si="1"/>
        <v>179087.18785619235</v>
      </c>
      <c r="K5" s="51"/>
      <c r="L5" s="83">
        <f>SUM(L3:L4)</f>
        <v>151408.15390121215</v>
      </c>
      <c r="M5" s="85">
        <f>SUM(M3:M4)</f>
        <v>178661.62160343034</v>
      </c>
      <c r="N5" s="51"/>
      <c r="O5" s="83">
        <f>SUM(O3:O4)</f>
        <v>323202.4826919866</v>
      </c>
      <c r="P5" s="85">
        <f>SUM(P3:P4)</f>
        <v>381378.92957654415</v>
      </c>
    </row>
    <row r="613" spans="1:8" s="37" customFormat="1" ht="140.1" customHeight="1">
      <c r="A613" s="35"/>
      <c r="B613" s="35"/>
      <c r="C613" s="35"/>
      <c r="D613" s="35"/>
      <c r="E613" s="36"/>
      <c r="F613" s="36"/>
      <c r="G613" s="36">
        <f>[1]Details2!$C$14*6</f>
        <v>6</v>
      </c>
      <c r="H613" s="110"/>
    </row>
  </sheetData>
  <mergeCells count="5">
    <mergeCell ref="E1:F1"/>
    <mergeCell ref="G1:J1"/>
    <mergeCell ref="K1:M1"/>
    <mergeCell ref="E5:H5"/>
    <mergeCell ref="N1:P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20"/>
  <sheetViews>
    <sheetView topLeftCell="E1" zoomScale="115" zoomScaleNormal="115" workbookViewId="0">
      <pane ySplit="2" topLeftCell="A5" activePane="bottomLeft" state="frozen"/>
      <selection activeCell="G891" sqref="G891"/>
      <selection pane="bottomLeft" activeCell="I12" sqref="I12"/>
    </sheetView>
  </sheetViews>
  <sheetFormatPr defaultColWidth="8.85546875" defaultRowHeight="140.1" customHeight="1"/>
  <cols>
    <col min="1" max="1" width="17.7109375" style="35" hidden="1" customWidth="1"/>
    <col min="2" max="2" width="23.42578125" style="35" hidden="1" customWidth="1"/>
    <col min="3" max="3" width="35.7109375" style="35" hidden="1" customWidth="1"/>
    <col min="4" max="4" width="23.7109375" style="35" hidden="1" customWidth="1"/>
    <col min="5" max="5" width="59" style="36" bestFit="1" customWidth="1"/>
    <col min="6" max="6" width="5.7109375" style="36" bestFit="1" customWidth="1"/>
    <col min="7" max="7" width="7.140625" style="36" bestFit="1" customWidth="1"/>
    <col min="8" max="8" width="4.85546875" style="37" bestFit="1" customWidth="1"/>
    <col min="9" max="9" width="11.5703125" style="37" customWidth="1"/>
    <col min="10" max="10" width="16.42578125" style="37" bestFit="1" customWidth="1"/>
    <col min="11" max="11" width="8.85546875" style="35"/>
    <col min="12" max="12" width="9.28515625" style="35" bestFit="1" customWidth="1"/>
    <col min="13" max="13" width="17.28515625" style="35" bestFit="1" customWidth="1"/>
    <col min="14" max="16384" width="8.85546875" style="35"/>
  </cols>
  <sheetData>
    <row r="1" spans="1:13" ht="19.5" customHeight="1">
      <c r="G1" s="129" t="s">
        <v>212</v>
      </c>
      <c r="H1" s="129"/>
      <c r="I1" s="129"/>
      <c r="J1" s="129"/>
      <c r="K1" s="130" t="s">
        <v>213</v>
      </c>
      <c r="L1" s="130"/>
      <c r="M1" s="130"/>
    </row>
    <row r="2" spans="1:13" s="23" customFormat="1" ht="15">
      <c r="A2" s="17" t="s">
        <v>0</v>
      </c>
      <c r="B2" s="17" t="s">
        <v>1</v>
      </c>
      <c r="C2" s="17" t="s">
        <v>2</v>
      </c>
      <c r="D2" s="17" t="s">
        <v>3</v>
      </c>
      <c r="E2" s="18" t="s">
        <v>4</v>
      </c>
      <c r="F2" s="19" t="s">
        <v>5</v>
      </c>
      <c r="G2" s="20" t="s">
        <v>6</v>
      </c>
      <c r="H2" s="21" t="s">
        <v>7</v>
      </c>
      <c r="I2" s="21" t="s">
        <v>8</v>
      </c>
      <c r="J2" s="22" t="s">
        <v>9</v>
      </c>
      <c r="K2" s="20" t="s">
        <v>6</v>
      </c>
      <c r="L2" s="21" t="s">
        <v>8</v>
      </c>
      <c r="M2" s="22" t="s">
        <v>9</v>
      </c>
    </row>
    <row r="3" spans="1:13" s="23" customFormat="1" ht="15">
      <c r="A3" s="24" t="s">
        <v>10</v>
      </c>
      <c r="B3" s="24" t="s">
        <v>117</v>
      </c>
      <c r="C3" s="24" t="s">
        <v>118</v>
      </c>
      <c r="D3" s="26" t="s">
        <v>119</v>
      </c>
      <c r="E3" s="30" t="s">
        <v>120</v>
      </c>
      <c r="F3" s="28" t="s">
        <v>15</v>
      </c>
      <c r="G3" s="28">
        <v>5000</v>
      </c>
      <c r="H3" s="29">
        <v>1</v>
      </c>
      <c r="I3" s="29">
        <f t="shared" ref="I3:I11" si="0">G3*H3</f>
        <v>5000</v>
      </c>
      <c r="J3" s="29">
        <f t="shared" ref="J3:J12" si="1">I3*1.18</f>
        <v>5900</v>
      </c>
      <c r="K3" s="45">
        <v>7500</v>
      </c>
      <c r="L3" s="46">
        <f>K3*H3</f>
        <v>7500</v>
      </c>
      <c r="M3" s="47">
        <f>L3*1.18</f>
        <v>8850</v>
      </c>
    </row>
    <row r="4" spans="1:13" s="23" customFormat="1" ht="30">
      <c r="A4" s="24" t="s">
        <v>10</v>
      </c>
      <c r="B4" s="24" t="s">
        <v>117</v>
      </c>
      <c r="C4" s="24" t="s">
        <v>118</v>
      </c>
      <c r="D4" s="26" t="s">
        <v>121</v>
      </c>
      <c r="E4" s="30" t="s">
        <v>122</v>
      </c>
      <c r="F4" s="28" t="s">
        <v>15</v>
      </c>
      <c r="G4" s="28"/>
      <c r="H4" s="29">
        <v>1</v>
      </c>
      <c r="I4" s="29">
        <f t="shared" si="0"/>
        <v>0</v>
      </c>
      <c r="J4" s="29">
        <f t="shared" si="1"/>
        <v>0</v>
      </c>
      <c r="K4" s="92">
        <f>G4</f>
        <v>0</v>
      </c>
      <c r="L4" s="93">
        <f t="shared" ref="L4:L11" si="2">K4*H4</f>
        <v>0</v>
      </c>
      <c r="M4" s="94">
        <f t="shared" ref="M4:M11" si="3">L4*1.18</f>
        <v>0</v>
      </c>
    </row>
    <row r="5" spans="1:13" s="23" customFormat="1" ht="30">
      <c r="A5" s="24" t="s">
        <v>10</v>
      </c>
      <c r="B5" s="24" t="s">
        <v>117</v>
      </c>
      <c r="C5" s="25" t="s">
        <v>118</v>
      </c>
      <c r="D5" s="26" t="s">
        <v>123</v>
      </c>
      <c r="E5" s="30" t="s">
        <v>124</v>
      </c>
      <c r="F5" s="28" t="s">
        <v>15</v>
      </c>
      <c r="G5" s="28"/>
      <c r="H5" s="29">
        <v>3</v>
      </c>
      <c r="I5" s="29">
        <f t="shared" si="0"/>
        <v>0</v>
      </c>
      <c r="J5" s="29">
        <f t="shared" si="1"/>
        <v>0</v>
      </c>
      <c r="K5" s="92">
        <f t="shared" ref="K5" si="4">G5</f>
        <v>0</v>
      </c>
      <c r="L5" s="93">
        <f t="shared" si="2"/>
        <v>0</v>
      </c>
      <c r="M5" s="94">
        <f t="shared" si="3"/>
        <v>0</v>
      </c>
    </row>
    <row r="6" spans="1:13" s="23" customFormat="1" ht="15">
      <c r="A6" s="24" t="s">
        <v>10</v>
      </c>
      <c r="B6" s="24" t="s">
        <v>117</v>
      </c>
      <c r="C6" s="31" t="s">
        <v>125</v>
      </c>
      <c r="D6" s="26" t="s">
        <v>126</v>
      </c>
      <c r="E6" s="30" t="s">
        <v>127</v>
      </c>
      <c r="F6" s="28" t="s">
        <v>15</v>
      </c>
      <c r="G6" s="28">
        <v>23000</v>
      </c>
      <c r="H6" s="29">
        <v>1</v>
      </c>
      <c r="I6" s="29">
        <v>25000</v>
      </c>
      <c r="J6" s="29">
        <f t="shared" si="1"/>
        <v>29500</v>
      </c>
      <c r="K6" s="92">
        <v>25000</v>
      </c>
      <c r="L6" s="93">
        <f t="shared" si="2"/>
        <v>25000</v>
      </c>
      <c r="M6" s="94">
        <f t="shared" si="3"/>
        <v>29500</v>
      </c>
    </row>
    <row r="7" spans="1:13" s="23" customFormat="1" ht="30">
      <c r="A7" s="24" t="s">
        <v>10</v>
      </c>
      <c r="B7" s="24" t="s">
        <v>117</v>
      </c>
      <c r="C7" s="31" t="s">
        <v>125</v>
      </c>
      <c r="D7" s="26" t="s">
        <v>128</v>
      </c>
      <c r="E7" s="30" t="s">
        <v>129</v>
      </c>
      <c r="F7" s="28" t="s">
        <v>15</v>
      </c>
      <c r="G7" s="28">
        <v>35000</v>
      </c>
      <c r="H7" s="29">
        <v>1</v>
      </c>
      <c r="I7" s="29">
        <f t="shared" si="0"/>
        <v>35000</v>
      </c>
      <c r="J7" s="29">
        <f t="shared" si="1"/>
        <v>41300</v>
      </c>
      <c r="K7" s="45">
        <v>10000</v>
      </c>
      <c r="L7" s="46">
        <f t="shared" si="2"/>
        <v>10000</v>
      </c>
      <c r="M7" s="47">
        <f t="shared" si="3"/>
        <v>11800</v>
      </c>
    </row>
    <row r="8" spans="1:13" s="23" customFormat="1" ht="30">
      <c r="A8" s="24" t="s">
        <v>10</v>
      </c>
      <c r="B8" s="24" t="s">
        <v>117</v>
      </c>
      <c r="C8" s="31" t="s">
        <v>125</v>
      </c>
      <c r="D8" s="26" t="s">
        <v>130</v>
      </c>
      <c r="E8" s="30" t="s">
        <v>131</v>
      </c>
      <c r="F8" s="28" t="s">
        <v>15</v>
      </c>
      <c r="G8" s="28">
        <v>25000</v>
      </c>
      <c r="H8" s="29">
        <v>1</v>
      </c>
      <c r="I8" s="29">
        <f t="shared" si="0"/>
        <v>25000</v>
      </c>
      <c r="J8" s="29">
        <f t="shared" si="1"/>
        <v>29500</v>
      </c>
      <c r="K8" s="45">
        <v>18500</v>
      </c>
      <c r="L8" s="46">
        <f t="shared" si="2"/>
        <v>18500</v>
      </c>
      <c r="M8" s="47">
        <f t="shared" si="3"/>
        <v>21830</v>
      </c>
    </row>
    <row r="9" spans="1:13" s="23" customFormat="1" ht="30">
      <c r="A9" s="24" t="s">
        <v>10</v>
      </c>
      <c r="B9" s="24" t="s">
        <v>117</v>
      </c>
      <c r="C9" s="31" t="s">
        <v>125</v>
      </c>
      <c r="D9" s="26" t="s">
        <v>132</v>
      </c>
      <c r="E9" s="30" t="s">
        <v>133</v>
      </c>
      <c r="F9" s="28" t="s">
        <v>15</v>
      </c>
      <c r="G9" s="28"/>
      <c r="H9" s="29">
        <v>3</v>
      </c>
      <c r="I9" s="29">
        <f t="shared" si="0"/>
        <v>0</v>
      </c>
      <c r="J9" s="29">
        <f t="shared" si="1"/>
        <v>0</v>
      </c>
      <c r="K9" s="92">
        <f>G9</f>
        <v>0</v>
      </c>
      <c r="L9" s="93">
        <f t="shared" si="2"/>
        <v>0</v>
      </c>
      <c r="M9" s="94">
        <f t="shared" si="3"/>
        <v>0</v>
      </c>
    </row>
    <row r="10" spans="1:13" s="23" customFormat="1" ht="30">
      <c r="A10" s="24" t="s">
        <v>10</v>
      </c>
      <c r="B10" s="24" t="s">
        <v>117</v>
      </c>
      <c r="C10" s="25" t="s">
        <v>125</v>
      </c>
      <c r="D10" s="26" t="s">
        <v>134</v>
      </c>
      <c r="E10" s="30" t="s">
        <v>135</v>
      </c>
      <c r="F10" s="28" t="s">
        <v>15</v>
      </c>
      <c r="G10" s="28"/>
      <c r="H10" s="29">
        <v>4</v>
      </c>
      <c r="I10" s="29">
        <f t="shared" si="0"/>
        <v>0</v>
      </c>
      <c r="J10" s="29">
        <f t="shared" si="1"/>
        <v>0</v>
      </c>
      <c r="K10" s="92">
        <f t="shared" ref="K10:K11" si="5">G10</f>
        <v>0</v>
      </c>
      <c r="L10" s="93">
        <f t="shared" si="2"/>
        <v>0</v>
      </c>
      <c r="M10" s="94">
        <f t="shared" si="3"/>
        <v>0</v>
      </c>
    </row>
    <row r="11" spans="1:13" s="23" customFormat="1" ht="30">
      <c r="A11" s="24" t="s">
        <v>10</v>
      </c>
      <c r="B11" s="24" t="s">
        <v>117</v>
      </c>
      <c r="C11" s="31" t="s">
        <v>125</v>
      </c>
      <c r="D11" s="26" t="s">
        <v>136</v>
      </c>
      <c r="E11" s="30" t="s">
        <v>137</v>
      </c>
      <c r="F11" s="28" t="s">
        <v>15</v>
      </c>
      <c r="G11" s="28"/>
      <c r="H11" s="29">
        <v>5</v>
      </c>
      <c r="I11" s="29">
        <f t="shared" si="0"/>
        <v>0</v>
      </c>
      <c r="J11" s="29">
        <f t="shared" si="1"/>
        <v>0</v>
      </c>
      <c r="K11" s="92">
        <f t="shared" si="5"/>
        <v>0</v>
      </c>
      <c r="L11" s="93">
        <f t="shared" si="2"/>
        <v>0</v>
      </c>
      <c r="M11" s="94">
        <f t="shared" si="3"/>
        <v>0</v>
      </c>
    </row>
    <row r="12" spans="1:13" ht="21.75" customHeight="1">
      <c r="E12" s="121" t="s">
        <v>216</v>
      </c>
      <c r="F12" s="121"/>
      <c r="G12" s="121"/>
      <c r="H12" s="50"/>
      <c r="I12" s="50">
        <f>+SUM(I3:I11)</f>
        <v>90000</v>
      </c>
      <c r="J12" s="89">
        <f t="shared" si="1"/>
        <v>106200</v>
      </c>
      <c r="K12" s="51"/>
      <c r="L12" s="83">
        <f>SUM(L3:L11)</f>
        <v>61000</v>
      </c>
      <c r="M12" s="85">
        <f>SUM(M3:M11)</f>
        <v>71980</v>
      </c>
    </row>
    <row r="620" spans="1:7" s="37" customFormat="1" ht="140.1" customHeight="1">
      <c r="A620" s="35"/>
      <c r="B620" s="35"/>
      <c r="C620" s="35"/>
      <c r="D620" s="35"/>
      <c r="E620" s="36"/>
      <c r="F620" s="36"/>
      <c r="G620" s="36">
        <f>[1]Details2!$C$14*6</f>
        <v>6</v>
      </c>
    </row>
  </sheetData>
  <mergeCells count="3">
    <mergeCell ref="E12:G12"/>
    <mergeCell ref="G1:J1"/>
    <mergeCell ref="K1:M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25"/>
  <sheetViews>
    <sheetView topLeftCell="E1" zoomScaleNormal="100" workbookViewId="0">
      <pane ySplit="2" topLeftCell="A3" activePane="bottomLeft" state="frozen"/>
      <selection activeCell="G891" sqref="G891"/>
      <selection pane="bottomLeft" activeCell="M3" sqref="M3"/>
    </sheetView>
  </sheetViews>
  <sheetFormatPr defaultColWidth="8.85546875" defaultRowHeight="140.1" customHeight="1"/>
  <cols>
    <col min="1" max="1" width="17.7109375" style="35" hidden="1" customWidth="1"/>
    <col min="2" max="2" width="23.42578125" style="35" hidden="1" customWidth="1"/>
    <col min="3" max="3" width="35.7109375" style="35" hidden="1" customWidth="1"/>
    <col min="4" max="4" width="23.7109375" style="35" hidden="1" customWidth="1"/>
    <col min="5" max="5" width="69.28515625" style="36" bestFit="1" customWidth="1"/>
    <col min="6" max="6" width="6.42578125" style="36" bestFit="1" customWidth="1"/>
    <col min="7" max="7" width="4.85546875" style="37" bestFit="1" customWidth="1"/>
    <col min="8" max="8" width="6.7109375" style="37" bestFit="1" customWidth="1"/>
    <col min="9" max="9" width="14.42578125" style="37" customWidth="1"/>
    <col min="10" max="10" width="12" style="42" customWidth="1"/>
    <col min="11" max="11" width="8.85546875" style="35"/>
    <col min="12" max="12" width="9.28515625" style="35" bestFit="1" customWidth="1"/>
    <col min="13" max="13" width="12.28515625" style="35" bestFit="1" customWidth="1"/>
    <col min="14" max="16384" width="8.85546875" style="35"/>
  </cols>
  <sheetData>
    <row r="1" spans="1:13" ht="23.25" customHeight="1">
      <c r="E1" s="44"/>
      <c r="F1" s="44"/>
      <c r="G1" s="44"/>
      <c r="H1" s="104"/>
      <c r="I1" s="131" t="s">
        <v>212</v>
      </c>
      <c r="J1" s="132"/>
      <c r="K1" s="122" t="s">
        <v>213</v>
      </c>
      <c r="L1" s="122"/>
      <c r="M1" s="122"/>
    </row>
    <row r="2" spans="1:13" s="23" customFormat="1" ht="38.1" customHeight="1">
      <c r="A2" s="17" t="s">
        <v>0</v>
      </c>
      <c r="B2" s="17" t="s">
        <v>1</v>
      </c>
      <c r="C2" s="17" t="s">
        <v>2</v>
      </c>
      <c r="D2" s="17" t="s">
        <v>3</v>
      </c>
      <c r="E2" s="18" t="s">
        <v>4</v>
      </c>
      <c r="F2" s="19" t="s">
        <v>5</v>
      </c>
      <c r="G2" s="21" t="s">
        <v>7</v>
      </c>
      <c r="H2" s="20" t="s">
        <v>6</v>
      </c>
      <c r="I2" s="21" t="s">
        <v>8</v>
      </c>
      <c r="J2" s="21" t="s">
        <v>9</v>
      </c>
      <c r="K2" s="20" t="s">
        <v>6</v>
      </c>
      <c r="L2" s="21" t="s">
        <v>8</v>
      </c>
      <c r="M2" s="21" t="s">
        <v>9</v>
      </c>
    </row>
    <row r="3" spans="1:13" s="23" customFormat="1" ht="48.75" customHeight="1">
      <c r="A3" s="24" t="s">
        <v>10</v>
      </c>
      <c r="B3" s="24" t="s">
        <v>138</v>
      </c>
      <c r="C3" s="25" t="s">
        <v>139</v>
      </c>
      <c r="D3" s="26" t="s">
        <v>140</v>
      </c>
      <c r="E3" s="30" t="s">
        <v>141</v>
      </c>
      <c r="F3" s="28" t="s">
        <v>142</v>
      </c>
      <c r="G3" s="29">
        <v>1</v>
      </c>
      <c r="H3" s="28">
        <v>3100</v>
      </c>
      <c r="I3" s="29">
        <f t="shared" ref="I3:I16" si="0">H3*G3</f>
        <v>3100</v>
      </c>
      <c r="J3" s="90">
        <f t="shared" ref="J3:J17" si="1">I3*1.18</f>
        <v>3658</v>
      </c>
      <c r="K3" s="45">
        <v>1550</v>
      </c>
      <c r="L3" s="46">
        <f>K3*G3</f>
        <v>1550</v>
      </c>
      <c r="M3" s="47">
        <f>L3*1.18</f>
        <v>1829</v>
      </c>
    </row>
    <row r="4" spans="1:13" s="23" customFormat="1" ht="45">
      <c r="A4" s="24" t="s">
        <v>10</v>
      </c>
      <c r="B4" s="24" t="s">
        <v>138</v>
      </c>
      <c r="C4" s="25" t="s">
        <v>139</v>
      </c>
      <c r="D4" s="26" t="s">
        <v>143</v>
      </c>
      <c r="E4" s="30" t="s">
        <v>144</v>
      </c>
      <c r="F4" s="28" t="s">
        <v>142</v>
      </c>
      <c r="G4" s="29">
        <v>1</v>
      </c>
      <c r="H4" s="28">
        <v>4100</v>
      </c>
      <c r="I4" s="29">
        <f t="shared" si="0"/>
        <v>4100</v>
      </c>
      <c r="J4" s="90">
        <f t="shared" si="1"/>
        <v>4838</v>
      </c>
      <c r="K4" s="45">
        <v>3500</v>
      </c>
      <c r="L4" s="46">
        <f t="shared" ref="L4:L16" si="2">K4*G4</f>
        <v>3500</v>
      </c>
      <c r="M4" s="47">
        <f t="shared" ref="M4:M16" si="3">L4*1.18</f>
        <v>4130</v>
      </c>
    </row>
    <row r="5" spans="1:13" s="23" customFormat="1" ht="30">
      <c r="A5" s="24" t="s">
        <v>10</v>
      </c>
      <c r="B5" s="24" t="s">
        <v>138</v>
      </c>
      <c r="C5" s="25" t="s">
        <v>139</v>
      </c>
      <c r="D5" s="26" t="s">
        <v>145</v>
      </c>
      <c r="E5" s="30" t="s">
        <v>146</v>
      </c>
      <c r="F5" s="28" t="s">
        <v>142</v>
      </c>
      <c r="G5" s="29">
        <v>1</v>
      </c>
      <c r="H5" s="28">
        <v>2500</v>
      </c>
      <c r="I5" s="29">
        <f t="shared" si="0"/>
        <v>2500</v>
      </c>
      <c r="J5" s="90">
        <f t="shared" si="1"/>
        <v>2950</v>
      </c>
      <c r="K5" s="45">
        <v>2850</v>
      </c>
      <c r="L5" s="46">
        <f t="shared" si="2"/>
        <v>2850</v>
      </c>
      <c r="M5" s="47">
        <f t="shared" si="3"/>
        <v>3363</v>
      </c>
    </row>
    <row r="6" spans="1:13" s="23" customFormat="1" ht="30">
      <c r="A6" s="24" t="s">
        <v>10</v>
      </c>
      <c r="B6" s="24" t="s">
        <v>138</v>
      </c>
      <c r="C6" s="31" t="s">
        <v>139</v>
      </c>
      <c r="D6" s="26" t="s">
        <v>147</v>
      </c>
      <c r="E6" s="30" t="s">
        <v>148</v>
      </c>
      <c r="F6" s="28" t="s">
        <v>142</v>
      </c>
      <c r="G6" s="29">
        <v>1</v>
      </c>
      <c r="H6" s="28">
        <v>900</v>
      </c>
      <c r="I6" s="29">
        <f t="shared" si="0"/>
        <v>900</v>
      </c>
      <c r="J6" s="90">
        <f t="shared" si="1"/>
        <v>1062</v>
      </c>
      <c r="K6" s="45">
        <v>1250</v>
      </c>
      <c r="L6" s="46">
        <f t="shared" si="2"/>
        <v>1250</v>
      </c>
      <c r="M6" s="47">
        <f t="shared" si="3"/>
        <v>1475</v>
      </c>
    </row>
    <row r="7" spans="1:13" s="23" customFormat="1" ht="30">
      <c r="A7" s="24" t="s">
        <v>10</v>
      </c>
      <c r="B7" s="24" t="s">
        <v>138</v>
      </c>
      <c r="C7" s="31" t="s">
        <v>139</v>
      </c>
      <c r="D7" s="26" t="s">
        <v>149</v>
      </c>
      <c r="E7" s="30" t="s">
        <v>150</v>
      </c>
      <c r="F7" s="28" t="s">
        <v>142</v>
      </c>
      <c r="G7" s="29">
        <v>2</v>
      </c>
      <c r="H7" s="28">
        <v>2100</v>
      </c>
      <c r="I7" s="29">
        <f t="shared" si="0"/>
        <v>4200</v>
      </c>
      <c r="J7" s="90">
        <f t="shared" si="1"/>
        <v>4956</v>
      </c>
      <c r="K7" s="45">
        <v>1850</v>
      </c>
      <c r="L7" s="46">
        <f t="shared" si="2"/>
        <v>3700</v>
      </c>
      <c r="M7" s="47">
        <f t="shared" si="3"/>
        <v>4366</v>
      </c>
    </row>
    <row r="8" spans="1:13" s="23" customFormat="1" ht="30">
      <c r="A8" s="24" t="s">
        <v>10</v>
      </c>
      <c r="B8" s="24" t="s">
        <v>138</v>
      </c>
      <c r="C8" s="31" t="s">
        <v>139</v>
      </c>
      <c r="D8" s="26" t="s">
        <v>151</v>
      </c>
      <c r="E8" s="30" t="s">
        <v>152</v>
      </c>
      <c r="F8" s="28" t="s">
        <v>142</v>
      </c>
      <c r="G8" s="29">
        <v>2</v>
      </c>
      <c r="H8" s="28">
        <v>1400</v>
      </c>
      <c r="I8" s="29">
        <f t="shared" si="0"/>
        <v>2800</v>
      </c>
      <c r="J8" s="90">
        <f t="shared" si="1"/>
        <v>3304</v>
      </c>
      <c r="K8" s="45">
        <v>2350</v>
      </c>
      <c r="L8" s="46">
        <f t="shared" si="2"/>
        <v>4700</v>
      </c>
      <c r="M8" s="47">
        <f t="shared" si="3"/>
        <v>5546</v>
      </c>
    </row>
    <row r="9" spans="1:13" s="23" customFormat="1" ht="60">
      <c r="A9" s="24" t="s">
        <v>10</v>
      </c>
      <c r="B9" s="24" t="s">
        <v>138</v>
      </c>
      <c r="C9" s="25" t="s">
        <v>139</v>
      </c>
      <c r="D9" s="26" t="s">
        <v>153</v>
      </c>
      <c r="E9" s="30" t="s">
        <v>154</v>
      </c>
      <c r="F9" s="28" t="s">
        <v>32</v>
      </c>
      <c r="G9" s="29">
        <v>5</v>
      </c>
      <c r="H9" s="28">
        <v>2800</v>
      </c>
      <c r="I9" s="29">
        <f t="shared" si="0"/>
        <v>14000</v>
      </c>
      <c r="J9" s="90">
        <f t="shared" si="1"/>
        <v>16520</v>
      </c>
      <c r="K9" s="45">
        <v>7500</v>
      </c>
      <c r="L9" s="46">
        <f t="shared" si="2"/>
        <v>37500</v>
      </c>
      <c r="M9" s="47">
        <f t="shared" si="3"/>
        <v>44250</v>
      </c>
    </row>
    <row r="10" spans="1:13" s="23" customFormat="1" ht="45">
      <c r="A10" s="24" t="s">
        <v>10</v>
      </c>
      <c r="B10" s="24" t="s">
        <v>138</v>
      </c>
      <c r="C10" s="25" t="s">
        <v>139</v>
      </c>
      <c r="D10" s="26" t="s">
        <v>155</v>
      </c>
      <c r="E10" s="30" t="s">
        <v>156</v>
      </c>
      <c r="F10" s="28" t="s">
        <v>32</v>
      </c>
      <c r="G10" s="29">
        <v>8</v>
      </c>
      <c r="H10" s="28">
        <v>2800</v>
      </c>
      <c r="I10" s="29">
        <f t="shared" si="0"/>
        <v>22400</v>
      </c>
      <c r="J10" s="90">
        <f t="shared" si="1"/>
        <v>26432</v>
      </c>
      <c r="K10" s="45">
        <v>1850</v>
      </c>
      <c r="L10" s="46">
        <f t="shared" si="2"/>
        <v>14800</v>
      </c>
      <c r="M10" s="47">
        <f t="shared" si="3"/>
        <v>17464</v>
      </c>
    </row>
    <row r="11" spans="1:13" s="23" customFormat="1" ht="30">
      <c r="A11" s="24" t="s">
        <v>10</v>
      </c>
      <c r="B11" s="24" t="s">
        <v>138</v>
      </c>
      <c r="C11" s="25" t="s">
        <v>157</v>
      </c>
      <c r="D11" s="26" t="s">
        <v>158</v>
      </c>
      <c r="E11" s="30" t="s">
        <v>159</v>
      </c>
      <c r="F11" s="28" t="s">
        <v>160</v>
      </c>
      <c r="G11" s="29">
        <v>1</v>
      </c>
      <c r="H11" s="28">
        <v>50000</v>
      </c>
      <c r="I11" s="29">
        <f t="shared" si="0"/>
        <v>50000</v>
      </c>
      <c r="J11" s="90">
        <f t="shared" si="1"/>
        <v>59000</v>
      </c>
      <c r="K11" s="92">
        <f>H11</f>
        <v>50000</v>
      </c>
      <c r="L11" s="93">
        <f t="shared" si="2"/>
        <v>50000</v>
      </c>
      <c r="M11" s="94">
        <f t="shared" si="3"/>
        <v>59000</v>
      </c>
    </row>
    <row r="12" spans="1:13" s="23" customFormat="1" ht="45">
      <c r="A12" s="24" t="s">
        <v>10</v>
      </c>
      <c r="B12" s="24" t="s">
        <v>138</v>
      </c>
      <c r="C12" s="24" t="s">
        <v>157</v>
      </c>
      <c r="D12" s="26" t="s">
        <v>161</v>
      </c>
      <c r="E12" s="30" t="s">
        <v>162</v>
      </c>
      <c r="F12" s="28" t="s">
        <v>160</v>
      </c>
      <c r="G12" s="29">
        <v>4</v>
      </c>
      <c r="H12" s="28">
        <v>12000</v>
      </c>
      <c r="I12" s="29">
        <f t="shared" si="0"/>
        <v>48000</v>
      </c>
      <c r="J12" s="90">
        <f t="shared" si="1"/>
        <v>56640</v>
      </c>
      <c r="K12" s="92">
        <f>H12</f>
        <v>12000</v>
      </c>
      <c r="L12" s="93">
        <f t="shared" si="2"/>
        <v>48000</v>
      </c>
      <c r="M12" s="94">
        <f t="shared" si="3"/>
        <v>56640</v>
      </c>
    </row>
    <row r="13" spans="1:13" s="23" customFormat="1" ht="60">
      <c r="A13" s="24" t="s">
        <v>10</v>
      </c>
      <c r="B13" s="24" t="s">
        <v>138</v>
      </c>
      <c r="C13" s="31" t="s">
        <v>163</v>
      </c>
      <c r="D13" s="26" t="s">
        <v>164</v>
      </c>
      <c r="E13" s="30" t="s">
        <v>165</v>
      </c>
      <c r="F13" s="28" t="s">
        <v>32</v>
      </c>
      <c r="G13" s="29">
        <v>1</v>
      </c>
      <c r="H13" s="28">
        <v>7000</v>
      </c>
      <c r="I13" s="29">
        <f t="shared" si="0"/>
        <v>7000</v>
      </c>
      <c r="J13" s="90">
        <f t="shared" si="1"/>
        <v>8260</v>
      </c>
      <c r="K13" s="92">
        <f>H13</f>
        <v>7000</v>
      </c>
      <c r="L13" s="93">
        <f t="shared" si="2"/>
        <v>7000</v>
      </c>
      <c r="M13" s="94">
        <f t="shared" si="3"/>
        <v>8260</v>
      </c>
    </row>
    <row r="14" spans="1:13" s="23" customFormat="1" ht="60">
      <c r="A14" s="24" t="s">
        <v>10</v>
      </c>
      <c r="B14" s="24" t="s">
        <v>138</v>
      </c>
      <c r="C14" s="31" t="s">
        <v>163</v>
      </c>
      <c r="D14" s="26" t="s">
        <v>166</v>
      </c>
      <c r="E14" s="30" t="s">
        <v>167</v>
      </c>
      <c r="F14" s="28" t="s">
        <v>168</v>
      </c>
      <c r="G14" s="29">
        <v>1</v>
      </c>
      <c r="H14" s="28">
        <v>900</v>
      </c>
      <c r="I14" s="29">
        <f t="shared" si="0"/>
        <v>900</v>
      </c>
      <c r="J14" s="90">
        <f t="shared" si="1"/>
        <v>1062</v>
      </c>
      <c r="K14" s="92">
        <f>H14</f>
        <v>900</v>
      </c>
      <c r="L14" s="93">
        <f t="shared" si="2"/>
        <v>900</v>
      </c>
      <c r="M14" s="94">
        <f t="shared" si="3"/>
        <v>1062</v>
      </c>
    </row>
    <row r="15" spans="1:13" s="23" customFormat="1" ht="45">
      <c r="A15" s="24" t="s">
        <v>10</v>
      </c>
      <c r="B15" s="24" t="s">
        <v>138</v>
      </c>
      <c r="C15" s="24" t="s">
        <v>163</v>
      </c>
      <c r="D15" s="26" t="s">
        <v>169</v>
      </c>
      <c r="E15" s="30" t="s">
        <v>170</v>
      </c>
      <c r="F15" s="28" t="s">
        <v>171</v>
      </c>
      <c r="G15" s="29">
        <v>15</v>
      </c>
      <c r="H15" s="28">
        <v>650</v>
      </c>
      <c r="I15" s="29">
        <f t="shared" si="0"/>
        <v>9750</v>
      </c>
      <c r="J15" s="90">
        <f t="shared" si="1"/>
        <v>11505</v>
      </c>
      <c r="K15" s="45">
        <v>675</v>
      </c>
      <c r="L15" s="46">
        <f t="shared" si="2"/>
        <v>10125</v>
      </c>
      <c r="M15" s="47">
        <f t="shared" si="3"/>
        <v>11947.5</v>
      </c>
    </row>
    <row r="16" spans="1:13" s="23" customFormat="1" ht="75">
      <c r="A16" s="24" t="s">
        <v>10</v>
      </c>
      <c r="B16" s="24" t="s">
        <v>138</v>
      </c>
      <c r="C16" s="25" t="s">
        <v>163</v>
      </c>
      <c r="D16" s="26" t="s">
        <v>172</v>
      </c>
      <c r="E16" s="30" t="s">
        <v>173</v>
      </c>
      <c r="F16" s="28" t="s">
        <v>171</v>
      </c>
      <c r="G16" s="29">
        <v>30</v>
      </c>
      <c r="H16" s="28">
        <v>415</v>
      </c>
      <c r="I16" s="29">
        <f t="shared" si="0"/>
        <v>12450</v>
      </c>
      <c r="J16" s="90">
        <f t="shared" si="1"/>
        <v>14691</v>
      </c>
      <c r="K16" s="45">
        <v>395</v>
      </c>
      <c r="L16" s="46">
        <f t="shared" si="2"/>
        <v>11850</v>
      </c>
      <c r="M16" s="47">
        <f t="shared" si="3"/>
        <v>13983</v>
      </c>
    </row>
    <row r="17" spans="5:13" ht="21.75" customHeight="1">
      <c r="E17" s="121" t="s">
        <v>216</v>
      </c>
      <c r="F17" s="121"/>
      <c r="G17" s="121"/>
      <c r="H17" s="100"/>
      <c r="I17" s="50">
        <f>SUM(I3:I16)</f>
        <v>182100</v>
      </c>
      <c r="J17" s="91">
        <f t="shared" si="1"/>
        <v>214878</v>
      </c>
      <c r="K17" s="51"/>
      <c r="L17" s="83">
        <f>SUM(L3:L16)</f>
        <v>197725</v>
      </c>
      <c r="M17" s="85">
        <f>SUM(M3:M16)</f>
        <v>233315.5</v>
      </c>
    </row>
    <row r="625" spans="1:10" s="37" customFormat="1" ht="140.1" customHeight="1">
      <c r="A625" s="35"/>
      <c r="B625" s="35"/>
      <c r="C625" s="35"/>
      <c r="D625" s="35"/>
      <c r="E625" s="36"/>
      <c r="F625" s="36"/>
      <c r="J625" s="42"/>
    </row>
  </sheetData>
  <mergeCells count="3">
    <mergeCell ref="E17:G17"/>
    <mergeCell ref="K1:M1"/>
    <mergeCell ref="I1:J1"/>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18"/>
  <sheetViews>
    <sheetView topLeftCell="E1" zoomScale="85" zoomScaleNormal="85" workbookViewId="0">
      <pane ySplit="2" topLeftCell="A8" activePane="bottomLeft" state="frozen"/>
      <selection activeCell="G891" sqref="G891"/>
      <selection pane="bottomLeft" activeCell="I10" sqref="I10"/>
    </sheetView>
  </sheetViews>
  <sheetFormatPr defaultColWidth="8.85546875" defaultRowHeight="140.1" customHeight="1"/>
  <cols>
    <col min="1" max="1" width="17.7109375" style="35" hidden="1" customWidth="1"/>
    <col min="2" max="2" width="23.42578125" style="35" hidden="1" customWidth="1"/>
    <col min="3" max="3" width="35.7109375" style="35" hidden="1" customWidth="1"/>
    <col min="4" max="4" width="23.7109375" style="35" hidden="1" customWidth="1"/>
    <col min="5" max="5" width="69.28515625" style="36" bestFit="1" customWidth="1"/>
    <col min="6" max="6" width="12.28515625" style="36" customWidth="1"/>
    <col min="7" max="7" width="9.7109375" style="36" customWidth="1"/>
    <col min="8" max="8" width="5.7109375" style="37" customWidth="1"/>
    <col min="9" max="9" width="8.7109375" style="37" bestFit="1" customWidth="1"/>
    <col min="10" max="10" width="10.85546875" style="37" customWidth="1"/>
    <col min="11" max="12" width="8.85546875" style="35"/>
    <col min="13" max="13" width="11.5703125" style="35" bestFit="1" customWidth="1"/>
    <col min="14" max="14" width="8.85546875" style="35"/>
    <col min="15" max="15" width="11.85546875" style="35" customWidth="1"/>
    <col min="16" max="16" width="13.7109375" style="35" customWidth="1"/>
    <col min="17" max="16384" width="8.85546875" style="35"/>
  </cols>
  <sheetData>
    <row r="1" spans="1:16" ht="25.5" customHeight="1">
      <c r="E1" s="44"/>
      <c r="F1" s="44"/>
      <c r="G1" s="121" t="s">
        <v>212</v>
      </c>
      <c r="H1" s="121"/>
      <c r="I1" s="121"/>
      <c r="J1" s="121"/>
      <c r="K1" s="122" t="s">
        <v>213</v>
      </c>
      <c r="L1" s="122"/>
      <c r="M1" s="122"/>
      <c r="N1" s="122" t="s">
        <v>217</v>
      </c>
      <c r="O1" s="122"/>
      <c r="P1" s="122"/>
    </row>
    <row r="2" spans="1:16" s="23" customFormat="1" ht="42.95" customHeight="1">
      <c r="A2" s="17" t="s">
        <v>0</v>
      </c>
      <c r="B2" s="17" t="s">
        <v>1</v>
      </c>
      <c r="C2" s="17" t="s">
        <v>2</v>
      </c>
      <c r="D2" s="17" t="s">
        <v>3</v>
      </c>
      <c r="E2" s="18" t="s">
        <v>4</v>
      </c>
      <c r="F2" s="19" t="s">
        <v>5</v>
      </c>
      <c r="G2" s="20" t="s">
        <v>6</v>
      </c>
      <c r="H2" s="21" t="s">
        <v>7</v>
      </c>
      <c r="I2" s="21" t="s">
        <v>8</v>
      </c>
      <c r="J2" s="21" t="s">
        <v>9</v>
      </c>
      <c r="K2" s="20" t="s">
        <v>6</v>
      </c>
      <c r="L2" s="21" t="s">
        <v>8</v>
      </c>
      <c r="M2" s="21" t="s">
        <v>9</v>
      </c>
      <c r="N2" s="20" t="s">
        <v>6</v>
      </c>
      <c r="O2" s="21" t="s">
        <v>8</v>
      </c>
      <c r="P2" s="21" t="s">
        <v>9</v>
      </c>
    </row>
    <row r="3" spans="1:16" s="23" customFormat="1" ht="75">
      <c r="A3" s="24" t="s">
        <v>10</v>
      </c>
      <c r="B3" s="24" t="s">
        <v>174</v>
      </c>
      <c r="C3" s="31" t="s">
        <v>175</v>
      </c>
      <c r="D3" s="26" t="s">
        <v>176</v>
      </c>
      <c r="E3" s="30" t="s">
        <v>177</v>
      </c>
      <c r="F3" s="28" t="s">
        <v>178</v>
      </c>
      <c r="G3" s="28">
        <v>625</v>
      </c>
      <c r="H3" s="29">
        <v>10.737001327836001</v>
      </c>
      <c r="I3" s="29">
        <f t="shared" ref="I3:I9" si="0">G3*H3</f>
        <v>6710.6258298975008</v>
      </c>
      <c r="J3" s="29">
        <f t="shared" ref="J3:J10" si="1">I3*1.18</f>
        <v>7918.538479279051</v>
      </c>
      <c r="K3" s="45">
        <v>1450</v>
      </c>
      <c r="L3" s="46">
        <f>K3*H3</f>
        <v>15568.651925362201</v>
      </c>
      <c r="M3" s="47">
        <f>L3*1.18</f>
        <v>18371.009271927396</v>
      </c>
      <c r="N3" s="97">
        <v>1700</v>
      </c>
      <c r="O3" s="46">
        <f>N3*H3</f>
        <v>18252.902257321202</v>
      </c>
      <c r="P3" s="47">
        <f>O3*1.18</f>
        <v>21538.424663639016</v>
      </c>
    </row>
    <row r="4" spans="1:16" s="23" customFormat="1" ht="90">
      <c r="A4" s="24" t="s">
        <v>10</v>
      </c>
      <c r="B4" s="24" t="s">
        <v>174</v>
      </c>
      <c r="C4" s="31" t="s">
        <v>175</v>
      </c>
      <c r="D4" s="26" t="s">
        <v>179</v>
      </c>
      <c r="E4" s="43" t="s">
        <v>180</v>
      </c>
      <c r="F4" s="28" t="s">
        <v>178</v>
      </c>
      <c r="G4" s="28">
        <v>1900</v>
      </c>
      <c r="H4" s="29">
        <v>17.760453324240004</v>
      </c>
      <c r="I4" s="29">
        <f t="shared" si="0"/>
        <v>33744.861316056005</v>
      </c>
      <c r="J4" s="29">
        <f t="shared" si="1"/>
        <v>39818.936352946082</v>
      </c>
      <c r="K4" s="45">
        <v>650</v>
      </c>
      <c r="L4" s="46">
        <f t="shared" ref="L4:L9" si="2">K4*H4</f>
        <v>11544.294660756002</v>
      </c>
      <c r="M4" s="47">
        <f t="shared" ref="M4:M9" si="3">L4*1.18</f>
        <v>13622.267699692082</v>
      </c>
      <c r="N4" s="97">
        <v>2700</v>
      </c>
      <c r="O4" s="46">
        <f t="shared" ref="O4:O9" si="4">N4*H4</f>
        <v>47953.223975448011</v>
      </c>
      <c r="P4" s="47">
        <f t="shared" ref="P4:P9" si="5">O4*1.18</f>
        <v>56584.804291028653</v>
      </c>
    </row>
    <row r="5" spans="1:16" s="23" customFormat="1" ht="15">
      <c r="A5" s="24" t="s">
        <v>10</v>
      </c>
      <c r="B5" s="24" t="s">
        <v>174</v>
      </c>
      <c r="C5" s="25" t="s">
        <v>181</v>
      </c>
      <c r="D5" s="26" t="s">
        <v>182</v>
      </c>
      <c r="E5" s="30" t="s">
        <v>183</v>
      </c>
      <c r="F5" s="28" t="s">
        <v>184</v>
      </c>
      <c r="G5" s="28"/>
      <c r="H5" s="29">
        <v>1</v>
      </c>
      <c r="I5" s="29">
        <f t="shared" si="0"/>
        <v>0</v>
      </c>
      <c r="J5" s="29">
        <f t="shared" si="1"/>
        <v>0</v>
      </c>
      <c r="K5" s="45"/>
      <c r="L5" s="46">
        <f t="shared" si="2"/>
        <v>0</v>
      </c>
      <c r="M5" s="47">
        <f t="shared" si="3"/>
        <v>0</v>
      </c>
      <c r="N5" s="98">
        <v>0</v>
      </c>
      <c r="O5" s="46">
        <f t="shared" si="4"/>
        <v>0</v>
      </c>
      <c r="P5" s="47">
        <f t="shared" si="5"/>
        <v>0</v>
      </c>
    </row>
    <row r="6" spans="1:16" s="23" customFormat="1" ht="45">
      <c r="A6" s="24" t="s">
        <v>10</v>
      </c>
      <c r="B6" s="24" t="s">
        <v>174</v>
      </c>
      <c r="C6" s="25" t="s">
        <v>181</v>
      </c>
      <c r="D6" s="26" t="s">
        <v>185</v>
      </c>
      <c r="E6" s="30" t="s">
        <v>220</v>
      </c>
      <c r="F6" s="28" t="s">
        <v>186</v>
      </c>
      <c r="G6" s="28">
        <v>850</v>
      </c>
      <c r="H6" s="29">
        <v>17.8923112352836</v>
      </c>
      <c r="I6" s="29">
        <f t="shared" si="0"/>
        <v>15208.46454999106</v>
      </c>
      <c r="J6" s="29">
        <f t="shared" si="1"/>
        <v>17945.98816898945</v>
      </c>
      <c r="K6" s="45">
        <v>650</v>
      </c>
      <c r="L6" s="46">
        <f t="shared" si="2"/>
        <v>11630.002302934339</v>
      </c>
      <c r="M6" s="47">
        <f t="shared" si="3"/>
        <v>13723.402717462519</v>
      </c>
      <c r="N6" s="97">
        <v>1215</v>
      </c>
      <c r="O6" s="46">
        <f t="shared" si="4"/>
        <v>21739.158150869574</v>
      </c>
      <c r="P6" s="47">
        <f t="shared" si="5"/>
        <v>25652.206618026095</v>
      </c>
    </row>
    <row r="7" spans="1:16" s="23" customFormat="1" ht="165">
      <c r="A7" s="24" t="s">
        <v>10</v>
      </c>
      <c r="B7" s="24" t="s">
        <v>174</v>
      </c>
      <c r="C7" s="24" t="s">
        <v>181</v>
      </c>
      <c r="D7" s="26" t="s">
        <v>187</v>
      </c>
      <c r="E7" s="30" t="s">
        <v>188</v>
      </c>
      <c r="F7" s="28" t="s">
        <v>23</v>
      </c>
      <c r="G7" s="28">
        <v>3100</v>
      </c>
      <c r="H7" s="29">
        <v>26.156303986608002</v>
      </c>
      <c r="I7" s="29">
        <f t="shared" si="0"/>
        <v>81084.542358484803</v>
      </c>
      <c r="J7" s="29">
        <f t="shared" si="1"/>
        <v>95679.75998301206</v>
      </c>
      <c r="K7" s="45">
        <v>3200</v>
      </c>
      <c r="L7" s="46">
        <f t="shared" si="2"/>
        <v>83700.172757145599</v>
      </c>
      <c r="M7" s="47">
        <f t="shared" si="3"/>
        <v>98766.203853431798</v>
      </c>
      <c r="N7" s="97">
        <v>4050</v>
      </c>
      <c r="O7" s="46">
        <f t="shared" si="4"/>
        <v>105933.0311457624</v>
      </c>
      <c r="P7" s="47">
        <f t="shared" si="5"/>
        <v>125000.97675199962</v>
      </c>
    </row>
    <row r="8" spans="1:16" s="23" customFormat="1" ht="45">
      <c r="A8" s="24" t="s">
        <v>10</v>
      </c>
      <c r="B8" s="24" t="s">
        <v>174</v>
      </c>
      <c r="C8" s="30" t="s">
        <v>181</v>
      </c>
      <c r="D8" s="30" t="s">
        <v>189</v>
      </c>
      <c r="E8" s="30" t="s">
        <v>190</v>
      </c>
      <c r="F8" s="41" t="s">
        <v>178</v>
      </c>
      <c r="G8" s="41">
        <v>600</v>
      </c>
      <c r="H8" s="29">
        <v>26.592242386384804</v>
      </c>
      <c r="I8" s="29">
        <f t="shared" si="0"/>
        <v>15955.345431830883</v>
      </c>
      <c r="J8" s="29">
        <f t="shared" si="1"/>
        <v>18827.307609560441</v>
      </c>
      <c r="K8" s="77">
        <v>1750</v>
      </c>
      <c r="L8" s="46">
        <f t="shared" si="2"/>
        <v>46536.424176173408</v>
      </c>
      <c r="M8" s="47">
        <f t="shared" si="3"/>
        <v>54912.980527884618</v>
      </c>
      <c r="N8" s="99">
        <v>2700</v>
      </c>
      <c r="O8" s="46">
        <f t="shared" si="4"/>
        <v>71799.054443238972</v>
      </c>
      <c r="P8" s="47">
        <f t="shared" si="5"/>
        <v>84722.884243021981</v>
      </c>
    </row>
    <row r="9" spans="1:16" s="23" customFormat="1" ht="120">
      <c r="A9" s="24" t="s">
        <v>10</v>
      </c>
      <c r="B9" s="24" t="s">
        <v>174</v>
      </c>
      <c r="C9" s="25" t="s">
        <v>181</v>
      </c>
      <c r="D9" s="26" t="s">
        <v>191</v>
      </c>
      <c r="E9" s="30" t="s">
        <v>221</v>
      </c>
      <c r="F9" s="28" t="s">
        <v>23</v>
      </c>
      <c r="G9" s="28">
        <v>1400</v>
      </c>
      <c r="H9" s="29">
        <v>43.997486644140004</v>
      </c>
      <c r="I9" s="29">
        <f t="shared" si="0"/>
        <v>61596.481301796004</v>
      </c>
      <c r="J9" s="29">
        <f t="shared" si="1"/>
        <v>72683.847936119288</v>
      </c>
      <c r="K9" s="45">
        <v>2650</v>
      </c>
      <c r="L9" s="46">
        <f t="shared" si="2"/>
        <v>116593.33960697101</v>
      </c>
      <c r="M9" s="47">
        <f t="shared" si="3"/>
        <v>137580.14073622579</v>
      </c>
      <c r="N9" s="97">
        <v>3375</v>
      </c>
      <c r="O9" s="46">
        <f t="shared" si="4"/>
        <v>148491.51742397252</v>
      </c>
      <c r="P9" s="47">
        <f t="shared" si="5"/>
        <v>175219.99056028755</v>
      </c>
    </row>
    <row r="10" spans="1:16" ht="32.25" customHeight="1">
      <c r="E10" s="131" t="s">
        <v>216</v>
      </c>
      <c r="F10" s="133"/>
      <c r="G10" s="133"/>
      <c r="H10" s="132"/>
      <c r="I10" s="50">
        <f>+SUM(I3:I9)</f>
        <v>214300.32078805627</v>
      </c>
      <c r="J10" s="89">
        <f t="shared" si="1"/>
        <v>252874.37852990639</v>
      </c>
      <c r="K10" s="51"/>
      <c r="L10" s="83">
        <f>SUM(L3:L9)</f>
        <v>285572.88542934257</v>
      </c>
      <c r="M10" s="85">
        <f>L10*1.18</f>
        <v>336976.0048066242</v>
      </c>
      <c r="N10" s="95"/>
      <c r="O10" s="83">
        <f>SUM(O3:O9)</f>
        <v>414168.88739661267</v>
      </c>
      <c r="P10" s="85">
        <f>O10*1.18</f>
        <v>488719.28712800291</v>
      </c>
    </row>
    <row r="11" spans="1:16" ht="39" customHeight="1"/>
    <row r="618" spans="1:7" s="37" customFormat="1" ht="140.1" customHeight="1">
      <c r="A618" s="35"/>
      <c r="B618" s="35"/>
      <c r="C618" s="35"/>
      <c r="D618" s="35"/>
      <c r="E618" s="36"/>
      <c r="F618" s="36"/>
      <c r="G618" s="36">
        <f>[1]Details2!$C$14*6</f>
        <v>6</v>
      </c>
    </row>
  </sheetData>
  <mergeCells count="4">
    <mergeCell ref="G1:J1"/>
    <mergeCell ref="K1:M1"/>
    <mergeCell ref="E10:H10"/>
    <mergeCell ref="N1:P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8" ma:contentTypeDescription="Create a new document." ma:contentTypeScope="" ma:versionID="f29de1b8ff05e267342241012f521b25">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9150204c5c9f929bc663162ea4f7239a"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142469-B113-4F24-AED2-E878C14DA1D6}">
  <ds:schemaRefs>
    <ds:schemaRef ds:uri="3e2d9b1f-66f2-4c86-997c-0bd73dbe770b"/>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purl.org/dc/terms/"/>
    <ds:schemaRef ds:uri="145e26d5-2673-4836-99fc-0e6261400e9e"/>
    <ds:schemaRef ds:uri="http://purl.org/dc/elements/1.1/"/>
  </ds:schemaRefs>
</ds:datastoreItem>
</file>

<file path=customXml/itemProps2.xml><?xml version="1.0" encoding="utf-8"?>
<ds:datastoreItem xmlns:ds="http://schemas.openxmlformats.org/officeDocument/2006/customXml" ds:itemID="{4AA0AAB0-7F6F-4A98-8A7C-208A675955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E2CC50-A92F-4A8D-83FF-8E649D238B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Dismantling</vt:lpstr>
      <vt:lpstr>Civil</vt:lpstr>
      <vt:lpstr>Electrical</vt:lpstr>
      <vt:lpstr>MS_Work</vt:lpstr>
      <vt:lpstr>Non_Standard</vt:lpstr>
      <vt:lpstr>Plumbing</vt:lpstr>
      <vt:lpstr>Woodwork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Harwinder Singh</dc:creator>
  <cp:lastModifiedBy>Upendra Pable</cp:lastModifiedBy>
  <cp:lastPrinted>2024-04-02T12:10:57Z</cp:lastPrinted>
  <dcterms:created xsi:type="dcterms:W3CDTF">2024-03-16T07:12:55Z</dcterms:created>
  <dcterms:modified xsi:type="dcterms:W3CDTF">2024-04-02T12:17:03Z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