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Desktop/Working Folder/BLR Domestic Lounge-2024/Comparative/plumbing fixtures/"/>
    </mc:Choice>
  </mc:AlternateContent>
  <xr:revisionPtr revIDLastSave="0" documentId="8_{375C4DC2-6205-4F1F-BDDD-077B5648C0B0}" xr6:coauthVersionLast="47" xr6:coauthVersionMax="47" xr10:uidLastSave="{00000000-0000-0000-0000-000000000000}"/>
  <bookViews>
    <workbookView xWindow="-120" yWindow="-120" windowWidth="20730" windowHeight="11160" firstSheet="1" activeTab="1" xr2:uid="{0EEB2AAF-49D8-4FD5-B7C8-2C56B0E0B724}"/>
  </bookViews>
  <sheets>
    <sheet name="Top Sheet" sheetId="2" state="hidden" r:id="rId1"/>
    <sheet name="QTN-24Q0036-1" sheetId="1" r:id="rId2"/>
    <sheet name="Sheet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9" i="1" l="1"/>
  <c r="N69" i="1" s="1"/>
  <c r="K68" i="1"/>
  <c r="N68" i="1" s="1"/>
  <c r="K67" i="1"/>
  <c r="N67" i="1" s="1"/>
  <c r="K66" i="1"/>
  <c r="N66" i="1" s="1"/>
  <c r="K65" i="1"/>
  <c r="N65" i="1" s="1"/>
  <c r="K64" i="1"/>
  <c r="N64" i="1" s="1"/>
  <c r="K61" i="1"/>
  <c r="N61" i="1" s="1"/>
  <c r="K60" i="1"/>
  <c r="N60" i="1" s="1"/>
  <c r="K55" i="1"/>
  <c r="N55" i="1" s="1"/>
  <c r="K54" i="1"/>
  <c r="N54" i="1" s="1"/>
  <c r="K53" i="1"/>
  <c r="N53" i="1" s="1"/>
  <c r="K52" i="1"/>
  <c r="N52" i="1" s="1"/>
  <c r="K51" i="1"/>
  <c r="N51" i="1" s="1"/>
  <c r="K50" i="1"/>
  <c r="N50" i="1" s="1"/>
  <c r="K47" i="1"/>
  <c r="N47" i="1" s="1"/>
  <c r="K46" i="1"/>
  <c r="N46" i="1" s="1"/>
  <c r="K45" i="1"/>
  <c r="N45" i="1" s="1"/>
  <c r="K40" i="1"/>
  <c r="N40" i="1" s="1"/>
  <c r="K39" i="1"/>
  <c r="N39" i="1" s="1"/>
  <c r="K38" i="1"/>
  <c r="N38" i="1" s="1"/>
  <c r="K37" i="1"/>
  <c r="N37" i="1" s="1"/>
  <c r="K36" i="1"/>
  <c r="N36" i="1" s="1"/>
  <c r="K35" i="1"/>
  <c r="N35" i="1" s="1"/>
  <c r="K30" i="1"/>
  <c r="N30" i="1" s="1"/>
  <c r="K29" i="1"/>
  <c r="N29" i="1" s="1"/>
  <c r="K28" i="1"/>
  <c r="N28" i="1" s="1"/>
  <c r="K27" i="1"/>
  <c r="N27" i="1" s="1"/>
  <c r="K26" i="1"/>
  <c r="N26" i="1" s="1"/>
  <c r="K25" i="1"/>
  <c r="N25" i="1" s="1"/>
  <c r="K21" i="1"/>
  <c r="N21" i="1" s="1"/>
  <c r="K22" i="1"/>
  <c r="N22" i="1" s="1"/>
  <c r="K20" i="1"/>
  <c r="N20" i="1" s="1"/>
  <c r="K67" i="3"/>
  <c r="K64" i="3"/>
  <c r="I64" i="3"/>
  <c r="K60" i="3"/>
  <c r="I60" i="3"/>
  <c r="K53" i="3"/>
  <c r="K50" i="3"/>
  <c r="I50" i="3"/>
  <c r="K45" i="3"/>
  <c r="I45" i="3"/>
  <c r="K38" i="3"/>
  <c r="I38" i="3"/>
  <c r="K35" i="3"/>
  <c r="K28" i="3"/>
  <c r="I28" i="3"/>
  <c r="K25" i="3"/>
  <c r="I25" i="3"/>
  <c r="K20" i="3"/>
  <c r="I20" i="3"/>
</calcChain>
</file>

<file path=xl/sharedStrings.xml><?xml version="1.0" encoding="utf-8"?>
<sst xmlns="http://schemas.openxmlformats.org/spreadsheetml/2006/main" count="610" uniqueCount="139">
  <si>
    <t>Q U O T A T I O N</t>
  </si>
  <si>
    <t>Our Ref: 24Q0036 Date: 17/09/2024</t>
  </si>
  <si>
    <t>Customer Name: Bengaluru Airport Services Limited,</t>
  </si>
  <si>
    <t>Kind attention: Sir,</t>
  </si>
  <si>
    <t>We thank you for your enquiry and have pleasure in submitting our quotation as below for your favourable consideration :-</t>
  </si>
  <si>
    <t>SNo</t>
  </si>
  <si>
    <t>Image</t>
  </si>
  <si>
    <t>Company</t>
  </si>
  <si>
    <t>Series</t>
  </si>
  <si>
    <t>Code</t>
  </si>
  <si>
    <t>Description</t>
  </si>
  <si>
    <t>Colour</t>
  </si>
  <si>
    <t>Quantity (Nos)</t>
  </si>
  <si>
    <t>Rate</t>
  </si>
  <si>
    <t>Disc Amt</t>
  </si>
  <si>
    <t>Amount (Rs.)</t>
  </si>
  <si>
    <t>Note</t>
  </si>
  <si>
    <t>1 WATER LOUNGE COMMON</t>
  </si>
  <si>
    <t>Basin Area</t>
  </si>
  <si>
    <t>Gessi Bathroom Collection</t>
  </si>
  <si>
    <t>GOCCIA</t>
  </si>
  <si>
    <t>33715-031 (HSN Code: 84818090 &amp; GST : 18.00%)</t>
  </si>
  <si>
    <t>WALL-MOUNTED SPOUT, MEDIUM SPOUT,WITH SEPARATE CONTROL (NOT INCLUDED).</t>
  </si>
  <si>
    <t>Chrome(031)</t>
  </si>
  <si>
    <t>SENSOR TAPS</t>
  </si>
  <si>
    <t>33710-031 (HSN Code: 84818090 &amp; GST : 18.00%)</t>
  </si>
  <si>
    <t>COUNTER ELECTRONIC SEPARATE CONTROL (RUNNING TIME 15 SECONDS) FOR SPOUTS 33717/33716.</t>
  </si>
  <si>
    <t>Laufen</t>
  </si>
  <si>
    <t>PRO S</t>
  </si>
  <si>
    <t>8.1196.3.000.109.1 (HSN Code: 69101000 &amp; GST : 18.00%)</t>
  </si>
  <si>
    <t>UNDERCOUNTER WASHBASIN 550 X 380 MM TOP EDGE NOT GRINDED</t>
  </si>
  <si>
    <t>White</t>
  </si>
  <si>
    <t>WC Area</t>
  </si>
  <si>
    <t>PALACE</t>
  </si>
  <si>
    <t>8.2070.6.000.000.1 (HSN Code: 69101000 &amp; GST : 18.00%)</t>
  </si>
  <si>
    <t>WALL-HUNG WC ‚RIMLESS‘,WASHDOWN, WITHOUT FLUSHING RIM</t>
  </si>
  <si>
    <t>8.9170.1.300.000.1 (HSN Code: 39222000 &amp; GST : 18.00%)</t>
  </si>
  <si>
    <t>SOFT CLOSE SEAT &amp; COVER WITH ANTIBACTERIAL</t>
  </si>
  <si>
    <t>Viega</t>
  </si>
  <si>
    <t>MONO-TEC-WC-FRAME 757X467</t>
  </si>
  <si>
    <t>'792428 (HSN Code: 39229000 &amp; GST : 18.00%)</t>
  </si>
  <si>
    <t>VIEGA MONO WC BLOCK 1070 SMART FOR FLUSH PLATES VIEGA VISIGN FOR LIFE SMART, FOR WET CONSTRUCTION INSTALLATION-FLUSH ACTUATION FROM FRONT OR TOP, DUAL FLUSH TECHNOLOGY</t>
  </si>
  <si>
    <t>VISIGN FOR STYLE</t>
  </si>
  <si>
    <t>'774363 (HSN Code: 84818090 &amp; GST : 18.00%)</t>
  </si>
  <si>
    <t>VISIGN FOR MORE 205</t>
  </si>
  <si>
    <t>Deep Black</t>
  </si>
  <si>
    <t>VISIGN</t>
  </si>
  <si>
    <t>'783952 (HSN Code: 84818090 &amp; GST : 18.00%)</t>
  </si>
  <si>
    <t>ELECTRONIC MECHANISM FOR FLUSH (COMPULSORY ALONG WITH ELECTRONIC PART)</t>
  </si>
  <si>
    <t>Black</t>
  </si>
  <si>
    <t>Johnson Suisse</t>
  </si>
  <si>
    <t>CERAMIC</t>
  </si>
  <si>
    <t>WBFT400654XX (HSN Code: 73249000 &amp; GST : 18.00%)</t>
  </si>
  <si>
    <t>CERAMIC TILE DRAINAGE 130 X 130 MM</t>
  </si>
  <si>
    <t>Total :</t>
  </si>
  <si>
    <t>2 WATER LOUNGE HANDICAP</t>
  </si>
  <si>
    <t>3 WATER LOUNGE STAFF</t>
  </si>
  <si>
    <t>4 WATER LOUNGE SALON</t>
  </si>
  <si>
    <t>Net Total :</t>
  </si>
  <si>
    <t>Packing &amp; Forwarding Extra @ 1.00 %</t>
  </si>
  <si>
    <t xml:space="preserve">Net Value </t>
  </si>
  <si>
    <t>Company's GSTIN No. :</t>
  </si>
  <si>
    <t>29AADFL6955G1ZY</t>
  </si>
  <si>
    <t>GST Amt (GST@ 18.00%: 557998.80 ) :</t>
  </si>
  <si>
    <t>Buyer's GSTIN No. :</t>
  </si>
  <si>
    <t>29AAJCB1878M1ZZ</t>
  </si>
  <si>
    <t>Grand Total :</t>
  </si>
  <si>
    <t>TOTAL SAVINGS :</t>
  </si>
  <si>
    <t>Customer Name: Bengaluru  Airport Services Limited,</t>
  </si>
  <si>
    <t xml:space="preserve">Customer's Billing Address: Administration Block, Alpha-2, Kempe Gowda International Airport, Devanahalli, Bengaluru 560 300,  Karnataka, India </t>
  </si>
  <si>
    <t xml:space="preserve">Customer's Delivery Address: Administration Block, Devanahalli Kempe Gowda International Airport, Bengaluru 560 300, Karnataka, India </t>
  </si>
  <si>
    <t>This offer is subject to the following terms &amp; conditions:</t>
  </si>
  <si>
    <t>01. Rates quoted are exclusive of sales tax.</t>
  </si>
  <si>
    <t>02. The prices mentioned in the quotation will be valid for 30 days only.</t>
  </si>
  <si>
    <t>03. Please verify your billing address and delivery address.</t>
  </si>
  <si>
    <t>04. Standared Delivery status is  12 - 16  weeks. Actual delivery status of the products will be given after confirmation of the order.</t>
  </si>
  <si>
    <t xml:space="preserve">05. This order is confirmed only after a Purchase Order is received from you or a written / emailed signed </t>
  </si>
  <si>
    <t xml:space="preserve">      confirmation by you. This has to be accompanied by an advance payment.</t>
  </si>
  <si>
    <t>06. A minimum advance of  70.00 % is required via cheque in the name of “Lavanikas Enterprises” to confirm your order.The receipt of advance confirm the order in principal.</t>
  </si>
  <si>
    <t>07. Balance  30.00 % is to be paid before the final delivery against the Proforma Invoice as per the arrival of the goods.</t>
  </si>
  <si>
    <t>08. No return or exchange policy  for customized products exists in this case as goods are procured on clients specifications.</t>
  </si>
  <si>
    <t>09. There will be cancellation charges of 30% (for standared products) against the order that has already been confirmed.</t>
  </si>
  <si>
    <t xml:space="preserve">10. Inspection of the material is done at the site of delivery. Client or client’s representative is expected to check the material </t>
  </si>
  <si>
    <t xml:space="preserve">      carefully and then sign the bill.</t>
  </si>
  <si>
    <t xml:space="preserve">11. Fcml will not be responsible for any of the breakages after the products have been checked / accepted and the bill has been </t>
  </si>
  <si>
    <t xml:space="preserve">      signed by the client or the client’s representative.</t>
  </si>
  <si>
    <t xml:space="preserve">12. Ordered goods as per the delivery date given by the customer at the time of order confirmation, once received from the port, </t>
  </si>
  <si>
    <t xml:space="preserve">      cannot be warehoused with us for more than 2 weeks. If the delivery of the materials are not taken at the mentioned date, warehousing charges will be applicable..</t>
  </si>
  <si>
    <t>13. Mode Of Dispatch : Direct</t>
  </si>
  <si>
    <t>14. Freight : Extra @ 1.00 %</t>
  </si>
  <si>
    <t>15. Prices : Ex-Godown Bangalore</t>
  </si>
  <si>
    <t>16. Transport : By Road</t>
  </si>
  <si>
    <t>17. NOTE : Any change in import duty / taxes / octroi or any addition of any other tax would be to the client account.</t>
  </si>
  <si>
    <t>18. NOTE : For bath tub delivery,freight charges are extra at actual.</t>
  </si>
  <si>
    <t>19. NOTE : For Gessi Fixtures please provide minimum 2.5 bar pressure.</t>
  </si>
  <si>
    <t>20. NOTE : Quoting of PAN will be required for transactions of an amount exceeding Rs.2 lakh regardless of the mode of payment.</t>
  </si>
  <si>
    <t>21. Rates quoted are exclusive of sales tax. (VAT/GST will be charged as per the rate prevailing at the date of  dispatch as per govt. notification.).</t>
  </si>
  <si>
    <t>22. Please do not use any acidic agents, Detergents &amp; alkaline products for cleaning any ceramic items &amp; Chrome fittings.</t>
  </si>
  <si>
    <t>23. TCS Amount will be collected for transactions exceeding Rs.50 lakh as per govt. notification.</t>
  </si>
  <si>
    <t>RTGS Info:</t>
  </si>
  <si>
    <t>Name – Lavanikas Enterprises</t>
  </si>
  <si>
    <t>Bank Name – City Union Bank Ltd</t>
  </si>
  <si>
    <t>Branch – Indiranagar, Bangalore</t>
  </si>
  <si>
    <t>OD AC/No. -512120020000210</t>
  </si>
  <si>
    <t>IFS Code  – CIUB0000139 National Code - Swift Of CUB - CIUBIN5M</t>
  </si>
  <si>
    <t>Address Info:</t>
  </si>
  <si>
    <t>No:9, Ground &amp; First Floor,</t>
  </si>
  <si>
    <t>Krishna Reddy Colony,</t>
  </si>
  <si>
    <t>Domlur Lay-Out,</t>
  </si>
  <si>
    <t>Bengaluru - 560 071.</t>
  </si>
  <si>
    <t>Ph No: 080-25354750</t>
  </si>
  <si>
    <t>PLUMBING:</t>
  </si>
  <si>
    <t>01. Kindly note that we provide only plumbing assistance and do not undertake any contract for installation of the products.</t>
  </si>
  <si>
    <t>02. The pre-installation plumbing assistance will be free of cost.</t>
  </si>
  <si>
    <t>03. All subsequent visits of the plumber will be on chargeable basis.</t>
  </si>
  <si>
    <t>04. For any plumbing complaints you may contact Mr.Muthu Rajan - 8095211711</t>
  </si>
  <si>
    <t>DISPATCHES:</t>
  </si>
  <si>
    <t>01. For any dispatch queries you may contact Mr Manjunath - M:9845535634</t>
  </si>
  <si>
    <t>Thanking you,</t>
  </si>
  <si>
    <t>Warm regards,</t>
  </si>
  <si>
    <t>For Lavanikas Enterprises</t>
  </si>
  <si>
    <t/>
  </si>
  <si>
    <t>Qty</t>
  </si>
  <si>
    <t>Amount</t>
  </si>
  <si>
    <t>MONO-T+D37EC-WC-FRAME 757X467</t>
  </si>
  <si>
    <t>Discounted
rate</t>
  </si>
  <si>
    <t>Discount
%</t>
  </si>
  <si>
    <t xml:space="preserve">
Catalogue
Rate</t>
  </si>
  <si>
    <t>Benchmark
rate</t>
  </si>
  <si>
    <t>Gessi Bathroom CollectionGOCCIA33715-031 (HSN Code: 84818090 &amp; GST : 18.00%)WALL-MOUNTED SPOUT, MEDIUM SPOUT,WITH SEPARATE CONTROL (NOT INCLUDED).Chrome(031)</t>
  </si>
  <si>
    <t>Gessi Bathroom CollectionSENSOR TAPS33710-031 (HSN Code: 84818090 &amp; GST : 18.00%)COUNTER ELECTRONIC SEPARATE CONTROL (RUNNING TIME 15 SECONDS) FOR SPOUTS 33717/33716.Chrome(031)</t>
  </si>
  <si>
    <t>LaufenPRO S8.1196.3.000.109.1 (HSN Code: 69101000 &amp; GST : 18.00%)UNDERCOUNTER WASHBASIN 550 X 380 MM TOP EDGE NOT GRINDEDWhite</t>
  </si>
  <si>
    <t>LaufenPALACE8.2070.6.000.000.1 (HSN Code: 69101000 &amp; GST : 18.00%)WALL-HUNG WC ‚RIMLESS‘,WASHDOWN, WITHOUT FLUSHING RIMWhite</t>
  </si>
  <si>
    <t>LaufenPALACE8.9170.1.300.000.1 (HSN Code: 39222000 &amp; GST : 18.00%)SOFT CLOSE SEAT &amp; COVER WITH ANTIBACTERIALWhite</t>
  </si>
  <si>
    <t>ViegaMONO-TEC-WC-FRAME 757X467'792428 (HSN Code: 39229000 &amp; GST : 18.00%)VIEGA MONO WC BLOCK 1070 SMART FOR FLUSH PLATES VIEGA VISIGN FOR LIFE SMART, FOR WET CONSTRUCTION INSTALLATION-FLUSH ACTUATION FROM FRONT OR TOP, DUAL FLUSH TECHNOLOGYWhite</t>
  </si>
  <si>
    <t>ViegaVISIGN FOR STYLE'774363 (HSN Code: 84818090 &amp; GST : 18.00%)VISIGN FOR MORE 205Deep Black</t>
  </si>
  <si>
    <t>ViegaVISIGN'783952 (HSN Code: 84818090 &amp; GST : 18.00%)ELECTRONIC MECHANISM FOR FLUSH (COMPULSORY ALONG WITH ELECTRONIC PART)Black</t>
  </si>
  <si>
    <t>Johnson SuisseCERAMICWBFT400654XX (HSN Code: 73249000 &amp; GST : 18.00%)CERAMIC TILE DRAINAGE 130 X 130 MMChrome(031)</t>
  </si>
  <si>
    <t>Concalate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</si>
</sst>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sz val="11"/>
      <color rgb="FFC00000"/>
      <name val="Arial"/>
      <family val="2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4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49" fontId="16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left" wrapText="1"/>
    </xf>
    <xf numFmtId="49" fontId="24" fillId="0" borderId="10" xfId="0" applyNumberFormat="1" applyFont="1" applyBorder="1" applyAlignment="1">
      <alignment horizontal="center" wrapText="1"/>
    </xf>
    <xf numFmtId="49" fontId="16" fillId="0" borderId="0" xfId="0" applyNumberFormat="1" applyFont="1"/>
    <xf numFmtId="49" fontId="0" fillId="0" borderId="10" xfId="0" applyNumberFormat="1" applyBorder="1" applyAlignment="1">
      <alignment horizontal="right" wrapText="1"/>
    </xf>
    <xf numFmtId="49" fontId="0" fillId="0" borderId="0" xfId="0" applyNumberFormat="1"/>
    <xf numFmtId="49" fontId="0" fillId="0" borderId="10" xfId="0" applyNumberFormat="1" applyBorder="1" applyAlignment="1">
      <alignment horizontal="left" wrapText="1"/>
    </xf>
    <xf numFmtId="49" fontId="0" fillId="0" borderId="10" xfId="0" applyNumberFormat="1" applyBorder="1" applyAlignment="1">
      <alignment horizontal="center" wrapText="1"/>
    </xf>
    <xf numFmtId="49" fontId="25" fillId="0" borderId="10" xfId="0" applyNumberFormat="1" applyFont="1" applyBorder="1" applyAlignment="1">
      <alignment horizontal="center" wrapText="1"/>
    </xf>
    <xf numFmtId="49" fontId="16" fillId="0" borderId="10" xfId="0" applyNumberFormat="1" applyFont="1" applyBorder="1" applyAlignment="1">
      <alignment horizontal="right" wrapText="1"/>
    </xf>
    <xf numFmtId="1" fontId="0" fillId="0" borderId="0" xfId="0" applyNumberFormat="1"/>
    <xf numFmtId="1" fontId="16" fillId="0" borderId="10" xfId="0" applyNumberFormat="1" applyFont="1" applyBorder="1" applyAlignment="1">
      <alignment horizontal="right" wrapText="1"/>
    </xf>
    <xf numFmtId="1" fontId="0" fillId="0" borderId="10" xfId="0" applyNumberFormat="1" applyBorder="1" applyAlignment="1">
      <alignment horizontal="right" wrapText="1"/>
    </xf>
    <xf numFmtId="164" fontId="21" fillId="0" borderId="0" xfId="28" applyNumberFormat="1" applyFont="1" applyAlignment="1">
      <alignment horizontal="center"/>
    </xf>
    <xf numFmtId="164" fontId="1" fillId="0" borderId="0" xfId="28" applyNumberFormat="1" applyFont="1" applyAlignment="1">
      <alignment horizontal="center"/>
    </xf>
    <xf numFmtId="49" fontId="0" fillId="0" borderId="11" xfId="0" applyNumberFormat="1" applyBorder="1" applyAlignment="1">
      <alignment horizontal="center" vertical="center" wrapText="1"/>
    </xf>
    <xf numFmtId="164" fontId="1" fillId="0" borderId="11" xfId="28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 wrapText="1"/>
    </xf>
    <xf numFmtId="49" fontId="30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0" fontId="31" fillId="0" borderId="0" xfId="0" applyFont="1"/>
    <xf numFmtId="164" fontId="32" fillId="0" borderId="0" xfId="28" applyNumberFormat="1" applyFont="1" applyAlignment="1">
      <alignment horizontal="center"/>
    </xf>
    <xf numFmtId="9" fontId="32" fillId="0" borderId="0" xfId="40" applyFont="1"/>
    <xf numFmtId="9" fontId="32" fillId="0" borderId="11" xfId="40" applyFont="1" applyBorder="1" applyAlignment="1">
      <alignment horizontal="center" vertical="center" wrapText="1"/>
    </xf>
    <xf numFmtId="164" fontId="32" fillId="0" borderId="11" xfId="28" applyNumberFormat="1" applyFont="1" applyBorder="1" applyAlignment="1">
      <alignment horizontal="center" vertical="center"/>
    </xf>
    <xf numFmtId="9" fontId="32" fillId="0" borderId="11" xfId="40" applyFont="1" applyBorder="1" applyAlignment="1">
      <alignment horizontal="center" vertical="center"/>
    </xf>
    <xf numFmtId="164" fontId="33" fillId="0" borderId="0" xfId="28" applyNumberFormat="1" applyFont="1" applyAlignment="1">
      <alignment horizontal="center"/>
    </xf>
    <xf numFmtId="9" fontId="33" fillId="0" borderId="0" xfId="40" applyFont="1"/>
    <xf numFmtId="49" fontId="28" fillId="0" borderId="0" xfId="0" applyNumberFormat="1" applyFont="1" applyAlignment="1">
      <alignment horizontal="center" wrapText="1"/>
    </xf>
    <xf numFmtId="164" fontId="34" fillId="0" borderId="0" xfId="28" applyNumberFormat="1" applyFont="1" applyAlignment="1">
      <alignment horizontal="center"/>
    </xf>
    <xf numFmtId="164" fontId="34" fillId="0" borderId="11" xfId="28" applyNumberFormat="1" applyFont="1" applyBorder="1" applyAlignment="1">
      <alignment horizontal="center" vertical="center"/>
    </xf>
    <xf numFmtId="164" fontId="35" fillId="0" borderId="0" xfId="28" applyNumberFormat="1" applyFont="1" applyAlignment="1">
      <alignment horizontal="center"/>
    </xf>
    <xf numFmtId="164" fontId="32" fillId="33" borderId="11" xfId="28" applyNumberFormat="1" applyFont="1" applyFill="1" applyBorder="1" applyAlignment="1">
      <alignment horizontal="center" vertical="center" wrapText="1"/>
    </xf>
    <xf numFmtId="164" fontId="34" fillId="33" borderId="11" xfId="28" applyNumberFormat="1" applyFont="1" applyFill="1" applyBorder="1" applyAlignment="1">
      <alignment horizontal="center" vertical="center" wrapText="1"/>
    </xf>
    <xf numFmtId="164" fontId="32" fillId="33" borderId="11" xfId="28" applyNumberFormat="1" applyFont="1" applyFill="1" applyBorder="1" applyAlignment="1">
      <alignment horizontal="center" vertical="center"/>
    </xf>
    <xf numFmtId="164" fontId="34" fillId="33" borderId="11" xfId="28" applyNumberFormat="1" applyFont="1" applyFill="1" applyBorder="1" applyAlignment="1">
      <alignment horizontal="center" vertical="center"/>
    </xf>
    <xf numFmtId="164" fontId="32" fillId="34" borderId="11" xfId="28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11" xfId="0" applyFont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1" fillId="0" borderId="0" xfId="0" applyFont="1"/>
    <xf numFmtId="49" fontId="27" fillId="0" borderId="0" xfId="0" applyNumberFormat="1" applyFont="1" applyAlignment="1">
      <alignment horizontal="center" wrapText="1"/>
    </xf>
    <xf numFmtId="49" fontId="0" fillId="0" borderId="0" xfId="0" applyNumberForma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21.jpeg"/><Relationship Id="rId3" Type="http://schemas.openxmlformats.org/officeDocument/2006/relationships/image" Target="../media/image17.jpeg"/><Relationship Id="rId7" Type="http://schemas.openxmlformats.org/officeDocument/2006/relationships/image" Target="../media/image19.jpeg"/><Relationship Id="rId12" Type="http://schemas.openxmlformats.org/officeDocument/2006/relationships/image" Target="../media/image20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18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3</xdr:col>
      <xdr:colOff>428625</xdr:colOff>
      <xdr:row>5</xdr:row>
      <xdr:rowOff>123825</xdr:rowOff>
    </xdr:to>
    <xdr:pic>
      <xdr:nvPicPr>
        <xdr:cNvPr id="1041" name="Picture 1">
          <a:extLst>
            <a:ext uri="{FF2B5EF4-FFF2-40B4-BE49-F238E27FC236}">
              <a16:creationId xmlns:a16="http://schemas.microsoft.com/office/drawing/2014/main" id="{55670923-365C-7032-901D-9896D22E42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38175"/>
          <a:ext cx="16097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2</xdr:row>
      <xdr:rowOff>171450</xdr:rowOff>
    </xdr:from>
    <xdr:to>
      <xdr:col>19</xdr:col>
      <xdr:colOff>428625</xdr:colOff>
      <xdr:row>6</xdr:row>
      <xdr:rowOff>95250</xdr:rowOff>
    </xdr:to>
    <xdr:pic>
      <xdr:nvPicPr>
        <xdr:cNvPr id="1042" name="Picture 2">
          <a:extLst>
            <a:ext uri="{FF2B5EF4-FFF2-40B4-BE49-F238E27FC236}">
              <a16:creationId xmlns:a16="http://schemas.microsoft.com/office/drawing/2014/main" id="{0B580681-1B7B-EE99-F505-1B61AD5A3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638175"/>
          <a:ext cx="16097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190500</xdr:rowOff>
    </xdr:from>
    <xdr:to>
      <xdr:col>2</xdr:col>
      <xdr:colOff>133350</xdr:colOff>
      <xdr:row>5</xdr:row>
      <xdr:rowOff>114300</xdr:rowOff>
    </xdr:to>
    <xdr:pic>
      <xdr:nvPicPr>
        <xdr:cNvPr id="2321" name="Picture 1">
          <a:extLst>
            <a:ext uri="{FF2B5EF4-FFF2-40B4-BE49-F238E27FC236}">
              <a16:creationId xmlns:a16="http://schemas.microsoft.com/office/drawing/2014/main" id="{7828F4F3-CF56-5A97-1CB3-FB7E9395E3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0"/>
          <a:ext cx="16192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494241</xdr:colOff>
      <xdr:row>2</xdr:row>
      <xdr:rowOff>0</xdr:rowOff>
    </xdr:from>
    <xdr:to>
      <xdr:col>4</xdr:col>
      <xdr:colOff>61727</xdr:colOff>
      <xdr:row>5</xdr:row>
      <xdr:rowOff>210608</xdr:rowOff>
    </xdr:to>
    <xdr:pic>
      <xdr:nvPicPr>
        <xdr:cNvPr id="2322" name="Picture 2">
          <a:extLst>
            <a:ext uri="{FF2B5EF4-FFF2-40B4-BE49-F238E27FC236}">
              <a16:creationId xmlns:a16="http://schemas.microsoft.com/office/drawing/2014/main" id="{B23CB086-4A82-0BD6-077B-C6D821DC5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324" y="381000"/>
          <a:ext cx="1620653" cy="7821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200025</xdr:rowOff>
    </xdr:from>
    <xdr:to>
      <xdr:col>1</xdr:col>
      <xdr:colOff>1028700</xdr:colOff>
      <xdr:row>19</xdr:row>
      <xdr:rowOff>933450</xdr:rowOff>
    </xdr:to>
    <xdr:pic>
      <xdr:nvPicPr>
        <xdr:cNvPr id="2323" name="Picture 3">
          <a:extLst>
            <a:ext uri="{FF2B5EF4-FFF2-40B4-BE49-F238E27FC236}">
              <a16:creationId xmlns:a16="http://schemas.microsoft.com/office/drawing/2014/main" id="{62E6308A-1443-146E-C631-0C8C79E74C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909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942975</xdr:rowOff>
    </xdr:from>
    <xdr:to>
      <xdr:col>1</xdr:col>
      <xdr:colOff>1371600</xdr:colOff>
      <xdr:row>20</xdr:row>
      <xdr:rowOff>923925</xdr:rowOff>
    </xdr:to>
    <xdr:pic>
      <xdr:nvPicPr>
        <xdr:cNvPr id="2324" name="Picture 4">
          <a:extLst>
            <a:ext uri="{FF2B5EF4-FFF2-40B4-BE49-F238E27FC236}">
              <a16:creationId xmlns:a16="http://schemas.microsoft.com/office/drawing/2014/main" id="{2DC4A0AC-7C1C-F869-4D27-E6E804856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9434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942975</xdr:rowOff>
    </xdr:from>
    <xdr:to>
      <xdr:col>1</xdr:col>
      <xdr:colOff>1057275</xdr:colOff>
      <xdr:row>21</xdr:row>
      <xdr:rowOff>923925</xdr:rowOff>
    </xdr:to>
    <xdr:pic>
      <xdr:nvPicPr>
        <xdr:cNvPr id="2325" name="Picture 5">
          <a:extLst>
            <a:ext uri="{FF2B5EF4-FFF2-40B4-BE49-F238E27FC236}">
              <a16:creationId xmlns:a16="http://schemas.microsoft.com/office/drawing/2014/main" id="{307AE652-1DD0-84B8-1A4A-78C00F4C2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895975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200025</xdr:rowOff>
    </xdr:from>
    <xdr:to>
      <xdr:col>1</xdr:col>
      <xdr:colOff>1028700</xdr:colOff>
      <xdr:row>24</xdr:row>
      <xdr:rowOff>933450</xdr:rowOff>
    </xdr:to>
    <xdr:pic>
      <xdr:nvPicPr>
        <xdr:cNvPr id="2326" name="Picture 6">
          <a:extLst>
            <a:ext uri="{FF2B5EF4-FFF2-40B4-BE49-F238E27FC236}">
              <a16:creationId xmlns:a16="http://schemas.microsoft.com/office/drawing/2014/main" id="{D6374AD2-5935-9673-667F-43D7EC805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2675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942975</xdr:rowOff>
    </xdr:from>
    <xdr:to>
      <xdr:col>1</xdr:col>
      <xdr:colOff>1371600</xdr:colOff>
      <xdr:row>25</xdr:row>
      <xdr:rowOff>923925</xdr:rowOff>
    </xdr:to>
    <xdr:pic>
      <xdr:nvPicPr>
        <xdr:cNvPr id="2327" name="Picture 7">
          <a:extLst>
            <a:ext uri="{FF2B5EF4-FFF2-40B4-BE49-F238E27FC236}">
              <a16:creationId xmlns:a16="http://schemas.microsoft.com/office/drawing/2014/main" id="{D75C4CC1-BB90-2AEF-2086-A0F92600D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2200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942975</xdr:rowOff>
    </xdr:from>
    <xdr:to>
      <xdr:col>1</xdr:col>
      <xdr:colOff>457200</xdr:colOff>
      <xdr:row>26</xdr:row>
      <xdr:rowOff>923925</xdr:rowOff>
    </xdr:to>
    <xdr:pic>
      <xdr:nvPicPr>
        <xdr:cNvPr id="2328" name="Picture 8">
          <a:extLst>
            <a:ext uri="{FF2B5EF4-FFF2-40B4-BE49-F238E27FC236}">
              <a16:creationId xmlns:a16="http://schemas.microsoft.com/office/drawing/2014/main" id="{BD2AA848-328A-EB18-79D3-76DD8B014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172575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942975</xdr:rowOff>
    </xdr:from>
    <xdr:to>
      <xdr:col>1</xdr:col>
      <xdr:colOff>1028700</xdr:colOff>
      <xdr:row>27</xdr:row>
      <xdr:rowOff>923925</xdr:rowOff>
    </xdr:to>
    <xdr:pic>
      <xdr:nvPicPr>
        <xdr:cNvPr id="2329" name="Picture 9">
          <a:extLst>
            <a:ext uri="{FF2B5EF4-FFF2-40B4-BE49-F238E27FC236}">
              <a16:creationId xmlns:a16="http://schemas.microsoft.com/office/drawing/2014/main" id="{79D866A1-6F3E-6A63-1EC6-0A9CF480E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1250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942975</xdr:rowOff>
    </xdr:from>
    <xdr:to>
      <xdr:col>1</xdr:col>
      <xdr:colOff>704850</xdr:colOff>
      <xdr:row>28</xdr:row>
      <xdr:rowOff>923925</xdr:rowOff>
    </xdr:to>
    <xdr:pic>
      <xdr:nvPicPr>
        <xdr:cNvPr id="2330" name="Picture 10">
          <a:extLst>
            <a:ext uri="{FF2B5EF4-FFF2-40B4-BE49-F238E27FC236}">
              <a16:creationId xmlns:a16="http://schemas.microsoft.com/office/drawing/2014/main" id="{EC8B81D0-3C96-4116-DF6D-E4D8F3CFE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077575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942975</xdr:rowOff>
    </xdr:from>
    <xdr:to>
      <xdr:col>1</xdr:col>
      <xdr:colOff>1038225</xdr:colOff>
      <xdr:row>29</xdr:row>
      <xdr:rowOff>923925</xdr:rowOff>
    </xdr:to>
    <xdr:pic>
      <xdr:nvPicPr>
        <xdr:cNvPr id="2331" name="Picture 11">
          <a:extLst>
            <a:ext uri="{FF2B5EF4-FFF2-40B4-BE49-F238E27FC236}">
              <a16:creationId xmlns:a16="http://schemas.microsoft.com/office/drawing/2014/main" id="{75B99336-CA56-8A9B-B82B-75D06FF17A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030075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1028700</xdr:colOff>
      <xdr:row>34</xdr:row>
      <xdr:rowOff>933450</xdr:rowOff>
    </xdr:to>
    <xdr:pic>
      <xdr:nvPicPr>
        <xdr:cNvPr id="2332" name="Picture 12">
          <a:extLst>
            <a:ext uri="{FF2B5EF4-FFF2-40B4-BE49-F238E27FC236}">
              <a16:creationId xmlns:a16="http://schemas.microsoft.com/office/drawing/2014/main" id="{A07023C2-8CB4-7853-1300-E2D2A6F251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8303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1371600</xdr:colOff>
      <xdr:row>35</xdr:row>
      <xdr:rowOff>933450</xdr:rowOff>
    </xdr:to>
    <xdr:pic>
      <xdr:nvPicPr>
        <xdr:cNvPr id="2333" name="Picture 13">
          <a:extLst>
            <a:ext uri="{FF2B5EF4-FFF2-40B4-BE49-F238E27FC236}">
              <a16:creationId xmlns:a16="http://schemas.microsoft.com/office/drawing/2014/main" id="{00B818F0-8F49-97D1-BFDA-BE383E14A2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782800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457200</xdr:colOff>
      <xdr:row>36</xdr:row>
      <xdr:rowOff>933450</xdr:rowOff>
    </xdr:to>
    <xdr:pic>
      <xdr:nvPicPr>
        <xdr:cNvPr id="2334" name="Picture 14">
          <a:extLst>
            <a:ext uri="{FF2B5EF4-FFF2-40B4-BE49-F238E27FC236}">
              <a16:creationId xmlns:a16="http://schemas.microsoft.com/office/drawing/2014/main" id="{FE6AA841-8BF0-4F21-6D2C-5A42AF7B5E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735300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1028700</xdr:colOff>
      <xdr:row>37</xdr:row>
      <xdr:rowOff>933450</xdr:rowOff>
    </xdr:to>
    <xdr:pic>
      <xdr:nvPicPr>
        <xdr:cNvPr id="2335" name="Picture 15">
          <a:extLst>
            <a:ext uri="{FF2B5EF4-FFF2-40B4-BE49-F238E27FC236}">
              <a16:creationId xmlns:a16="http://schemas.microsoft.com/office/drawing/2014/main" id="{617073C9-0CA5-504C-C1C6-339CF9A37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6878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704850</xdr:colOff>
      <xdr:row>38</xdr:row>
      <xdr:rowOff>933450</xdr:rowOff>
    </xdr:to>
    <xdr:pic>
      <xdr:nvPicPr>
        <xdr:cNvPr id="2336" name="Picture 16">
          <a:extLst>
            <a:ext uri="{FF2B5EF4-FFF2-40B4-BE49-F238E27FC236}">
              <a16:creationId xmlns:a16="http://schemas.microsoft.com/office/drawing/2014/main" id="{0E0C30A9-5398-F0E5-EF6D-30C33AE9A3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640300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1038225</xdr:colOff>
      <xdr:row>39</xdr:row>
      <xdr:rowOff>933450</xdr:rowOff>
    </xdr:to>
    <xdr:pic>
      <xdr:nvPicPr>
        <xdr:cNvPr id="2337" name="Picture 17">
          <a:extLst>
            <a:ext uri="{FF2B5EF4-FFF2-40B4-BE49-F238E27FC236}">
              <a16:creationId xmlns:a16="http://schemas.microsoft.com/office/drawing/2014/main" id="{3FA43C23-5D3E-0647-CCD7-197B221546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592800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200025</xdr:rowOff>
    </xdr:from>
    <xdr:to>
      <xdr:col>1</xdr:col>
      <xdr:colOff>1028700</xdr:colOff>
      <xdr:row>44</xdr:row>
      <xdr:rowOff>933450</xdr:rowOff>
    </xdr:to>
    <xdr:pic>
      <xdr:nvPicPr>
        <xdr:cNvPr id="2338" name="Picture 18">
          <a:extLst>
            <a:ext uri="{FF2B5EF4-FFF2-40B4-BE49-F238E27FC236}">
              <a16:creationId xmlns:a16="http://schemas.microsoft.com/office/drawing/2014/main" id="{FBA75056-3E48-ADA1-DCC9-EAA72B24C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3739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942975</xdr:rowOff>
    </xdr:from>
    <xdr:to>
      <xdr:col>1</xdr:col>
      <xdr:colOff>1371600</xdr:colOff>
      <xdr:row>45</xdr:row>
      <xdr:rowOff>923925</xdr:rowOff>
    </xdr:to>
    <xdr:pic>
      <xdr:nvPicPr>
        <xdr:cNvPr id="2339" name="Picture 19">
          <a:extLst>
            <a:ext uri="{FF2B5EF4-FFF2-40B4-BE49-F238E27FC236}">
              <a16:creationId xmlns:a16="http://schemas.microsoft.com/office/drawing/2014/main" id="{5EE5B6AF-3221-386F-89AC-9D23ACDF3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13264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942975</xdr:rowOff>
    </xdr:from>
    <xdr:to>
      <xdr:col>1</xdr:col>
      <xdr:colOff>1057275</xdr:colOff>
      <xdr:row>46</xdr:row>
      <xdr:rowOff>923925</xdr:rowOff>
    </xdr:to>
    <xdr:pic>
      <xdr:nvPicPr>
        <xdr:cNvPr id="2340" name="Picture 20">
          <a:extLst>
            <a:ext uri="{FF2B5EF4-FFF2-40B4-BE49-F238E27FC236}">
              <a16:creationId xmlns:a16="http://schemas.microsoft.com/office/drawing/2014/main" id="{99FE62A5-9AB8-6A1D-B5E7-DE9D49BA08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278975"/>
          <a:ext cx="1057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200025</xdr:rowOff>
    </xdr:from>
    <xdr:to>
      <xdr:col>1</xdr:col>
      <xdr:colOff>1028700</xdr:colOff>
      <xdr:row>49</xdr:row>
      <xdr:rowOff>933450</xdr:rowOff>
    </xdr:to>
    <xdr:pic>
      <xdr:nvPicPr>
        <xdr:cNvPr id="2341" name="Picture 21">
          <a:extLst>
            <a:ext uri="{FF2B5EF4-FFF2-40B4-BE49-F238E27FC236}">
              <a16:creationId xmlns:a16="http://schemas.microsoft.com/office/drawing/2014/main" id="{FEF1C65C-6AAE-BD60-1193-028470904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36505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942975</xdr:rowOff>
    </xdr:from>
    <xdr:to>
      <xdr:col>1</xdr:col>
      <xdr:colOff>1371600</xdr:colOff>
      <xdr:row>50</xdr:row>
      <xdr:rowOff>923925</xdr:rowOff>
    </xdr:to>
    <xdr:pic>
      <xdr:nvPicPr>
        <xdr:cNvPr id="2342" name="Picture 22">
          <a:extLst>
            <a:ext uri="{FF2B5EF4-FFF2-40B4-BE49-F238E27FC236}">
              <a16:creationId xmlns:a16="http://schemas.microsoft.com/office/drawing/2014/main" id="{DBD0DAD4-55C2-A87A-1080-5CE3FEE49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603075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942975</xdr:rowOff>
    </xdr:from>
    <xdr:to>
      <xdr:col>1</xdr:col>
      <xdr:colOff>457200</xdr:colOff>
      <xdr:row>51</xdr:row>
      <xdr:rowOff>923925</xdr:rowOff>
    </xdr:to>
    <xdr:pic>
      <xdr:nvPicPr>
        <xdr:cNvPr id="2343" name="Picture 23">
          <a:extLst>
            <a:ext uri="{FF2B5EF4-FFF2-40B4-BE49-F238E27FC236}">
              <a16:creationId xmlns:a16="http://schemas.microsoft.com/office/drawing/2014/main" id="{70F0275A-424E-F2F2-02F3-0AA443733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555575"/>
          <a:ext cx="4572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942975</xdr:rowOff>
    </xdr:from>
    <xdr:to>
      <xdr:col>1</xdr:col>
      <xdr:colOff>1028700</xdr:colOff>
      <xdr:row>52</xdr:row>
      <xdr:rowOff>923925</xdr:rowOff>
    </xdr:to>
    <xdr:pic>
      <xdr:nvPicPr>
        <xdr:cNvPr id="2344" name="Picture 24">
          <a:extLst>
            <a:ext uri="{FF2B5EF4-FFF2-40B4-BE49-F238E27FC236}">
              <a16:creationId xmlns:a16="http://schemas.microsoft.com/office/drawing/2014/main" id="{60B50711-138F-9F1D-5C6D-B2E2D52E0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508075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942975</xdr:rowOff>
    </xdr:from>
    <xdr:to>
      <xdr:col>1</xdr:col>
      <xdr:colOff>704850</xdr:colOff>
      <xdr:row>53</xdr:row>
      <xdr:rowOff>923925</xdr:rowOff>
    </xdr:to>
    <xdr:pic>
      <xdr:nvPicPr>
        <xdr:cNvPr id="2345" name="Picture 25">
          <a:extLst>
            <a:ext uri="{FF2B5EF4-FFF2-40B4-BE49-F238E27FC236}">
              <a16:creationId xmlns:a16="http://schemas.microsoft.com/office/drawing/2014/main" id="{A8C5DA7B-8D32-ED8F-39CE-F62816E4A7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460575"/>
          <a:ext cx="7048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942975</xdr:rowOff>
    </xdr:from>
    <xdr:to>
      <xdr:col>1</xdr:col>
      <xdr:colOff>1038225</xdr:colOff>
      <xdr:row>54</xdr:row>
      <xdr:rowOff>923925</xdr:rowOff>
    </xdr:to>
    <xdr:pic>
      <xdr:nvPicPr>
        <xdr:cNvPr id="2346" name="Picture 26">
          <a:extLst>
            <a:ext uri="{FF2B5EF4-FFF2-40B4-BE49-F238E27FC236}">
              <a16:creationId xmlns:a16="http://schemas.microsoft.com/office/drawing/2014/main" id="{9529149F-3DE4-28FD-AAA9-34E36B4009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413075"/>
          <a:ext cx="10382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1028700</xdr:colOff>
      <xdr:row>59</xdr:row>
      <xdr:rowOff>933450</xdr:rowOff>
    </xdr:to>
    <xdr:pic>
      <xdr:nvPicPr>
        <xdr:cNvPr id="2347" name="Picture 27">
          <a:extLst>
            <a:ext uri="{FF2B5EF4-FFF2-40B4-BE49-F238E27FC236}">
              <a16:creationId xmlns:a16="http://schemas.microsoft.com/office/drawing/2014/main" id="{34DD93D5-29B5-0E30-850B-85B06C3ED9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0213300"/>
          <a:ext cx="10287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1371600</xdr:colOff>
      <xdr:row>60</xdr:row>
      <xdr:rowOff>933450</xdr:rowOff>
    </xdr:to>
    <xdr:pic>
      <xdr:nvPicPr>
        <xdr:cNvPr id="2348" name="Picture 28">
          <a:extLst>
            <a:ext uri="{FF2B5EF4-FFF2-40B4-BE49-F238E27FC236}">
              <a16:creationId xmlns:a16="http://schemas.microsoft.com/office/drawing/2014/main" id="{A635046C-4CAD-17AB-A6B3-B71170706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165800"/>
          <a:ext cx="13716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209550</xdr:rowOff>
    </xdr:from>
    <xdr:to>
      <xdr:col>1</xdr:col>
      <xdr:colOff>1028700</xdr:colOff>
      <xdr:row>63</xdr:row>
      <xdr:rowOff>923925</xdr:rowOff>
    </xdr:to>
    <xdr:pic>
      <xdr:nvPicPr>
        <xdr:cNvPr id="2349" name="Picture 29">
          <a:extLst>
            <a:ext uri="{FF2B5EF4-FFF2-40B4-BE49-F238E27FC236}">
              <a16:creationId xmlns:a16="http://schemas.microsoft.com/office/drawing/2014/main" id="{54610974-D7F1-628A-8721-8BF4AA55A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253740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952500</xdr:rowOff>
    </xdr:from>
    <xdr:to>
      <xdr:col>1</xdr:col>
      <xdr:colOff>1371600</xdr:colOff>
      <xdr:row>64</xdr:row>
      <xdr:rowOff>923925</xdr:rowOff>
    </xdr:to>
    <xdr:pic>
      <xdr:nvPicPr>
        <xdr:cNvPr id="2350" name="Picture 30">
          <a:extLst>
            <a:ext uri="{FF2B5EF4-FFF2-40B4-BE49-F238E27FC236}">
              <a16:creationId xmlns:a16="http://schemas.microsoft.com/office/drawing/2014/main" id="{08D59E1E-01D7-E78A-00E8-2DECE92608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489900"/>
          <a:ext cx="13716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952500</xdr:rowOff>
    </xdr:from>
    <xdr:to>
      <xdr:col>1</xdr:col>
      <xdr:colOff>457200</xdr:colOff>
      <xdr:row>65</xdr:row>
      <xdr:rowOff>923925</xdr:rowOff>
    </xdr:to>
    <xdr:pic>
      <xdr:nvPicPr>
        <xdr:cNvPr id="2351" name="Picture 31">
          <a:extLst>
            <a:ext uri="{FF2B5EF4-FFF2-40B4-BE49-F238E27FC236}">
              <a16:creationId xmlns:a16="http://schemas.microsoft.com/office/drawing/2014/main" id="{D54BC6A0-8DE2-C028-8771-3736363931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442400"/>
          <a:ext cx="4572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952500</xdr:rowOff>
    </xdr:from>
    <xdr:to>
      <xdr:col>1</xdr:col>
      <xdr:colOff>1028700</xdr:colOff>
      <xdr:row>66</xdr:row>
      <xdr:rowOff>923925</xdr:rowOff>
    </xdr:to>
    <xdr:pic>
      <xdr:nvPicPr>
        <xdr:cNvPr id="2352" name="Picture 32">
          <a:extLst>
            <a:ext uri="{FF2B5EF4-FFF2-40B4-BE49-F238E27FC236}">
              <a16:creationId xmlns:a16="http://schemas.microsoft.com/office/drawing/2014/main" id="{F8D3BD1A-541C-A947-3213-073E963172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394900"/>
          <a:ext cx="10287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952500</xdr:rowOff>
    </xdr:from>
    <xdr:to>
      <xdr:col>1</xdr:col>
      <xdr:colOff>704850</xdr:colOff>
      <xdr:row>67</xdr:row>
      <xdr:rowOff>923925</xdr:rowOff>
    </xdr:to>
    <xdr:pic>
      <xdr:nvPicPr>
        <xdr:cNvPr id="2353" name="Picture 33">
          <a:extLst>
            <a:ext uri="{FF2B5EF4-FFF2-40B4-BE49-F238E27FC236}">
              <a16:creationId xmlns:a16="http://schemas.microsoft.com/office/drawing/2014/main" id="{E3E28EC2-C58F-1FAB-4516-0335FA5578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347400"/>
          <a:ext cx="7048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952500</xdr:rowOff>
    </xdr:from>
    <xdr:to>
      <xdr:col>1</xdr:col>
      <xdr:colOff>1038225</xdr:colOff>
      <xdr:row>68</xdr:row>
      <xdr:rowOff>923925</xdr:rowOff>
    </xdr:to>
    <xdr:pic>
      <xdr:nvPicPr>
        <xdr:cNvPr id="2354" name="Picture 34">
          <a:extLst>
            <a:ext uri="{FF2B5EF4-FFF2-40B4-BE49-F238E27FC236}">
              <a16:creationId xmlns:a16="http://schemas.microsoft.com/office/drawing/2014/main" id="{046EF1F9-B09A-0B1A-73B7-21B14E4749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299900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190500</xdr:rowOff>
    </xdr:from>
    <xdr:to>
      <xdr:col>1</xdr:col>
      <xdr:colOff>723900</xdr:colOff>
      <xdr:row>5</xdr:row>
      <xdr:rowOff>114300</xdr:rowOff>
    </xdr:to>
    <xdr:pic>
      <xdr:nvPicPr>
        <xdr:cNvPr id="3277" name="Picture 1">
          <a:extLst>
            <a:ext uri="{FF2B5EF4-FFF2-40B4-BE49-F238E27FC236}">
              <a16:creationId xmlns:a16="http://schemas.microsoft.com/office/drawing/2014/main" id="{75F5D469-BF45-D10B-354E-FEF046A12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71500"/>
          <a:ext cx="7239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2</xdr:row>
      <xdr:rowOff>190500</xdr:rowOff>
    </xdr:from>
    <xdr:to>
      <xdr:col>9</xdr:col>
      <xdr:colOff>581025</xdr:colOff>
      <xdr:row>6</xdr:row>
      <xdr:rowOff>104775</xdr:rowOff>
    </xdr:to>
    <xdr:pic>
      <xdr:nvPicPr>
        <xdr:cNvPr id="3278" name="Picture 2">
          <a:extLst>
            <a:ext uri="{FF2B5EF4-FFF2-40B4-BE49-F238E27FC236}">
              <a16:creationId xmlns:a16="http://schemas.microsoft.com/office/drawing/2014/main" id="{3F025E42-6DEC-CCDC-0CA9-5DD47EA90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71500"/>
          <a:ext cx="1323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18</xdr:row>
      <xdr:rowOff>200025</xdr:rowOff>
    </xdr:from>
    <xdr:to>
      <xdr:col>1</xdr:col>
      <xdr:colOff>590550</xdr:colOff>
      <xdr:row>20</xdr:row>
      <xdr:rowOff>0</xdr:rowOff>
    </xdr:to>
    <xdr:pic>
      <xdr:nvPicPr>
        <xdr:cNvPr id="3279" name="Picture 3">
          <a:extLst>
            <a:ext uri="{FF2B5EF4-FFF2-40B4-BE49-F238E27FC236}">
              <a16:creationId xmlns:a16="http://schemas.microsoft.com/office/drawing/2014/main" id="{7067E3C0-45BD-88F6-5512-DE674C49A7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990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19</xdr:row>
      <xdr:rowOff>942975</xdr:rowOff>
    </xdr:from>
    <xdr:to>
      <xdr:col>1</xdr:col>
      <xdr:colOff>590550</xdr:colOff>
      <xdr:row>21</xdr:row>
      <xdr:rowOff>0</xdr:rowOff>
    </xdr:to>
    <xdr:pic>
      <xdr:nvPicPr>
        <xdr:cNvPr id="3280" name="Picture 4">
          <a:extLst>
            <a:ext uri="{FF2B5EF4-FFF2-40B4-BE49-F238E27FC236}">
              <a16:creationId xmlns:a16="http://schemas.microsoft.com/office/drawing/2014/main" id="{25D8B64B-6DE7-1E62-DD98-7F6BF2BB37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9434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942975</xdr:rowOff>
    </xdr:from>
    <xdr:to>
      <xdr:col>1</xdr:col>
      <xdr:colOff>590550</xdr:colOff>
      <xdr:row>22</xdr:row>
      <xdr:rowOff>0</xdr:rowOff>
    </xdr:to>
    <xdr:pic>
      <xdr:nvPicPr>
        <xdr:cNvPr id="3281" name="Picture 5">
          <a:extLst>
            <a:ext uri="{FF2B5EF4-FFF2-40B4-BE49-F238E27FC236}">
              <a16:creationId xmlns:a16="http://schemas.microsoft.com/office/drawing/2014/main" id="{2FE2C3EE-C1E8-795A-9F4D-8537F6EB5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895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200025</xdr:rowOff>
    </xdr:from>
    <xdr:to>
      <xdr:col>1</xdr:col>
      <xdr:colOff>590550</xdr:colOff>
      <xdr:row>25</xdr:row>
      <xdr:rowOff>0</xdr:rowOff>
    </xdr:to>
    <xdr:pic>
      <xdr:nvPicPr>
        <xdr:cNvPr id="3282" name="Picture 6">
          <a:extLst>
            <a:ext uri="{FF2B5EF4-FFF2-40B4-BE49-F238E27FC236}">
              <a16:creationId xmlns:a16="http://schemas.microsoft.com/office/drawing/2014/main" id="{F42B04EE-8E92-2E14-2492-9D451CE98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7267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24</xdr:row>
      <xdr:rowOff>942975</xdr:rowOff>
    </xdr:from>
    <xdr:to>
      <xdr:col>1</xdr:col>
      <xdr:colOff>590550</xdr:colOff>
      <xdr:row>26</xdr:row>
      <xdr:rowOff>0</xdr:rowOff>
    </xdr:to>
    <xdr:pic>
      <xdr:nvPicPr>
        <xdr:cNvPr id="3283" name="Picture 7">
          <a:extLst>
            <a:ext uri="{FF2B5EF4-FFF2-40B4-BE49-F238E27FC236}">
              <a16:creationId xmlns:a16="http://schemas.microsoft.com/office/drawing/2014/main" id="{E234A781-C38B-FB3D-DFC0-9DC4B9FCA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220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942975</xdr:rowOff>
    </xdr:from>
    <xdr:to>
      <xdr:col>1</xdr:col>
      <xdr:colOff>457200</xdr:colOff>
      <xdr:row>27</xdr:row>
      <xdr:rowOff>0</xdr:rowOff>
    </xdr:to>
    <xdr:pic>
      <xdr:nvPicPr>
        <xdr:cNvPr id="3284" name="Picture 8">
          <a:extLst>
            <a:ext uri="{FF2B5EF4-FFF2-40B4-BE49-F238E27FC236}">
              <a16:creationId xmlns:a16="http://schemas.microsoft.com/office/drawing/2014/main" id="{3918B12B-5585-941A-F64A-CC80AF04AF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172575"/>
          <a:ext cx="457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942975</xdr:rowOff>
    </xdr:from>
    <xdr:to>
      <xdr:col>1</xdr:col>
      <xdr:colOff>590550</xdr:colOff>
      <xdr:row>28</xdr:row>
      <xdr:rowOff>0</xdr:rowOff>
    </xdr:to>
    <xdr:pic>
      <xdr:nvPicPr>
        <xdr:cNvPr id="3285" name="Picture 9">
          <a:extLst>
            <a:ext uri="{FF2B5EF4-FFF2-40B4-BE49-F238E27FC236}">
              <a16:creationId xmlns:a16="http://schemas.microsoft.com/office/drawing/2014/main" id="{9257E5E7-71B2-4E5E-ED2F-86A438DC03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0125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27</xdr:row>
      <xdr:rowOff>942975</xdr:rowOff>
    </xdr:from>
    <xdr:to>
      <xdr:col>1</xdr:col>
      <xdr:colOff>590550</xdr:colOff>
      <xdr:row>29</xdr:row>
      <xdr:rowOff>0</xdr:rowOff>
    </xdr:to>
    <xdr:pic>
      <xdr:nvPicPr>
        <xdr:cNvPr id="3286" name="Picture 10">
          <a:extLst>
            <a:ext uri="{FF2B5EF4-FFF2-40B4-BE49-F238E27FC236}">
              <a16:creationId xmlns:a16="http://schemas.microsoft.com/office/drawing/2014/main" id="{9137573A-16D2-27E2-0678-9255D5EA0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077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28</xdr:row>
      <xdr:rowOff>942975</xdr:rowOff>
    </xdr:from>
    <xdr:to>
      <xdr:col>1</xdr:col>
      <xdr:colOff>590550</xdr:colOff>
      <xdr:row>30</xdr:row>
      <xdr:rowOff>0</xdr:rowOff>
    </xdr:to>
    <xdr:pic>
      <xdr:nvPicPr>
        <xdr:cNvPr id="3287" name="Picture 11">
          <a:extLst>
            <a:ext uri="{FF2B5EF4-FFF2-40B4-BE49-F238E27FC236}">
              <a16:creationId xmlns:a16="http://schemas.microsoft.com/office/drawing/2014/main" id="{6E81D38A-6912-6B0B-3D37-6B4BC0B48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030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590550</xdr:colOff>
      <xdr:row>35</xdr:row>
      <xdr:rowOff>0</xdr:rowOff>
    </xdr:to>
    <xdr:pic>
      <xdr:nvPicPr>
        <xdr:cNvPr id="3288" name="Picture 12">
          <a:extLst>
            <a:ext uri="{FF2B5EF4-FFF2-40B4-BE49-F238E27FC236}">
              <a16:creationId xmlns:a16="http://schemas.microsoft.com/office/drawing/2014/main" id="{BA6EAE8E-F1FB-D4F0-7E6E-49E08B3EA1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3830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590550</xdr:colOff>
      <xdr:row>36</xdr:row>
      <xdr:rowOff>0</xdr:rowOff>
    </xdr:to>
    <xdr:pic>
      <xdr:nvPicPr>
        <xdr:cNvPr id="3289" name="Picture 13">
          <a:extLst>
            <a:ext uri="{FF2B5EF4-FFF2-40B4-BE49-F238E27FC236}">
              <a16:creationId xmlns:a16="http://schemas.microsoft.com/office/drawing/2014/main" id="{DF672A08-6FAE-F8F7-90E9-D4966FC208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782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457200</xdr:colOff>
      <xdr:row>37</xdr:row>
      <xdr:rowOff>0</xdr:rowOff>
    </xdr:to>
    <xdr:pic>
      <xdr:nvPicPr>
        <xdr:cNvPr id="3290" name="Picture 14">
          <a:extLst>
            <a:ext uri="{FF2B5EF4-FFF2-40B4-BE49-F238E27FC236}">
              <a16:creationId xmlns:a16="http://schemas.microsoft.com/office/drawing/2014/main" id="{72653C96-0FB0-3355-9E90-D2AAA0127A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5735300"/>
          <a:ext cx="45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590550</xdr:colOff>
      <xdr:row>38</xdr:row>
      <xdr:rowOff>0</xdr:rowOff>
    </xdr:to>
    <xdr:pic>
      <xdr:nvPicPr>
        <xdr:cNvPr id="3291" name="Picture 15">
          <a:extLst>
            <a:ext uri="{FF2B5EF4-FFF2-40B4-BE49-F238E27FC236}">
              <a16:creationId xmlns:a16="http://schemas.microsoft.com/office/drawing/2014/main" id="{6E0357F2-EAA7-259F-F97C-00278C1162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6687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590550</xdr:colOff>
      <xdr:row>39</xdr:row>
      <xdr:rowOff>0</xdr:rowOff>
    </xdr:to>
    <xdr:pic>
      <xdr:nvPicPr>
        <xdr:cNvPr id="3292" name="Picture 16">
          <a:extLst>
            <a:ext uri="{FF2B5EF4-FFF2-40B4-BE49-F238E27FC236}">
              <a16:creationId xmlns:a16="http://schemas.microsoft.com/office/drawing/2014/main" id="{8EA304CE-8593-D011-77C8-0A8D8FCB17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7640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590550</xdr:colOff>
      <xdr:row>40</xdr:row>
      <xdr:rowOff>0</xdr:rowOff>
    </xdr:to>
    <xdr:pic>
      <xdr:nvPicPr>
        <xdr:cNvPr id="3293" name="Picture 17">
          <a:extLst>
            <a:ext uri="{FF2B5EF4-FFF2-40B4-BE49-F238E27FC236}">
              <a16:creationId xmlns:a16="http://schemas.microsoft.com/office/drawing/2014/main" id="{C71B7158-266B-C8C1-648A-70A7C9E6D8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592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200025</xdr:rowOff>
    </xdr:from>
    <xdr:to>
      <xdr:col>1</xdr:col>
      <xdr:colOff>590550</xdr:colOff>
      <xdr:row>45</xdr:row>
      <xdr:rowOff>0</xdr:rowOff>
    </xdr:to>
    <xdr:pic>
      <xdr:nvPicPr>
        <xdr:cNvPr id="3294" name="Picture 18">
          <a:extLst>
            <a:ext uri="{FF2B5EF4-FFF2-40B4-BE49-F238E27FC236}">
              <a16:creationId xmlns:a16="http://schemas.microsoft.com/office/drawing/2014/main" id="{595A6590-7A82-B799-A349-929B3A13D6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0373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942975</xdr:rowOff>
    </xdr:from>
    <xdr:to>
      <xdr:col>1</xdr:col>
      <xdr:colOff>590550</xdr:colOff>
      <xdr:row>46</xdr:row>
      <xdr:rowOff>0</xdr:rowOff>
    </xdr:to>
    <xdr:pic>
      <xdr:nvPicPr>
        <xdr:cNvPr id="3295" name="Picture 19">
          <a:extLst>
            <a:ext uri="{FF2B5EF4-FFF2-40B4-BE49-F238E27FC236}">
              <a16:creationId xmlns:a16="http://schemas.microsoft.com/office/drawing/2014/main" id="{927F2F93-DDD2-25F1-AD01-3F6BD5145E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13264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942975</xdr:rowOff>
    </xdr:from>
    <xdr:to>
      <xdr:col>1</xdr:col>
      <xdr:colOff>590550</xdr:colOff>
      <xdr:row>47</xdr:row>
      <xdr:rowOff>0</xdr:rowOff>
    </xdr:to>
    <xdr:pic>
      <xdr:nvPicPr>
        <xdr:cNvPr id="3296" name="Picture 20">
          <a:extLst>
            <a:ext uri="{FF2B5EF4-FFF2-40B4-BE49-F238E27FC236}">
              <a16:creationId xmlns:a16="http://schemas.microsoft.com/office/drawing/2014/main" id="{C12D327B-F013-5EFF-BDB7-C18687D2D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22789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200025</xdr:rowOff>
    </xdr:from>
    <xdr:to>
      <xdr:col>1</xdr:col>
      <xdr:colOff>590550</xdr:colOff>
      <xdr:row>50</xdr:row>
      <xdr:rowOff>0</xdr:rowOff>
    </xdr:to>
    <xdr:pic>
      <xdr:nvPicPr>
        <xdr:cNvPr id="3297" name="Picture 21">
          <a:extLst>
            <a:ext uri="{FF2B5EF4-FFF2-40B4-BE49-F238E27FC236}">
              <a16:creationId xmlns:a16="http://schemas.microsoft.com/office/drawing/2014/main" id="{B141A5B8-20B0-E85D-6C5C-AFF484C0EF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3650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942975</xdr:rowOff>
    </xdr:from>
    <xdr:to>
      <xdr:col>1</xdr:col>
      <xdr:colOff>590550</xdr:colOff>
      <xdr:row>51</xdr:row>
      <xdr:rowOff>0</xdr:rowOff>
    </xdr:to>
    <xdr:pic>
      <xdr:nvPicPr>
        <xdr:cNvPr id="3298" name="Picture 22">
          <a:extLst>
            <a:ext uri="{FF2B5EF4-FFF2-40B4-BE49-F238E27FC236}">
              <a16:creationId xmlns:a16="http://schemas.microsoft.com/office/drawing/2014/main" id="{C1317C7D-5268-4377-058F-7E7877C3E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4603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942975</xdr:rowOff>
    </xdr:from>
    <xdr:to>
      <xdr:col>1</xdr:col>
      <xdr:colOff>457200</xdr:colOff>
      <xdr:row>52</xdr:row>
      <xdr:rowOff>0</xdr:rowOff>
    </xdr:to>
    <xdr:pic>
      <xdr:nvPicPr>
        <xdr:cNvPr id="3299" name="Picture 23">
          <a:extLst>
            <a:ext uri="{FF2B5EF4-FFF2-40B4-BE49-F238E27FC236}">
              <a16:creationId xmlns:a16="http://schemas.microsoft.com/office/drawing/2014/main" id="{2B6C54C6-DD40-138D-CAB4-AF0DB0B35C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555575"/>
          <a:ext cx="457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942975</xdr:rowOff>
    </xdr:from>
    <xdr:to>
      <xdr:col>1</xdr:col>
      <xdr:colOff>590550</xdr:colOff>
      <xdr:row>53</xdr:row>
      <xdr:rowOff>0</xdr:rowOff>
    </xdr:to>
    <xdr:pic>
      <xdr:nvPicPr>
        <xdr:cNvPr id="3300" name="Picture 24">
          <a:extLst>
            <a:ext uri="{FF2B5EF4-FFF2-40B4-BE49-F238E27FC236}">
              <a16:creationId xmlns:a16="http://schemas.microsoft.com/office/drawing/2014/main" id="{EF1B7058-DC41-62DD-9003-7D12413ABF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6508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942975</xdr:rowOff>
    </xdr:from>
    <xdr:to>
      <xdr:col>1</xdr:col>
      <xdr:colOff>590550</xdr:colOff>
      <xdr:row>54</xdr:row>
      <xdr:rowOff>0</xdr:rowOff>
    </xdr:to>
    <xdr:pic>
      <xdr:nvPicPr>
        <xdr:cNvPr id="3301" name="Picture 25">
          <a:extLst>
            <a:ext uri="{FF2B5EF4-FFF2-40B4-BE49-F238E27FC236}">
              <a16:creationId xmlns:a16="http://schemas.microsoft.com/office/drawing/2014/main" id="{36BE9FDA-903A-D267-4937-C1EF054F0C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4605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942975</xdr:rowOff>
    </xdr:from>
    <xdr:to>
      <xdr:col>1</xdr:col>
      <xdr:colOff>590550</xdr:colOff>
      <xdr:row>55</xdr:row>
      <xdr:rowOff>0</xdr:rowOff>
    </xdr:to>
    <xdr:pic>
      <xdr:nvPicPr>
        <xdr:cNvPr id="3302" name="Picture 26">
          <a:extLst>
            <a:ext uri="{FF2B5EF4-FFF2-40B4-BE49-F238E27FC236}">
              <a16:creationId xmlns:a16="http://schemas.microsoft.com/office/drawing/2014/main" id="{6A72404A-9003-0DB0-85A6-9D55FB021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8413075"/>
          <a:ext cx="590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590550</xdr:colOff>
      <xdr:row>60</xdr:row>
      <xdr:rowOff>0</xdr:rowOff>
    </xdr:to>
    <xdr:pic>
      <xdr:nvPicPr>
        <xdr:cNvPr id="3303" name="Picture 27">
          <a:extLst>
            <a:ext uri="{FF2B5EF4-FFF2-40B4-BE49-F238E27FC236}">
              <a16:creationId xmlns:a16="http://schemas.microsoft.com/office/drawing/2014/main" id="{2C6819B4-B634-58B7-8674-ED3CC584C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02133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590550</xdr:colOff>
      <xdr:row>61</xdr:row>
      <xdr:rowOff>0</xdr:rowOff>
    </xdr:to>
    <xdr:pic>
      <xdr:nvPicPr>
        <xdr:cNvPr id="3304" name="Picture 28">
          <a:extLst>
            <a:ext uri="{FF2B5EF4-FFF2-40B4-BE49-F238E27FC236}">
              <a16:creationId xmlns:a16="http://schemas.microsoft.com/office/drawing/2014/main" id="{52681781-6F1E-9196-6C69-4EE2CE771D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1658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209550</xdr:rowOff>
    </xdr:from>
    <xdr:to>
      <xdr:col>1</xdr:col>
      <xdr:colOff>590550</xdr:colOff>
      <xdr:row>64</xdr:row>
      <xdr:rowOff>0</xdr:rowOff>
    </xdr:to>
    <xdr:pic>
      <xdr:nvPicPr>
        <xdr:cNvPr id="3305" name="Picture 29">
          <a:extLst>
            <a:ext uri="{FF2B5EF4-FFF2-40B4-BE49-F238E27FC236}">
              <a16:creationId xmlns:a16="http://schemas.microsoft.com/office/drawing/2014/main" id="{EC513D54-3E59-C874-9CAF-D865912C3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25374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952500</xdr:rowOff>
    </xdr:from>
    <xdr:to>
      <xdr:col>1</xdr:col>
      <xdr:colOff>590550</xdr:colOff>
      <xdr:row>65</xdr:row>
      <xdr:rowOff>0</xdr:rowOff>
    </xdr:to>
    <xdr:pic>
      <xdr:nvPicPr>
        <xdr:cNvPr id="3306" name="Picture 30">
          <a:extLst>
            <a:ext uri="{FF2B5EF4-FFF2-40B4-BE49-F238E27FC236}">
              <a16:creationId xmlns:a16="http://schemas.microsoft.com/office/drawing/2014/main" id="{CBBB9DA4-52AE-AF4F-247F-50DD360A62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3489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64</xdr:row>
      <xdr:rowOff>952500</xdr:rowOff>
    </xdr:from>
    <xdr:to>
      <xdr:col>1</xdr:col>
      <xdr:colOff>457200</xdr:colOff>
      <xdr:row>66</xdr:row>
      <xdr:rowOff>0</xdr:rowOff>
    </xdr:to>
    <xdr:pic>
      <xdr:nvPicPr>
        <xdr:cNvPr id="3307" name="Picture 31">
          <a:extLst>
            <a:ext uri="{FF2B5EF4-FFF2-40B4-BE49-F238E27FC236}">
              <a16:creationId xmlns:a16="http://schemas.microsoft.com/office/drawing/2014/main" id="{5170ABB6-3724-79AC-6CC9-2CAE12B829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4442400"/>
          <a:ext cx="457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65</xdr:row>
      <xdr:rowOff>952500</xdr:rowOff>
    </xdr:from>
    <xdr:to>
      <xdr:col>1</xdr:col>
      <xdr:colOff>590550</xdr:colOff>
      <xdr:row>67</xdr:row>
      <xdr:rowOff>0</xdr:rowOff>
    </xdr:to>
    <xdr:pic>
      <xdr:nvPicPr>
        <xdr:cNvPr id="3308" name="Picture 32">
          <a:extLst>
            <a:ext uri="{FF2B5EF4-FFF2-40B4-BE49-F238E27FC236}">
              <a16:creationId xmlns:a16="http://schemas.microsoft.com/office/drawing/2014/main" id="{11E77B94-A28D-A131-C9AF-CBBC8502D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5394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66</xdr:row>
      <xdr:rowOff>952500</xdr:rowOff>
    </xdr:from>
    <xdr:to>
      <xdr:col>1</xdr:col>
      <xdr:colOff>590550</xdr:colOff>
      <xdr:row>68</xdr:row>
      <xdr:rowOff>0</xdr:rowOff>
    </xdr:to>
    <xdr:pic>
      <xdr:nvPicPr>
        <xdr:cNvPr id="3309" name="Picture 33">
          <a:extLst>
            <a:ext uri="{FF2B5EF4-FFF2-40B4-BE49-F238E27FC236}">
              <a16:creationId xmlns:a16="http://schemas.microsoft.com/office/drawing/2014/main" id="{14C4AFC4-03DD-5BD0-8889-7CC792D8C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63474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67</xdr:row>
      <xdr:rowOff>952500</xdr:rowOff>
    </xdr:from>
    <xdr:to>
      <xdr:col>1</xdr:col>
      <xdr:colOff>590550</xdr:colOff>
      <xdr:row>69</xdr:row>
      <xdr:rowOff>0</xdr:rowOff>
    </xdr:to>
    <xdr:pic>
      <xdr:nvPicPr>
        <xdr:cNvPr id="3310" name="Picture 34">
          <a:extLst>
            <a:ext uri="{FF2B5EF4-FFF2-40B4-BE49-F238E27FC236}">
              <a16:creationId xmlns:a16="http://schemas.microsoft.com/office/drawing/2014/main" id="{AFFC7123-5160-C01C-6009-579DF9438C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299900"/>
          <a:ext cx="590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C28F2-C957-4F43-8168-20ED938A9530}">
  <dimension ref="A1:J73"/>
  <sheetViews>
    <sheetView showGridLines="0" topLeftCell="A43" workbookViewId="0">
      <selection activeCell="A17" sqref="A17:IV73"/>
    </sheetView>
  </sheetViews>
  <sheetFormatPr defaultColWidth="8.85546875" defaultRowHeight="14.25" x14ac:dyDescent="0.2"/>
  <cols>
    <col min="1" max="16384" width="8.85546875" style="4"/>
  </cols>
  <sheetData>
    <row r="1" spans="1:10" ht="22.5" customHeight="1" x14ac:dyDescent="0.2"/>
    <row r="6" spans="1:10" ht="25.15" customHeight="1" x14ac:dyDescent="0.35">
      <c r="A6" s="50" t="s">
        <v>0</v>
      </c>
      <c r="B6" s="51"/>
      <c r="C6" s="51"/>
      <c r="D6" s="51"/>
      <c r="E6" s="51"/>
      <c r="F6" s="51"/>
      <c r="G6" s="51"/>
      <c r="H6" s="51"/>
      <c r="I6" s="51"/>
      <c r="J6" s="51"/>
    </row>
    <row r="8" spans="1:10" ht="15" x14ac:dyDescent="0.25">
      <c r="A8" s="3" t="s">
        <v>1</v>
      </c>
    </row>
    <row r="10" spans="1:10" x14ac:dyDescent="0.2">
      <c r="A10" s="5" t="s">
        <v>68</v>
      </c>
    </row>
    <row r="11" spans="1:10" x14ac:dyDescent="0.2">
      <c r="A11" s="1" t="s">
        <v>69</v>
      </c>
    </row>
    <row r="12" spans="1:10" x14ac:dyDescent="0.2">
      <c r="A12" s="1" t="s">
        <v>70</v>
      </c>
    </row>
    <row r="14" spans="1:10" x14ac:dyDescent="0.2">
      <c r="A14" s="5" t="s">
        <v>3</v>
      </c>
    </row>
    <row r="15" spans="1:10" x14ac:dyDescent="0.2">
      <c r="A15" s="1" t="s">
        <v>4</v>
      </c>
    </row>
    <row r="17" spans="1:1" x14ac:dyDescent="0.2">
      <c r="A17" s="5" t="s">
        <v>71</v>
      </c>
    </row>
    <row r="18" spans="1:1" x14ac:dyDescent="0.2">
      <c r="A18" s="1" t="s">
        <v>72</v>
      </c>
    </row>
    <row r="19" spans="1:1" x14ac:dyDescent="0.2">
      <c r="A19" s="1" t="s">
        <v>73</v>
      </c>
    </row>
    <row r="20" spans="1:1" x14ac:dyDescent="0.2">
      <c r="A20" s="1" t="s">
        <v>74</v>
      </c>
    </row>
    <row r="21" spans="1:1" x14ac:dyDescent="0.2">
      <c r="A21" s="1" t="s">
        <v>75</v>
      </c>
    </row>
    <row r="22" spans="1:1" x14ac:dyDescent="0.2">
      <c r="A22" s="1" t="s">
        <v>76</v>
      </c>
    </row>
    <row r="23" spans="1:1" x14ac:dyDescent="0.2">
      <c r="A23" s="1" t="s">
        <v>77</v>
      </c>
    </row>
    <row r="24" spans="1:1" x14ac:dyDescent="0.2">
      <c r="A24" s="1" t="s">
        <v>78</v>
      </c>
    </row>
    <row r="25" spans="1:1" x14ac:dyDescent="0.2">
      <c r="A25" s="1" t="s">
        <v>79</v>
      </c>
    </row>
    <row r="26" spans="1:1" x14ac:dyDescent="0.2">
      <c r="A26" s="1" t="s">
        <v>80</v>
      </c>
    </row>
    <row r="27" spans="1:1" x14ac:dyDescent="0.2">
      <c r="A27" s="1" t="s">
        <v>81</v>
      </c>
    </row>
    <row r="28" spans="1:1" x14ac:dyDescent="0.2">
      <c r="A28" s="1" t="s">
        <v>82</v>
      </c>
    </row>
    <row r="29" spans="1:1" x14ac:dyDescent="0.2">
      <c r="A29" s="1" t="s">
        <v>83</v>
      </c>
    </row>
    <row r="30" spans="1:1" x14ac:dyDescent="0.2">
      <c r="A30" s="1" t="s">
        <v>84</v>
      </c>
    </row>
    <row r="31" spans="1:1" x14ac:dyDescent="0.2">
      <c r="A31" s="1" t="s">
        <v>85</v>
      </c>
    </row>
    <row r="32" spans="1:1" x14ac:dyDescent="0.2">
      <c r="A32" s="1" t="s">
        <v>86</v>
      </c>
    </row>
    <row r="33" spans="1:1" x14ac:dyDescent="0.2">
      <c r="A33" s="1" t="s">
        <v>87</v>
      </c>
    </row>
    <row r="34" spans="1:1" x14ac:dyDescent="0.2">
      <c r="A34" s="1" t="s">
        <v>88</v>
      </c>
    </row>
    <row r="35" spans="1:1" x14ac:dyDescent="0.2">
      <c r="A35" s="1" t="s">
        <v>89</v>
      </c>
    </row>
    <row r="36" spans="1:1" x14ac:dyDescent="0.2">
      <c r="A36" s="1" t="s">
        <v>90</v>
      </c>
    </row>
    <row r="37" spans="1:1" x14ac:dyDescent="0.2">
      <c r="A37" s="1" t="s">
        <v>91</v>
      </c>
    </row>
    <row r="38" spans="1:1" x14ac:dyDescent="0.2">
      <c r="A38" s="1" t="s">
        <v>92</v>
      </c>
    </row>
    <row r="39" spans="1:1" x14ac:dyDescent="0.2">
      <c r="A39" s="5" t="s">
        <v>93</v>
      </c>
    </row>
    <row r="40" spans="1:1" x14ac:dyDescent="0.2">
      <c r="A40" s="5" t="s">
        <v>94</v>
      </c>
    </row>
    <row r="41" spans="1:1" x14ac:dyDescent="0.2">
      <c r="A41" s="2" t="s">
        <v>95</v>
      </c>
    </row>
    <row r="42" spans="1:1" x14ac:dyDescent="0.2">
      <c r="A42" s="2" t="s">
        <v>96</v>
      </c>
    </row>
    <row r="43" spans="1:1" x14ac:dyDescent="0.2">
      <c r="A43" s="2" t="s">
        <v>97</v>
      </c>
    </row>
    <row r="44" spans="1:1" x14ac:dyDescent="0.2">
      <c r="A44" s="2" t="s">
        <v>98</v>
      </c>
    </row>
    <row r="46" spans="1:1" x14ac:dyDescent="0.2">
      <c r="A46" s="5" t="s">
        <v>99</v>
      </c>
    </row>
    <row r="47" spans="1:1" x14ac:dyDescent="0.2">
      <c r="A47" s="1" t="s">
        <v>100</v>
      </c>
    </row>
    <row r="48" spans="1:1" x14ac:dyDescent="0.2">
      <c r="A48" s="1" t="s">
        <v>101</v>
      </c>
    </row>
    <row r="49" spans="1:1" x14ac:dyDescent="0.2">
      <c r="A49" s="1" t="s">
        <v>102</v>
      </c>
    </row>
    <row r="50" spans="1:1" x14ac:dyDescent="0.2">
      <c r="A50" s="1" t="s">
        <v>103</v>
      </c>
    </row>
    <row r="51" spans="1:1" x14ac:dyDescent="0.2">
      <c r="A51" s="1" t="s">
        <v>104</v>
      </c>
    </row>
    <row r="53" spans="1:1" x14ac:dyDescent="0.2">
      <c r="A53" s="5" t="s">
        <v>105</v>
      </c>
    </row>
    <row r="54" spans="1:1" x14ac:dyDescent="0.2">
      <c r="A54" s="1" t="s">
        <v>106</v>
      </c>
    </row>
    <row r="55" spans="1:1" x14ac:dyDescent="0.2">
      <c r="A55" s="1" t="s">
        <v>107</v>
      </c>
    </row>
    <row r="56" spans="1:1" x14ac:dyDescent="0.2">
      <c r="A56" s="1" t="s">
        <v>108</v>
      </c>
    </row>
    <row r="57" spans="1:1" x14ac:dyDescent="0.2">
      <c r="A57" s="1" t="s">
        <v>109</v>
      </c>
    </row>
    <row r="58" spans="1:1" x14ac:dyDescent="0.2">
      <c r="A58" s="1" t="s">
        <v>110</v>
      </c>
    </row>
    <row r="60" spans="1:1" x14ac:dyDescent="0.2">
      <c r="A60" s="5" t="s">
        <v>111</v>
      </c>
    </row>
    <row r="61" spans="1:1" x14ac:dyDescent="0.2">
      <c r="A61" s="1" t="s">
        <v>112</v>
      </c>
    </row>
    <row r="62" spans="1:1" x14ac:dyDescent="0.2">
      <c r="A62" s="1" t="s">
        <v>113</v>
      </c>
    </row>
    <row r="63" spans="1:1" x14ac:dyDescent="0.2">
      <c r="A63" s="1" t="s">
        <v>114</v>
      </c>
    </row>
    <row r="64" spans="1:1" x14ac:dyDescent="0.2">
      <c r="A64" s="1" t="s">
        <v>115</v>
      </c>
    </row>
    <row r="66" spans="1:1" x14ac:dyDescent="0.2">
      <c r="A66" s="5" t="s">
        <v>116</v>
      </c>
    </row>
    <row r="67" spans="1:1" x14ac:dyDescent="0.2">
      <c r="A67" s="1" t="s">
        <v>117</v>
      </c>
    </row>
    <row r="69" spans="1:1" x14ac:dyDescent="0.2">
      <c r="A69" s="5" t="s">
        <v>118</v>
      </c>
    </row>
    <row r="71" spans="1:1" x14ac:dyDescent="0.2">
      <c r="A71" s="5" t="s">
        <v>119</v>
      </c>
    </row>
    <row r="73" spans="1:1" ht="15" x14ac:dyDescent="0.25">
      <c r="A73" s="3" t="s">
        <v>120</v>
      </c>
    </row>
  </sheetData>
  <mergeCells count="1">
    <mergeCell ref="A6:J6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3AD5-FE44-493B-87B7-5C5EA57D42D4}">
  <dimension ref="A6:O133"/>
  <sheetViews>
    <sheetView showGridLines="0" tabSelected="1" topLeftCell="B64" zoomScale="80" zoomScaleNormal="80" workbookViewId="0">
      <selection activeCell="H64" sqref="H64"/>
    </sheetView>
  </sheetViews>
  <sheetFormatPr defaultRowHeight="15" x14ac:dyDescent="0.25"/>
  <cols>
    <col min="1" max="1" width="5.5703125" style="11" customWidth="1"/>
    <col min="2" max="2" width="22.28515625" style="11" customWidth="1"/>
    <col min="3" max="3" width="14.140625" style="11" customWidth="1"/>
    <col min="4" max="4" width="16.7109375" style="11" customWidth="1"/>
    <col min="5" max="5" width="22.28515625" style="11" customWidth="1"/>
    <col min="6" max="6" width="46" style="11" customWidth="1"/>
    <col min="7" max="7" width="7.28515625" style="11" customWidth="1"/>
    <col min="8" max="8" width="49.42578125" style="47" customWidth="1"/>
    <col min="9" max="9" width="8.42578125" style="20" bestFit="1" customWidth="1"/>
    <col min="10" max="10" width="13.7109375" style="20" bestFit="1" customWidth="1"/>
    <col min="11" max="11" width="12.28515625" style="28" customWidth="1"/>
    <col min="12" max="12" width="12.28515625" style="36" customWidth="1"/>
    <col min="13" max="13" width="14.7109375" style="20" bestFit="1" customWidth="1"/>
    <col min="14" max="14" width="11.42578125" style="29" customWidth="1"/>
    <col min="15" max="15" width="49.42578125" style="45" customWidth="1"/>
  </cols>
  <sheetData>
    <row r="6" spans="1:15" ht="23.45" customHeight="1" x14ac:dyDescent="0.35">
      <c r="A6" s="35" t="s">
        <v>0</v>
      </c>
      <c r="I6" s="11"/>
      <c r="J6" s="11"/>
      <c r="M6" s="11"/>
    </row>
    <row r="8" spans="1:15" x14ac:dyDescent="0.25">
      <c r="A8" s="11" t="s">
        <v>1</v>
      </c>
    </row>
    <row r="10" spans="1:15" x14ac:dyDescent="0.25">
      <c r="A10" s="11" t="s">
        <v>2</v>
      </c>
    </row>
    <row r="12" spans="1:15" x14ac:dyDescent="0.25">
      <c r="A12" s="11" t="s">
        <v>3</v>
      </c>
    </row>
    <row r="14" spans="1:15" x14ac:dyDescent="0.25">
      <c r="A14" s="11" t="s">
        <v>4</v>
      </c>
    </row>
    <row r="16" spans="1:15" s="23" customFormat="1" ht="45" x14ac:dyDescent="0.25">
      <c r="A16" s="21" t="s">
        <v>5</v>
      </c>
      <c r="B16" s="21" t="s">
        <v>6</v>
      </c>
      <c r="C16" s="21" t="s">
        <v>7</v>
      </c>
      <c r="D16" s="21" t="s">
        <v>8</v>
      </c>
      <c r="E16" s="21" t="s">
        <v>9</v>
      </c>
      <c r="F16" s="21" t="s">
        <v>10</v>
      </c>
      <c r="G16" s="21" t="s">
        <v>11</v>
      </c>
      <c r="H16" s="48" t="s">
        <v>138</v>
      </c>
      <c r="I16" s="22" t="s">
        <v>122</v>
      </c>
      <c r="J16" s="22" t="s">
        <v>127</v>
      </c>
      <c r="K16" s="39" t="s">
        <v>125</v>
      </c>
      <c r="L16" s="40" t="s">
        <v>128</v>
      </c>
      <c r="M16" s="22" t="s">
        <v>123</v>
      </c>
      <c r="N16" s="30" t="s">
        <v>126</v>
      </c>
      <c r="O16" s="44"/>
    </row>
    <row r="17" spans="1:15" s="23" customFormat="1" x14ac:dyDescent="0.25">
      <c r="A17" s="21"/>
      <c r="B17" s="21"/>
      <c r="C17" s="21"/>
      <c r="D17" s="21"/>
      <c r="E17" s="21"/>
      <c r="F17" s="24" t="s">
        <v>17</v>
      </c>
      <c r="G17" s="21"/>
      <c r="H17" s="48"/>
      <c r="I17" s="22"/>
      <c r="J17" s="22"/>
      <c r="K17" s="41"/>
      <c r="L17" s="42"/>
      <c r="M17" s="22"/>
      <c r="N17" s="32"/>
      <c r="O17" s="44"/>
    </row>
    <row r="18" spans="1:15" s="23" customFormat="1" x14ac:dyDescent="0.25">
      <c r="A18" s="21"/>
      <c r="B18" s="21"/>
      <c r="C18" s="21"/>
      <c r="D18" s="21"/>
      <c r="E18" s="21"/>
      <c r="F18" s="25" t="s">
        <v>18</v>
      </c>
      <c r="G18" s="21"/>
      <c r="H18" s="48"/>
      <c r="I18" s="22"/>
      <c r="J18" s="22"/>
      <c r="K18" s="41"/>
      <c r="L18" s="42"/>
      <c r="M18" s="22"/>
      <c r="N18" s="32"/>
      <c r="O18" s="44"/>
    </row>
    <row r="19" spans="1:15" s="23" customFormat="1" x14ac:dyDescent="0.25">
      <c r="A19" s="21"/>
      <c r="B19" s="21"/>
      <c r="C19" s="21"/>
      <c r="D19" s="21"/>
      <c r="E19" s="21"/>
      <c r="F19" s="26"/>
      <c r="G19" s="21"/>
      <c r="H19" s="48"/>
      <c r="I19" s="22"/>
      <c r="J19" s="22"/>
      <c r="K19" s="41"/>
      <c r="L19" s="42"/>
      <c r="M19" s="22"/>
      <c r="N19" s="32"/>
      <c r="O19" s="44"/>
    </row>
    <row r="20" spans="1:15" s="23" customFormat="1" ht="75" customHeight="1" x14ac:dyDescent="0.25">
      <c r="A20" s="21">
        <v>1</v>
      </c>
      <c r="B20" s="21" t="s">
        <v>121</v>
      </c>
      <c r="C20" s="21" t="s">
        <v>19</v>
      </c>
      <c r="D20" s="21" t="s">
        <v>20</v>
      </c>
      <c r="E20" s="21" t="s">
        <v>21</v>
      </c>
      <c r="F20" s="21" t="s">
        <v>22</v>
      </c>
      <c r="G20" s="21" t="s">
        <v>23</v>
      </c>
      <c r="H20" s="48" t="s">
        <v>129</v>
      </c>
      <c r="I20" s="22">
        <v>6</v>
      </c>
      <c r="J20" s="22">
        <v>43832</v>
      </c>
      <c r="K20" s="41">
        <f>M20/I20</f>
        <v>21916</v>
      </c>
      <c r="L20" s="42">
        <v>17464</v>
      </c>
      <c r="M20" s="22">
        <v>131496</v>
      </c>
      <c r="N20" s="32">
        <f>(J20-K20)/J20</f>
        <v>0.5</v>
      </c>
      <c r="O20" s="44"/>
    </row>
    <row r="21" spans="1:15" s="23" customFormat="1" ht="75" customHeight="1" x14ac:dyDescent="0.25">
      <c r="A21" s="21">
        <v>1.1000000000000001</v>
      </c>
      <c r="B21" s="21" t="s">
        <v>121</v>
      </c>
      <c r="C21" s="21" t="s">
        <v>19</v>
      </c>
      <c r="D21" s="21" t="s">
        <v>24</v>
      </c>
      <c r="E21" s="21" t="s">
        <v>25</v>
      </c>
      <c r="F21" s="21" t="s">
        <v>26</v>
      </c>
      <c r="G21" s="21" t="s">
        <v>23</v>
      </c>
      <c r="H21" s="48" t="s">
        <v>130</v>
      </c>
      <c r="I21" s="22">
        <v>6</v>
      </c>
      <c r="J21" s="22">
        <v>89000</v>
      </c>
      <c r="K21" s="41">
        <f>M21/I21</f>
        <v>44500</v>
      </c>
      <c r="L21" s="42">
        <v>41218</v>
      </c>
      <c r="M21" s="22">
        <v>267000</v>
      </c>
      <c r="N21" s="32">
        <f>(J21-K21)/J21</f>
        <v>0.5</v>
      </c>
      <c r="O21" s="44"/>
    </row>
    <row r="22" spans="1:15" s="23" customFormat="1" ht="75" customHeight="1" x14ac:dyDescent="0.25">
      <c r="A22" s="21">
        <v>2</v>
      </c>
      <c r="B22" s="21" t="s">
        <v>121</v>
      </c>
      <c r="C22" s="21" t="s">
        <v>27</v>
      </c>
      <c r="D22" s="21" t="s">
        <v>28</v>
      </c>
      <c r="E22" s="21" t="s">
        <v>29</v>
      </c>
      <c r="F22" s="21" t="s">
        <v>30</v>
      </c>
      <c r="G22" s="21" t="s">
        <v>31</v>
      </c>
      <c r="H22" s="48" t="s">
        <v>131</v>
      </c>
      <c r="I22" s="22">
        <v>6</v>
      </c>
      <c r="J22" s="22">
        <v>31584</v>
      </c>
      <c r="K22" s="41">
        <f>M22/I22</f>
        <v>23688</v>
      </c>
      <c r="L22" s="42">
        <v>36154</v>
      </c>
      <c r="M22" s="22">
        <v>142128</v>
      </c>
      <c r="N22" s="32">
        <f>(J22-K22)/J22</f>
        <v>0.25</v>
      </c>
      <c r="O22" s="44"/>
    </row>
    <row r="23" spans="1:15" s="23" customFormat="1" x14ac:dyDescent="0.25">
      <c r="A23" s="21"/>
      <c r="B23" s="21"/>
      <c r="C23" s="21"/>
      <c r="D23" s="21"/>
      <c r="E23" s="21"/>
      <c r="F23" s="25" t="s">
        <v>32</v>
      </c>
      <c r="G23" s="21"/>
      <c r="H23" s="48"/>
      <c r="I23" s="22"/>
      <c r="J23" s="22"/>
      <c r="K23" s="41"/>
      <c r="L23" s="42"/>
      <c r="M23" s="22"/>
      <c r="N23" s="32"/>
      <c r="O23" s="44"/>
    </row>
    <row r="24" spans="1:15" s="23" customFormat="1" x14ac:dyDescent="0.25">
      <c r="A24" s="21"/>
      <c r="B24" s="21"/>
      <c r="C24" s="21"/>
      <c r="D24" s="21"/>
      <c r="E24" s="21"/>
      <c r="F24" s="26"/>
      <c r="G24" s="21"/>
      <c r="H24" s="48"/>
      <c r="I24" s="22"/>
      <c r="J24" s="22"/>
      <c r="K24" s="41"/>
      <c r="L24" s="42"/>
      <c r="M24" s="22"/>
      <c r="N24" s="32"/>
      <c r="O24" s="44"/>
    </row>
    <row r="25" spans="1:15" s="23" customFormat="1" ht="75" customHeight="1" x14ac:dyDescent="0.25">
      <c r="A25" s="21">
        <v>1</v>
      </c>
      <c r="B25" s="21" t="s">
        <v>121</v>
      </c>
      <c r="C25" s="21" t="s">
        <v>27</v>
      </c>
      <c r="D25" s="21" t="s">
        <v>33</v>
      </c>
      <c r="E25" s="21" t="s">
        <v>34</v>
      </c>
      <c r="F25" s="21" t="s">
        <v>35</v>
      </c>
      <c r="G25" s="21" t="s">
        <v>31</v>
      </c>
      <c r="H25" s="48" t="s">
        <v>132</v>
      </c>
      <c r="I25" s="22">
        <v>6</v>
      </c>
      <c r="J25" s="22">
        <v>93132</v>
      </c>
      <c r="K25" s="43">
        <f t="shared" ref="K25:K30" si="0">M25/I25</f>
        <v>69849</v>
      </c>
      <c r="L25" s="42">
        <v>48094</v>
      </c>
      <c r="M25" s="22">
        <v>419094</v>
      </c>
      <c r="N25" s="32">
        <f t="shared" ref="N25:N30" si="1">(J25-K25)/J25</f>
        <v>0.25</v>
      </c>
      <c r="O25" s="44"/>
    </row>
    <row r="26" spans="1:15" s="23" customFormat="1" ht="75" customHeight="1" x14ac:dyDescent="0.25">
      <c r="A26" s="21">
        <v>1.1000000000000001</v>
      </c>
      <c r="B26" s="21" t="s">
        <v>121</v>
      </c>
      <c r="C26" s="21" t="s">
        <v>27</v>
      </c>
      <c r="D26" s="21" t="s">
        <v>33</v>
      </c>
      <c r="E26" s="21" t="s">
        <v>36</v>
      </c>
      <c r="F26" s="21" t="s">
        <v>37</v>
      </c>
      <c r="G26" s="21" t="s">
        <v>31</v>
      </c>
      <c r="H26" s="48" t="s">
        <v>133</v>
      </c>
      <c r="I26" s="22">
        <v>6</v>
      </c>
      <c r="J26" s="22">
        <v>22997</v>
      </c>
      <c r="K26" s="43">
        <f t="shared" si="0"/>
        <v>17247.75</v>
      </c>
      <c r="L26" s="42">
        <v>20039</v>
      </c>
      <c r="M26" s="22">
        <v>103486.5</v>
      </c>
      <c r="N26" s="32">
        <f t="shared" si="1"/>
        <v>0.25</v>
      </c>
      <c r="O26" s="44"/>
    </row>
    <row r="27" spans="1:15" s="23" customFormat="1" ht="75" customHeight="1" x14ac:dyDescent="0.25">
      <c r="A27" s="21">
        <v>2</v>
      </c>
      <c r="B27" s="21" t="s">
        <v>121</v>
      </c>
      <c r="C27" s="21" t="s">
        <v>38</v>
      </c>
      <c r="D27" s="21" t="s">
        <v>39</v>
      </c>
      <c r="E27" s="21" t="s">
        <v>40</v>
      </c>
      <c r="F27" s="21" t="s">
        <v>41</v>
      </c>
      <c r="G27" s="21" t="s">
        <v>31</v>
      </c>
      <c r="H27" s="48" t="s">
        <v>134</v>
      </c>
      <c r="I27" s="22">
        <v>6</v>
      </c>
      <c r="J27" s="22">
        <v>13490</v>
      </c>
      <c r="K27" s="41">
        <f t="shared" si="0"/>
        <v>10117.5</v>
      </c>
      <c r="L27" s="42">
        <v>7783</v>
      </c>
      <c r="M27" s="22">
        <v>60705</v>
      </c>
      <c r="N27" s="32">
        <f t="shared" si="1"/>
        <v>0.25</v>
      </c>
      <c r="O27" s="44"/>
    </row>
    <row r="28" spans="1:15" s="23" customFormat="1" ht="75" customHeight="1" x14ac:dyDescent="0.25">
      <c r="A28" s="21">
        <v>2.1</v>
      </c>
      <c r="B28" s="21" t="s">
        <v>121</v>
      </c>
      <c r="C28" s="21" t="s">
        <v>38</v>
      </c>
      <c r="D28" s="21" t="s">
        <v>42</v>
      </c>
      <c r="E28" s="21" t="s">
        <v>43</v>
      </c>
      <c r="F28" s="21" t="s">
        <v>44</v>
      </c>
      <c r="G28" s="21" t="s">
        <v>45</v>
      </c>
      <c r="H28" s="48" t="s">
        <v>135</v>
      </c>
      <c r="I28" s="22">
        <v>6</v>
      </c>
      <c r="J28" s="22">
        <v>134180</v>
      </c>
      <c r="K28" s="41">
        <f t="shared" si="0"/>
        <v>100635</v>
      </c>
      <c r="L28" s="42">
        <v>54000</v>
      </c>
      <c r="M28" s="22">
        <v>603810</v>
      </c>
      <c r="N28" s="32">
        <f t="shared" si="1"/>
        <v>0.25</v>
      </c>
      <c r="O28" s="44"/>
    </row>
    <row r="29" spans="1:15" s="23" customFormat="1" ht="75" customHeight="1" x14ac:dyDescent="0.25">
      <c r="A29" s="21">
        <v>2.2000000000000002</v>
      </c>
      <c r="B29" s="21" t="s">
        <v>121</v>
      </c>
      <c r="C29" s="21" t="s">
        <v>38</v>
      </c>
      <c r="D29" s="21" t="s">
        <v>46</v>
      </c>
      <c r="E29" s="21" t="s">
        <v>47</v>
      </c>
      <c r="F29" s="21" t="s">
        <v>48</v>
      </c>
      <c r="G29" s="21" t="s">
        <v>49</v>
      </c>
      <c r="H29" s="48" t="s">
        <v>136</v>
      </c>
      <c r="I29" s="22">
        <v>6</v>
      </c>
      <c r="J29" s="22">
        <v>28860</v>
      </c>
      <c r="K29" s="41">
        <f t="shared" si="0"/>
        <v>21645</v>
      </c>
      <c r="L29" s="42">
        <v>0</v>
      </c>
      <c r="M29" s="22">
        <v>129870</v>
      </c>
      <c r="N29" s="32">
        <f t="shared" si="1"/>
        <v>0.25</v>
      </c>
      <c r="O29" s="44"/>
    </row>
    <row r="30" spans="1:15" s="23" customFormat="1" ht="75" customHeight="1" x14ac:dyDescent="0.25">
      <c r="A30" s="21">
        <v>3</v>
      </c>
      <c r="B30" s="21" t="s">
        <v>121</v>
      </c>
      <c r="C30" s="21" t="s">
        <v>50</v>
      </c>
      <c r="D30" s="21" t="s">
        <v>51</v>
      </c>
      <c r="E30" s="21" t="s">
        <v>52</v>
      </c>
      <c r="F30" s="21" t="s">
        <v>53</v>
      </c>
      <c r="G30" s="21" t="s">
        <v>23</v>
      </c>
      <c r="H30" s="48" t="s">
        <v>137</v>
      </c>
      <c r="I30" s="22">
        <v>12</v>
      </c>
      <c r="J30" s="22">
        <v>6950</v>
      </c>
      <c r="K30" s="41">
        <f t="shared" si="0"/>
        <v>5890.125</v>
      </c>
      <c r="L30" s="42">
        <v>5030</v>
      </c>
      <c r="M30" s="22">
        <v>70681.5</v>
      </c>
      <c r="N30" s="32">
        <f t="shared" si="1"/>
        <v>0.1525</v>
      </c>
      <c r="O30" s="44"/>
    </row>
    <row r="31" spans="1:15" s="23" customFormat="1" x14ac:dyDescent="0.25">
      <c r="A31" s="21"/>
      <c r="B31" s="21"/>
      <c r="C31" s="21"/>
      <c r="D31" s="21"/>
      <c r="E31" s="21"/>
      <c r="F31" s="21" t="s">
        <v>54</v>
      </c>
      <c r="G31" s="21"/>
      <c r="H31" s="48"/>
      <c r="I31" s="22"/>
      <c r="J31" s="22"/>
      <c r="K31" s="41"/>
      <c r="L31" s="42"/>
      <c r="M31" s="22">
        <v>1928271</v>
      </c>
      <c r="N31" s="32"/>
      <c r="O31" s="44"/>
    </row>
    <row r="32" spans="1:15" s="23" customFormat="1" x14ac:dyDescent="0.25">
      <c r="A32" s="21"/>
      <c r="B32" s="21"/>
      <c r="C32" s="21"/>
      <c r="D32" s="21"/>
      <c r="E32" s="21"/>
      <c r="F32" s="24" t="s">
        <v>55</v>
      </c>
      <c r="G32" s="21"/>
      <c r="H32" s="48"/>
      <c r="I32" s="22"/>
      <c r="J32" s="22"/>
      <c r="K32" s="41"/>
      <c r="L32" s="42"/>
      <c r="M32" s="22"/>
      <c r="N32" s="32"/>
      <c r="O32" s="44"/>
    </row>
    <row r="33" spans="1:15" s="23" customFormat="1" x14ac:dyDescent="0.25">
      <c r="A33" s="21"/>
      <c r="B33" s="21"/>
      <c r="C33" s="21"/>
      <c r="D33" s="21"/>
      <c r="E33" s="21"/>
      <c r="F33" s="25" t="s">
        <v>32</v>
      </c>
      <c r="G33" s="21"/>
      <c r="H33" s="48"/>
      <c r="I33" s="22"/>
      <c r="J33" s="22"/>
      <c r="K33" s="41"/>
      <c r="L33" s="42"/>
      <c r="M33" s="22"/>
      <c r="N33" s="32"/>
      <c r="O33" s="44"/>
    </row>
    <row r="34" spans="1:15" s="23" customFormat="1" x14ac:dyDescent="0.25">
      <c r="A34" s="21"/>
      <c r="B34" s="21"/>
      <c r="C34" s="21"/>
      <c r="D34" s="21"/>
      <c r="E34" s="21"/>
      <c r="F34" s="26"/>
      <c r="G34" s="21"/>
      <c r="H34" s="48"/>
      <c r="I34" s="22"/>
      <c r="J34" s="22"/>
      <c r="K34" s="41"/>
      <c r="L34" s="42"/>
      <c r="M34" s="22"/>
      <c r="N34" s="32"/>
      <c r="O34" s="44"/>
    </row>
    <row r="35" spans="1:15" s="23" customFormat="1" ht="75" customHeight="1" x14ac:dyDescent="0.25">
      <c r="A35" s="21">
        <v>1</v>
      </c>
      <c r="B35" s="21" t="s">
        <v>121</v>
      </c>
      <c r="C35" s="21" t="s">
        <v>27</v>
      </c>
      <c r="D35" s="21" t="s">
        <v>33</v>
      </c>
      <c r="E35" s="21" t="s">
        <v>34</v>
      </c>
      <c r="F35" s="21" t="s">
        <v>35</v>
      </c>
      <c r="G35" s="21" t="s">
        <v>31</v>
      </c>
      <c r="H35" s="48" t="s">
        <v>132</v>
      </c>
      <c r="I35" s="22">
        <v>1</v>
      </c>
      <c r="J35" s="22">
        <v>93132</v>
      </c>
      <c r="K35" s="41">
        <f t="shared" ref="K35:K40" si="2">M35/I35</f>
        <v>69849</v>
      </c>
      <c r="L35" s="42">
        <v>48094</v>
      </c>
      <c r="M35" s="22">
        <v>69849</v>
      </c>
      <c r="N35" s="32">
        <f t="shared" ref="N35:N40" si="3">(J35-K35)/J35</f>
        <v>0.25</v>
      </c>
      <c r="O35" s="44"/>
    </row>
    <row r="36" spans="1:15" s="23" customFormat="1" ht="75" customHeight="1" x14ac:dyDescent="0.25">
      <c r="A36" s="21">
        <v>1.1000000000000001</v>
      </c>
      <c r="B36" s="21" t="s">
        <v>121</v>
      </c>
      <c r="C36" s="21" t="s">
        <v>27</v>
      </c>
      <c r="D36" s="21" t="s">
        <v>33</v>
      </c>
      <c r="E36" s="21" t="s">
        <v>36</v>
      </c>
      <c r="F36" s="21" t="s">
        <v>37</v>
      </c>
      <c r="G36" s="21" t="s">
        <v>31</v>
      </c>
      <c r="H36" s="48" t="s">
        <v>133</v>
      </c>
      <c r="I36" s="22">
        <v>1</v>
      </c>
      <c r="J36" s="22">
        <v>22997</v>
      </c>
      <c r="K36" s="41">
        <f t="shared" si="2"/>
        <v>17247.75</v>
      </c>
      <c r="L36" s="42">
        <v>20039</v>
      </c>
      <c r="M36" s="22">
        <v>17247.75</v>
      </c>
      <c r="N36" s="32">
        <f t="shared" si="3"/>
        <v>0.25</v>
      </c>
      <c r="O36" s="44"/>
    </row>
    <row r="37" spans="1:15" s="23" customFormat="1" ht="75" customHeight="1" x14ac:dyDescent="0.25">
      <c r="A37" s="21">
        <v>2</v>
      </c>
      <c r="B37" s="21" t="s">
        <v>121</v>
      </c>
      <c r="C37" s="21" t="s">
        <v>38</v>
      </c>
      <c r="D37" s="21" t="s">
        <v>39</v>
      </c>
      <c r="E37" s="21" t="s">
        <v>40</v>
      </c>
      <c r="F37" s="21" t="s">
        <v>41</v>
      </c>
      <c r="G37" s="21" t="s">
        <v>31</v>
      </c>
      <c r="H37" s="48" t="s">
        <v>134</v>
      </c>
      <c r="I37" s="22">
        <v>1</v>
      </c>
      <c r="J37" s="22">
        <v>13490</v>
      </c>
      <c r="K37" s="41">
        <f t="shared" si="2"/>
        <v>10117.5</v>
      </c>
      <c r="L37" s="42">
        <v>5705</v>
      </c>
      <c r="M37" s="22">
        <v>10117.5</v>
      </c>
      <c r="N37" s="32">
        <f t="shared" si="3"/>
        <v>0.25</v>
      </c>
      <c r="O37" s="44"/>
    </row>
    <row r="38" spans="1:15" s="23" customFormat="1" ht="75" customHeight="1" x14ac:dyDescent="0.25">
      <c r="A38" s="21">
        <v>2.1</v>
      </c>
      <c r="B38" s="21" t="s">
        <v>121</v>
      </c>
      <c r="C38" s="21" t="s">
        <v>38</v>
      </c>
      <c r="D38" s="21" t="s">
        <v>42</v>
      </c>
      <c r="E38" s="21" t="s">
        <v>43</v>
      </c>
      <c r="F38" s="21" t="s">
        <v>44</v>
      </c>
      <c r="G38" s="21" t="s">
        <v>45</v>
      </c>
      <c r="H38" s="48" t="s">
        <v>135</v>
      </c>
      <c r="I38" s="22">
        <v>1</v>
      </c>
      <c r="J38" s="22">
        <v>134180</v>
      </c>
      <c r="K38" s="41">
        <f t="shared" si="2"/>
        <v>100635</v>
      </c>
      <c r="L38" s="42">
        <v>54000</v>
      </c>
      <c r="M38" s="22">
        <v>100635</v>
      </c>
      <c r="N38" s="32">
        <f t="shared" si="3"/>
        <v>0.25</v>
      </c>
      <c r="O38" s="44"/>
    </row>
    <row r="39" spans="1:15" s="23" customFormat="1" ht="75" customHeight="1" x14ac:dyDescent="0.25">
      <c r="A39" s="21">
        <v>2.2000000000000002</v>
      </c>
      <c r="B39" s="21" t="s">
        <v>121</v>
      </c>
      <c r="C39" s="21" t="s">
        <v>38</v>
      </c>
      <c r="D39" s="21" t="s">
        <v>46</v>
      </c>
      <c r="E39" s="21" t="s">
        <v>47</v>
      </c>
      <c r="F39" s="21" t="s">
        <v>48</v>
      </c>
      <c r="G39" s="21" t="s">
        <v>49</v>
      </c>
      <c r="H39" s="48" t="s">
        <v>136</v>
      </c>
      <c r="I39" s="22">
        <v>1</v>
      </c>
      <c r="J39" s="22">
        <v>28860</v>
      </c>
      <c r="K39" s="41">
        <f t="shared" si="2"/>
        <v>21645</v>
      </c>
      <c r="L39" s="42">
        <v>0</v>
      </c>
      <c r="M39" s="22">
        <v>21645</v>
      </c>
      <c r="N39" s="32">
        <f t="shared" si="3"/>
        <v>0.25</v>
      </c>
      <c r="O39" s="44"/>
    </row>
    <row r="40" spans="1:15" s="23" customFormat="1" ht="75" customHeight="1" x14ac:dyDescent="0.25">
      <c r="A40" s="21">
        <v>3</v>
      </c>
      <c r="B40" s="21" t="s">
        <v>121</v>
      </c>
      <c r="C40" s="21" t="s">
        <v>50</v>
      </c>
      <c r="D40" s="21" t="s">
        <v>51</v>
      </c>
      <c r="E40" s="21" t="s">
        <v>52</v>
      </c>
      <c r="F40" s="21" t="s">
        <v>53</v>
      </c>
      <c r="G40" s="21" t="s">
        <v>23</v>
      </c>
      <c r="H40" s="48" t="s">
        <v>137</v>
      </c>
      <c r="I40" s="22">
        <v>2</v>
      </c>
      <c r="J40" s="22">
        <v>6950</v>
      </c>
      <c r="K40" s="41">
        <f t="shared" si="2"/>
        <v>5890.125</v>
      </c>
      <c r="L40" s="42">
        <v>5030</v>
      </c>
      <c r="M40" s="22">
        <v>11780.25</v>
      </c>
      <c r="N40" s="32">
        <f t="shared" si="3"/>
        <v>0.1525</v>
      </c>
      <c r="O40" s="44"/>
    </row>
    <row r="41" spans="1:15" s="23" customFormat="1" x14ac:dyDescent="0.25">
      <c r="A41" s="21"/>
      <c r="B41" s="21"/>
      <c r="C41" s="21"/>
      <c r="D41" s="21"/>
      <c r="E41" s="21"/>
      <c r="F41" s="21" t="s">
        <v>54</v>
      </c>
      <c r="G41" s="21"/>
      <c r="H41" s="48"/>
      <c r="I41" s="22"/>
      <c r="J41" s="22"/>
      <c r="K41" s="41"/>
      <c r="L41" s="42"/>
      <c r="M41" s="22">
        <v>231274.5</v>
      </c>
      <c r="N41" s="32"/>
      <c r="O41" s="44"/>
    </row>
    <row r="42" spans="1:15" s="23" customFormat="1" x14ac:dyDescent="0.25">
      <c r="A42" s="21"/>
      <c r="B42" s="21"/>
      <c r="C42" s="21"/>
      <c r="D42" s="21"/>
      <c r="E42" s="21"/>
      <c r="F42" s="24" t="s">
        <v>56</v>
      </c>
      <c r="G42" s="21"/>
      <c r="H42" s="48"/>
      <c r="I42" s="22"/>
      <c r="J42" s="22"/>
      <c r="K42" s="41"/>
      <c r="L42" s="42"/>
      <c r="M42" s="22"/>
      <c r="N42" s="32"/>
      <c r="O42" s="44"/>
    </row>
    <row r="43" spans="1:15" s="23" customFormat="1" x14ac:dyDescent="0.25">
      <c r="A43" s="21"/>
      <c r="B43" s="21"/>
      <c r="C43" s="21"/>
      <c r="D43" s="21"/>
      <c r="E43" s="21"/>
      <c r="F43" s="25" t="s">
        <v>18</v>
      </c>
      <c r="G43" s="21"/>
      <c r="H43" s="48"/>
      <c r="I43" s="22"/>
      <c r="J43" s="22"/>
      <c r="K43" s="41"/>
      <c r="L43" s="42"/>
      <c r="M43" s="22"/>
      <c r="N43" s="32"/>
      <c r="O43" s="44"/>
    </row>
    <row r="44" spans="1:15" s="23" customFormat="1" x14ac:dyDescent="0.25">
      <c r="A44" s="21"/>
      <c r="B44" s="21"/>
      <c r="C44" s="21"/>
      <c r="D44" s="21"/>
      <c r="E44" s="21"/>
      <c r="F44" s="26"/>
      <c r="G44" s="21"/>
      <c r="H44" s="48"/>
      <c r="I44" s="22"/>
      <c r="J44" s="22"/>
      <c r="K44" s="41"/>
      <c r="L44" s="42"/>
      <c r="M44" s="22"/>
      <c r="N44" s="32"/>
      <c r="O44" s="44"/>
    </row>
    <row r="45" spans="1:15" s="23" customFormat="1" ht="75" customHeight="1" x14ac:dyDescent="0.25">
      <c r="A45" s="21">
        <v>1</v>
      </c>
      <c r="B45" s="21" t="s">
        <v>121</v>
      </c>
      <c r="C45" s="21" t="s">
        <v>19</v>
      </c>
      <c r="D45" s="21" t="s">
        <v>20</v>
      </c>
      <c r="E45" s="21" t="s">
        <v>21</v>
      </c>
      <c r="F45" s="21" t="s">
        <v>22</v>
      </c>
      <c r="G45" s="21" t="s">
        <v>23</v>
      </c>
      <c r="H45" s="48" t="s">
        <v>129</v>
      </c>
      <c r="I45" s="22">
        <v>2</v>
      </c>
      <c r="J45" s="22">
        <v>43832</v>
      </c>
      <c r="K45" s="41">
        <f>M45/I45</f>
        <v>21916</v>
      </c>
      <c r="L45" s="42">
        <v>17464</v>
      </c>
      <c r="M45" s="22">
        <v>43832</v>
      </c>
      <c r="N45" s="32">
        <f>(J45-K45)/J45</f>
        <v>0.5</v>
      </c>
      <c r="O45" s="44"/>
    </row>
    <row r="46" spans="1:15" s="23" customFormat="1" ht="75" customHeight="1" x14ac:dyDescent="0.25">
      <c r="A46" s="21">
        <v>1.1000000000000001</v>
      </c>
      <c r="B46" s="21" t="s">
        <v>121</v>
      </c>
      <c r="C46" s="21" t="s">
        <v>19</v>
      </c>
      <c r="D46" s="21" t="s">
        <v>24</v>
      </c>
      <c r="E46" s="21" t="s">
        <v>25</v>
      </c>
      <c r="F46" s="21" t="s">
        <v>26</v>
      </c>
      <c r="G46" s="21" t="s">
        <v>23</v>
      </c>
      <c r="H46" s="48" t="s">
        <v>130</v>
      </c>
      <c r="I46" s="22">
        <v>2</v>
      </c>
      <c r="J46" s="22">
        <v>89000</v>
      </c>
      <c r="K46" s="41">
        <f>M46/I46</f>
        <v>44500</v>
      </c>
      <c r="L46" s="42">
        <v>41218</v>
      </c>
      <c r="M46" s="22">
        <v>89000</v>
      </c>
      <c r="N46" s="32">
        <f>(J46-K46)/J46</f>
        <v>0.5</v>
      </c>
      <c r="O46" s="44"/>
    </row>
    <row r="47" spans="1:15" s="23" customFormat="1" ht="75" customHeight="1" x14ac:dyDescent="0.25">
      <c r="A47" s="21">
        <v>2</v>
      </c>
      <c r="B47" s="21" t="s">
        <v>121</v>
      </c>
      <c r="C47" s="21" t="s">
        <v>27</v>
      </c>
      <c r="D47" s="21" t="s">
        <v>28</v>
      </c>
      <c r="E47" s="21" t="s">
        <v>29</v>
      </c>
      <c r="F47" s="21" t="s">
        <v>30</v>
      </c>
      <c r="G47" s="21" t="s">
        <v>31</v>
      </c>
      <c r="H47" s="48" t="s">
        <v>131</v>
      </c>
      <c r="I47" s="22">
        <v>2</v>
      </c>
      <c r="J47" s="22">
        <v>31584</v>
      </c>
      <c r="K47" s="41">
        <f>M47/I47</f>
        <v>23688</v>
      </c>
      <c r="L47" s="42">
        <v>36154</v>
      </c>
      <c r="M47" s="22">
        <v>47376</v>
      </c>
      <c r="N47" s="32">
        <f>(J47-K47)/J47</f>
        <v>0.25</v>
      </c>
      <c r="O47" s="44"/>
    </row>
    <row r="48" spans="1:15" s="23" customFormat="1" x14ac:dyDescent="0.25">
      <c r="A48" s="21"/>
      <c r="B48" s="21"/>
      <c r="C48" s="21"/>
      <c r="D48" s="21"/>
      <c r="E48" s="21"/>
      <c r="F48" s="25" t="s">
        <v>32</v>
      </c>
      <c r="G48" s="21"/>
      <c r="H48" s="48" t="s">
        <v>32</v>
      </c>
      <c r="I48" s="22"/>
      <c r="J48" s="22"/>
      <c r="K48" s="41"/>
      <c r="L48" s="42"/>
      <c r="M48" s="22"/>
      <c r="N48" s="32"/>
      <c r="O48" s="44"/>
    </row>
    <row r="49" spans="1:15" s="23" customFormat="1" x14ac:dyDescent="0.25">
      <c r="A49" s="21"/>
      <c r="B49" s="21"/>
      <c r="C49" s="21"/>
      <c r="D49" s="21"/>
      <c r="E49" s="21"/>
      <c r="F49" s="26"/>
      <c r="G49" s="21"/>
      <c r="H49" s="48" t="s">
        <v>121</v>
      </c>
      <c r="I49" s="22"/>
      <c r="J49" s="22"/>
      <c r="K49" s="41"/>
      <c r="L49" s="42"/>
      <c r="M49" s="22"/>
      <c r="N49" s="32"/>
      <c r="O49" s="44"/>
    </row>
    <row r="50" spans="1:15" s="23" customFormat="1" ht="75" customHeight="1" x14ac:dyDescent="0.25">
      <c r="A50" s="21">
        <v>1</v>
      </c>
      <c r="B50" s="21" t="s">
        <v>121</v>
      </c>
      <c r="C50" s="21" t="s">
        <v>27</v>
      </c>
      <c r="D50" s="21" t="s">
        <v>33</v>
      </c>
      <c r="E50" s="21" t="s">
        <v>34</v>
      </c>
      <c r="F50" s="21" t="s">
        <v>35</v>
      </c>
      <c r="G50" s="21" t="s">
        <v>31</v>
      </c>
      <c r="H50" s="48" t="s">
        <v>132</v>
      </c>
      <c r="I50" s="22">
        <v>2</v>
      </c>
      <c r="J50" s="22">
        <v>93132</v>
      </c>
      <c r="K50" s="41">
        <f t="shared" ref="K50:K55" si="4">M50/I50</f>
        <v>69849</v>
      </c>
      <c r="L50" s="42">
        <v>48094</v>
      </c>
      <c r="M50" s="22">
        <v>139698</v>
      </c>
      <c r="N50" s="32">
        <f t="shared" ref="N50:N55" si="5">(J50-K50)/J50</f>
        <v>0.25</v>
      </c>
      <c r="O50" s="44"/>
    </row>
    <row r="51" spans="1:15" s="23" customFormat="1" ht="75" customHeight="1" x14ac:dyDescent="0.25">
      <c r="A51" s="21">
        <v>1.2</v>
      </c>
      <c r="B51" s="21" t="s">
        <v>121</v>
      </c>
      <c r="C51" s="21" t="s">
        <v>27</v>
      </c>
      <c r="D51" s="21" t="s">
        <v>33</v>
      </c>
      <c r="E51" s="21" t="s">
        <v>36</v>
      </c>
      <c r="F51" s="21" t="s">
        <v>37</v>
      </c>
      <c r="G51" s="21" t="s">
        <v>31</v>
      </c>
      <c r="H51" s="48" t="s">
        <v>133</v>
      </c>
      <c r="I51" s="22">
        <v>2</v>
      </c>
      <c r="J51" s="22">
        <v>22997</v>
      </c>
      <c r="K51" s="41">
        <f t="shared" si="4"/>
        <v>17247.75</v>
      </c>
      <c r="L51" s="42">
        <v>20039</v>
      </c>
      <c r="M51" s="22">
        <v>34495.5</v>
      </c>
      <c r="N51" s="32">
        <f t="shared" si="5"/>
        <v>0.25</v>
      </c>
      <c r="O51" s="44"/>
    </row>
    <row r="52" spans="1:15" s="23" customFormat="1" ht="75" customHeight="1" x14ac:dyDescent="0.25">
      <c r="A52" s="21">
        <v>2</v>
      </c>
      <c r="B52" s="21" t="s">
        <v>121</v>
      </c>
      <c r="C52" s="21" t="s">
        <v>38</v>
      </c>
      <c r="D52" s="21" t="s">
        <v>39</v>
      </c>
      <c r="E52" s="21" t="s">
        <v>40</v>
      </c>
      <c r="F52" s="21" t="s">
        <v>41</v>
      </c>
      <c r="G52" s="21" t="s">
        <v>31</v>
      </c>
      <c r="H52" s="48" t="s">
        <v>134</v>
      </c>
      <c r="I52" s="22">
        <v>2</v>
      </c>
      <c r="J52" s="22">
        <v>13490</v>
      </c>
      <c r="K52" s="41">
        <f t="shared" si="4"/>
        <v>10117.5</v>
      </c>
      <c r="L52" s="42">
        <v>5705</v>
      </c>
      <c r="M52" s="22">
        <v>20235</v>
      </c>
      <c r="N52" s="32">
        <f t="shared" si="5"/>
        <v>0.25</v>
      </c>
      <c r="O52" s="44"/>
    </row>
    <row r="53" spans="1:15" s="23" customFormat="1" ht="75" customHeight="1" x14ac:dyDescent="0.25">
      <c r="A53" s="21">
        <v>2.1</v>
      </c>
      <c r="B53" s="21" t="s">
        <v>121</v>
      </c>
      <c r="C53" s="21" t="s">
        <v>38</v>
      </c>
      <c r="D53" s="21" t="s">
        <v>42</v>
      </c>
      <c r="E53" s="21" t="s">
        <v>43</v>
      </c>
      <c r="F53" s="21" t="s">
        <v>44</v>
      </c>
      <c r="G53" s="21" t="s">
        <v>45</v>
      </c>
      <c r="H53" s="48" t="s">
        <v>135</v>
      </c>
      <c r="I53" s="22">
        <v>2</v>
      </c>
      <c r="J53" s="22">
        <v>134180</v>
      </c>
      <c r="K53" s="41">
        <f t="shared" si="4"/>
        <v>100635</v>
      </c>
      <c r="L53" s="42">
        <v>54000</v>
      </c>
      <c r="M53" s="22">
        <v>201270</v>
      </c>
      <c r="N53" s="32">
        <f t="shared" si="5"/>
        <v>0.25</v>
      </c>
      <c r="O53" s="44"/>
    </row>
    <row r="54" spans="1:15" s="23" customFormat="1" ht="75" customHeight="1" x14ac:dyDescent="0.25">
      <c r="A54" s="21">
        <v>2.2000000000000002</v>
      </c>
      <c r="B54" s="21" t="s">
        <v>121</v>
      </c>
      <c r="C54" s="21" t="s">
        <v>38</v>
      </c>
      <c r="D54" s="21" t="s">
        <v>46</v>
      </c>
      <c r="E54" s="21" t="s">
        <v>47</v>
      </c>
      <c r="F54" s="21" t="s">
        <v>48</v>
      </c>
      <c r="G54" s="21" t="s">
        <v>49</v>
      </c>
      <c r="H54" s="48" t="s">
        <v>136</v>
      </c>
      <c r="I54" s="22">
        <v>2</v>
      </c>
      <c r="J54" s="22">
        <v>28860</v>
      </c>
      <c r="K54" s="41">
        <f t="shared" si="4"/>
        <v>21645</v>
      </c>
      <c r="L54" s="42">
        <v>0</v>
      </c>
      <c r="M54" s="22">
        <v>43290</v>
      </c>
      <c r="N54" s="32">
        <f t="shared" si="5"/>
        <v>0.25</v>
      </c>
      <c r="O54" s="44"/>
    </row>
    <row r="55" spans="1:15" s="23" customFormat="1" ht="75" customHeight="1" x14ac:dyDescent="0.25">
      <c r="A55" s="21">
        <v>3</v>
      </c>
      <c r="B55" s="21" t="s">
        <v>121</v>
      </c>
      <c r="C55" s="21" t="s">
        <v>50</v>
      </c>
      <c r="D55" s="21" t="s">
        <v>51</v>
      </c>
      <c r="E55" s="21" t="s">
        <v>52</v>
      </c>
      <c r="F55" s="21" t="s">
        <v>53</v>
      </c>
      <c r="G55" s="21" t="s">
        <v>23</v>
      </c>
      <c r="H55" s="48" t="s">
        <v>137</v>
      </c>
      <c r="I55" s="22">
        <v>4</v>
      </c>
      <c r="J55" s="22">
        <v>6950</v>
      </c>
      <c r="K55" s="41">
        <f t="shared" si="4"/>
        <v>5890.125</v>
      </c>
      <c r="L55" s="42">
        <v>5030</v>
      </c>
      <c r="M55" s="22">
        <v>23560.5</v>
      </c>
      <c r="N55" s="32">
        <f t="shared" si="5"/>
        <v>0.1525</v>
      </c>
      <c r="O55" s="44"/>
    </row>
    <row r="56" spans="1:15" s="23" customFormat="1" x14ac:dyDescent="0.25">
      <c r="A56" s="21"/>
      <c r="B56" s="21"/>
      <c r="C56" s="21"/>
      <c r="D56" s="21"/>
      <c r="E56" s="21"/>
      <c r="F56" s="21" t="s">
        <v>54</v>
      </c>
      <c r="G56" s="21"/>
      <c r="H56" s="48"/>
      <c r="I56" s="22"/>
      <c r="J56" s="22"/>
      <c r="K56" s="41"/>
      <c r="L56" s="42"/>
      <c r="M56" s="22">
        <v>642757</v>
      </c>
      <c r="N56" s="32"/>
      <c r="O56" s="44"/>
    </row>
    <row r="57" spans="1:15" s="23" customFormat="1" x14ac:dyDescent="0.25">
      <c r="A57" s="21"/>
      <c r="B57" s="21"/>
      <c r="C57" s="21"/>
      <c r="D57" s="21"/>
      <c r="E57" s="21"/>
      <c r="F57" s="24" t="s">
        <v>57</v>
      </c>
      <c r="G57" s="21"/>
      <c r="H57" s="48"/>
      <c r="I57" s="22"/>
      <c r="J57" s="22"/>
      <c r="K57" s="41"/>
      <c r="L57" s="42"/>
      <c r="M57" s="22"/>
      <c r="N57" s="32"/>
      <c r="O57" s="44"/>
    </row>
    <row r="58" spans="1:15" s="23" customFormat="1" x14ac:dyDescent="0.25">
      <c r="A58" s="21"/>
      <c r="B58" s="21"/>
      <c r="C58" s="21"/>
      <c r="D58" s="21"/>
      <c r="E58" s="21"/>
      <c r="F58" s="25" t="s">
        <v>18</v>
      </c>
      <c r="G58" s="21"/>
      <c r="H58" s="48"/>
      <c r="I58" s="22"/>
      <c r="J58" s="22"/>
      <c r="K58" s="41"/>
      <c r="L58" s="42"/>
      <c r="M58" s="22"/>
      <c r="N58" s="32"/>
      <c r="O58" s="44"/>
    </row>
    <row r="59" spans="1:15" s="23" customFormat="1" x14ac:dyDescent="0.25">
      <c r="A59" s="21"/>
      <c r="B59" s="21"/>
      <c r="C59" s="21"/>
      <c r="D59" s="21"/>
      <c r="E59" s="21"/>
      <c r="F59" s="26"/>
      <c r="G59" s="21"/>
      <c r="H59" s="48"/>
      <c r="I59" s="22"/>
      <c r="J59" s="22"/>
      <c r="K59" s="41"/>
      <c r="L59" s="42"/>
      <c r="M59" s="22"/>
      <c r="N59" s="32"/>
      <c r="O59" s="44"/>
    </row>
    <row r="60" spans="1:15" s="23" customFormat="1" ht="75" customHeight="1" x14ac:dyDescent="0.25">
      <c r="A60" s="21">
        <v>1</v>
      </c>
      <c r="B60" s="21" t="s">
        <v>121</v>
      </c>
      <c r="C60" s="21" t="s">
        <v>19</v>
      </c>
      <c r="D60" s="21" t="s">
        <v>20</v>
      </c>
      <c r="E60" s="21" t="s">
        <v>21</v>
      </c>
      <c r="F60" s="21" t="s">
        <v>22</v>
      </c>
      <c r="G60" s="21" t="s">
        <v>23</v>
      </c>
      <c r="H60" s="48" t="s">
        <v>129</v>
      </c>
      <c r="I60" s="22">
        <v>1</v>
      </c>
      <c r="J60" s="22">
        <v>43832</v>
      </c>
      <c r="K60" s="41">
        <f>M60/I60</f>
        <v>21916</v>
      </c>
      <c r="L60" s="42">
        <v>17464</v>
      </c>
      <c r="M60" s="22">
        <v>21916</v>
      </c>
      <c r="N60" s="32">
        <f>(J60-K60)/J60</f>
        <v>0.5</v>
      </c>
      <c r="O60" s="44"/>
    </row>
    <row r="61" spans="1:15" s="23" customFormat="1" ht="75" customHeight="1" x14ac:dyDescent="0.25">
      <c r="A61" s="21">
        <v>1.1000000000000001</v>
      </c>
      <c r="B61" s="21" t="s">
        <v>121</v>
      </c>
      <c r="C61" s="21" t="s">
        <v>19</v>
      </c>
      <c r="D61" s="21" t="s">
        <v>24</v>
      </c>
      <c r="E61" s="21" t="s">
        <v>25</v>
      </c>
      <c r="F61" s="21" t="s">
        <v>26</v>
      </c>
      <c r="G61" s="21" t="s">
        <v>23</v>
      </c>
      <c r="H61" s="48" t="s">
        <v>130</v>
      </c>
      <c r="I61" s="22">
        <v>1</v>
      </c>
      <c r="J61" s="22">
        <v>89000</v>
      </c>
      <c r="K61" s="41">
        <f>M61/I61</f>
        <v>44500</v>
      </c>
      <c r="L61" s="42">
        <v>41218</v>
      </c>
      <c r="M61" s="22">
        <v>44500</v>
      </c>
      <c r="N61" s="32">
        <f>(J61-K61)/J61</f>
        <v>0.5</v>
      </c>
      <c r="O61" s="44"/>
    </row>
    <row r="62" spans="1:15" s="23" customFormat="1" x14ac:dyDescent="0.25">
      <c r="A62" s="21"/>
      <c r="B62" s="21"/>
      <c r="C62" s="21"/>
      <c r="D62" s="21"/>
      <c r="E62" s="21"/>
      <c r="F62" s="25" t="s">
        <v>32</v>
      </c>
      <c r="G62" s="21"/>
      <c r="H62" s="48"/>
      <c r="I62" s="22"/>
      <c r="J62" s="22"/>
      <c r="K62" s="41"/>
      <c r="L62" s="42"/>
      <c r="M62" s="22"/>
      <c r="N62" s="32"/>
      <c r="O62" s="44"/>
    </row>
    <row r="63" spans="1:15" s="23" customFormat="1" x14ac:dyDescent="0.25">
      <c r="A63" s="21"/>
      <c r="B63" s="21"/>
      <c r="C63" s="21"/>
      <c r="D63" s="21"/>
      <c r="E63" s="21"/>
      <c r="F63" s="26"/>
      <c r="G63" s="21"/>
      <c r="H63" s="48"/>
      <c r="I63" s="22"/>
      <c r="J63" s="22"/>
      <c r="K63" s="41"/>
      <c r="L63" s="42"/>
      <c r="M63" s="22"/>
      <c r="N63" s="32"/>
      <c r="O63" s="44"/>
    </row>
    <row r="64" spans="1:15" s="23" customFormat="1" ht="75" customHeight="1" x14ac:dyDescent="0.25">
      <c r="A64" s="21">
        <v>1</v>
      </c>
      <c r="B64" s="21" t="s">
        <v>121</v>
      </c>
      <c r="C64" s="21" t="s">
        <v>27</v>
      </c>
      <c r="D64" s="21" t="s">
        <v>33</v>
      </c>
      <c r="E64" s="21" t="s">
        <v>34</v>
      </c>
      <c r="F64" s="21" t="s">
        <v>35</v>
      </c>
      <c r="G64" s="21" t="s">
        <v>31</v>
      </c>
      <c r="H64" s="48" t="s">
        <v>132</v>
      </c>
      <c r="I64" s="22">
        <v>1</v>
      </c>
      <c r="J64" s="22">
        <v>93132</v>
      </c>
      <c r="K64" s="41">
        <f t="shared" ref="K64:K69" si="6">M64/I64</f>
        <v>69849</v>
      </c>
      <c r="L64" s="42">
        <v>48094</v>
      </c>
      <c r="M64" s="22">
        <v>69849</v>
      </c>
      <c r="N64" s="32">
        <f t="shared" ref="N64:N69" si="7">(J64-K64)/J64</f>
        <v>0.25</v>
      </c>
      <c r="O64" s="44"/>
    </row>
    <row r="65" spans="1:15" s="23" customFormat="1" ht="75" customHeight="1" x14ac:dyDescent="0.25">
      <c r="A65" s="21">
        <v>1.1000000000000001</v>
      </c>
      <c r="B65" s="21" t="s">
        <v>121</v>
      </c>
      <c r="C65" s="21" t="s">
        <v>27</v>
      </c>
      <c r="D65" s="21" t="s">
        <v>33</v>
      </c>
      <c r="E65" s="21" t="s">
        <v>36</v>
      </c>
      <c r="F65" s="21" t="s">
        <v>37</v>
      </c>
      <c r="G65" s="21" t="s">
        <v>31</v>
      </c>
      <c r="H65" s="48" t="s">
        <v>133</v>
      </c>
      <c r="I65" s="22">
        <v>1</v>
      </c>
      <c r="J65" s="22">
        <v>22997</v>
      </c>
      <c r="K65" s="41">
        <f t="shared" si="6"/>
        <v>17247.75</v>
      </c>
      <c r="L65" s="42">
        <v>20039</v>
      </c>
      <c r="M65" s="22">
        <v>17247.75</v>
      </c>
      <c r="N65" s="32">
        <f t="shared" si="7"/>
        <v>0.25</v>
      </c>
      <c r="O65" s="44"/>
    </row>
    <row r="66" spans="1:15" s="23" customFormat="1" ht="75" customHeight="1" x14ac:dyDescent="0.25">
      <c r="A66" s="21">
        <v>2</v>
      </c>
      <c r="B66" s="21" t="s">
        <v>121</v>
      </c>
      <c r="C66" s="21" t="s">
        <v>38</v>
      </c>
      <c r="D66" s="21" t="s">
        <v>39</v>
      </c>
      <c r="E66" s="21" t="s">
        <v>40</v>
      </c>
      <c r="F66" s="21" t="s">
        <v>41</v>
      </c>
      <c r="G66" s="21" t="s">
        <v>31</v>
      </c>
      <c r="H66" s="48" t="s">
        <v>134</v>
      </c>
      <c r="I66" s="22">
        <v>1</v>
      </c>
      <c r="J66" s="22">
        <v>13490</v>
      </c>
      <c r="K66" s="41">
        <f t="shared" si="6"/>
        <v>10117.5</v>
      </c>
      <c r="L66" s="42">
        <v>5705</v>
      </c>
      <c r="M66" s="22">
        <v>10117.5</v>
      </c>
      <c r="N66" s="32">
        <f t="shared" si="7"/>
        <v>0.25</v>
      </c>
      <c r="O66" s="44"/>
    </row>
    <row r="67" spans="1:15" s="23" customFormat="1" ht="75" customHeight="1" x14ac:dyDescent="0.25">
      <c r="A67" s="21">
        <v>2.1</v>
      </c>
      <c r="B67" s="21" t="s">
        <v>121</v>
      </c>
      <c r="C67" s="21" t="s">
        <v>38</v>
      </c>
      <c r="D67" s="21" t="s">
        <v>42</v>
      </c>
      <c r="E67" s="21" t="s">
        <v>43</v>
      </c>
      <c r="F67" s="21" t="s">
        <v>44</v>
      </c>
      <c r="G67" s="21" t="s">
        <v>45</v>
      </c>
      <c r="H67" s="48" t="s">
        <v>135</v>
      </c>
      <c r="I67" s="22">
        <v>1</v>
      </c>
      <c r="J67" s="22">
        <v>134180</v>
      </c>
      <c r="K67" s="41">
        <f t="shared" si="6"/>
        <v>100635</v>
      </c>
      <c r="L67" s="42">
        <v>54000</v>
      </c>
      <c r="M67" s="22">
        <v>100635</v>
      </c>
      <c r="N67" s="32">
        <f t="shared" si="7"/>
        <v>0.25</v>
      </c>
      <c r="O67" s="44"/>
    </row>
    <row r="68" spans="1:15" s="23" customFormat="1" ht="75" customHeight="1" x14ac:dyDescent="0.25">
      <c r="A68" s="21">
        <v>2.2000000000000002</v>
      </c>
      <c r="B68" s="21" t="s">
        <v>121</v>
      </c>
      <c r="C68" s="21" t="s">
        <v>38</v>
      </c>
      <c r="D68" s="21" t="s">
        <v>46</v>
      </c>
      <c r="E68" s="21" t="s">
        <v>47</v>
      </c>
      <c r="F68" s="21" t="s">
        <v>48</v>
      </c>
      <c r="G68" s="21" t="s">
        <v>49</v>
      </c>
      <c r="H68" s="48" t="s">
        <v>136</v>
      </c>
      <c r="I68" s="22">
        <v>1</v>
      </c>
      <c r="J68" s="22">
        <v>28860</v>
      </c>
      <c r="K68" s="41">
        <f t="shared" si="6"/>
        <v>21645</v>
      </c>
      <c r="L68" s="42">
        <v>0</v>
      </c>
      <c r="M68" s="22">
        <v>21645</v>
      </c>
      <c r="N68" s="32">
        <f t="shared" si="7"/>
        <v>0.25</v>
      </c>
      <c r="O68" s="44"/>
    </row>
    <row r="69" spans="1:15" s="23" customFormat="1" ht="75" customHeight="1" x14ac:dyDescent="0.25">
      <c r="A69" s="21">
        <v>3</v>
      </c>
      <c r="B69" s="21" t="s">
        <v>121</v>
      </c>
      <c r="C69" s="21" t="s">
        <v>50</v>
      </c>
      <c r="D69" s="21" t="s">
        <v>51</v>
      </c>
      <c r="E69" s="21" t="s">
        <v>52</v>
      </c>
      <c r="F69" s="21" t="s">
        <v>53</v>
      </c>
      <c r="G69" s="21" t="s">
        <v>23</v>
      </c>
      <c r="H69" s="48" t="s">
        <v>137</v>
      </c>
      <c r="I69" s="22">
        <v>2</v>
      </c>
      <c r="J69" s="22">
        <v>6950</v>
      </c>
      <c r="K69" s="41">
        <f t="shared" si="6"/>
        <v>5890.125</v>
      </c>
      <c r="L69" s="42">
        <v>5030</v>
      </c>
      <c r="M69" s="22">
        <v>11780.25</v>
      </c>
      <c r="N69" s="32">
        <f t="shared" si="7"/>
        <v>0.1525</v>
      </c>
      <c r="O69" s="44"/>
    </row>
    <row r="70" spans="1:15" s="23" customFormat="1" x14ac:dyDescent="0.25">
      <c r="A70" s="21"/>
      <c r="B70" s="21"/>
      <c r="C70" s="21"/>
      <c r="D70" s="21"/>
      <c r="E70" s="21"/>
      <c r="F70" s="21" t="s">
        <v>54</v>
      </c>
      <c r="G70" s="21"/>
      <c r="H70" s="48"/>
      <c r="I70" s="22"/>
      <c r="J70" s="22"/>
      <c r="K70" s="31"/>
      <c r="L70" s="37"/>
      <c r="M70" s="22">
        <v>297690.5</v>
      </c>
      <c r="N70" s="32"/>
      <c r="O70" s="44"/>
    </row>
    <row r="71" spans="1:15" s="23" customFormat="1" x14ac:dyDescent="0.25">
      <c r="A71" s="21"/>
      <c r="B71" s="21"/>
      <c r="C71" s="21"/>
      <c r="D71" s="21"/>
      <c r="E71" s="21"/>
      <c r="F71" s="21" t="s">
        <v>58</v>
      </c>
      <c r="G71" s="21"/>
      <c r="H71" s="48"/>
      <c r="I71" s="22"/>
      <c r="J71" s="22"/>
      <c r="K71" s="31"/>
      <c r="L71" s="37"/>
      <c r="M71" s="22">
        <v>3099993</v>
      </c>
      <c r="N71" s="32"/>
      <c r="O71" s="44"/>
    </row>
    <row r="72" spans="1:15" s="23" customFormat="1" x14ac:dyDescent="0.25">
      <c r="A72" s="21"/>
      <c r="B72" s="21"/>
      <c r="C72" s="21"/>
      <c r="D72" s="21"/>
      <c r="E72" s="21"/>
      <c r="F72" s="21" t="s">
        <v>59</v>
      </c>
      <c r="G72" s="21"/>
      <c r="H72" s="48"/>
      <c r="I72" s="22"/>
      <c r="J72" s="22"/>
      <c r="K72" s="31"/>
      <c r="L72" s="37"/>
      <c r="M72" s="22">
        <v>36579.919999999998</v>
      </c>
      <c r="N72" s="32"/>
      <c r="O72" s="44"/>
    </row>
    <row r="73" spans="1:15" s="23" customFormat="1" x14ac:dyDescent="0.25">
      <c r="A73" s="21"/>
      <c r="B73" s="21"/>
      <c r="C73" s="21"/>
      <c r="D73" s="21"/>
      <c r="E73" s="21"/>
      <c r="F73" s="21" t="s">
        <v>60</v>
      </c>
      <c r="G73" s="21"/>
      <c r="H73" s="48"/>
      <c r="I73" s="22"/>
      <c r="J73" s="22"/>
      <c r="K73" s="31"/>
      <c r="L73" s="37"/>
      <c r="M73" s="22">
        <v>3136572.92</v>
      </c>
      <c r="N73" s="32"/>
      <c r="O73" s="44"/>
    </row>
    <row r="74" spans="1:15" s="23" customFormat="1" ht="30" x14ac:dyDescent="0.25">
      <c r="A74" s="21"/>
      <c r="B74" s="21"/>
      <c r="C74" s="21"/>
      <c r="D74" s="21" t="s">
        <v>61</v>
      </c>
      <c r="E74" s="21" t="s">
        <v>62</v>
      </c>
      <c r="F74" s="21" t="s">
        <v>63</v>
      </c>
      <c r="G74" s="21"/>
      <c r="H74" s="48"/>
      <c r="I74" s="22"/>
      <c r="J74" s="22"/>
      <c r="K74" s="31"/>
      <c r="L74" s="37"/>
      <c r="M74" s="22">
        <v>557998.80000000005</v>
      </c>
      <c r="N74" s="32"/>
      <c r="O74" s="44"/>
    </row>
    <row r="75" spans="1:15" s="23" customFormat="1" ht="30" x14ac:dyDescent="0.25">
      <c r="A75" s="21"/>
      <c r="B75" s="21"/>
      <c r="C75" s="21"/>
      <c r="D75" s="21" t="s">
        <v>64</v>
      </c>
      <c r="E75" s="21" t="s">
        <v>65</v>
      </c>
      <c r="F75" s="21" t="s">
        <v>66</v>
      </c>
      <c r="G75" s="21"/>
      <c r="H75" s="48"/>
      <c r="I75" s="22"/>
      <c r="J75" s="22"/>
      <c r="K75" s="31"/>
      <c r="L75" s="37"/>
      <c r="M75" s="22">
        <v>3694572</v>
      </c>
      <c r="N75" s="32"/>
      <c r="O75" s="44"/>
    </row>
    <row r="77" spans="1:15" s="4" customFormat="1" x14ac:dyDescent="0.25">
      <c r="A77" s="1" t="s">
        <v>71</v>
      </c>
      <c r="H77" s="49"/>
      <c r="I77" s="19"/>
      <c r="J77" s="19"/>
      <c r="K77" s="33"/>
      <c r="L77" s="38"/>
      <c r="M77" s="19"/>
      <c r="N77" s="34"/>
      <c r="O77" s="46"/>
    </row>
    <row r="78" spans="1:15" s="4" customFormat="1" x14ac:dyDescent="0.25">
      <c r="A78" s="1" t="s">
        <v>72</v>
      </c>
      <c r="H78" s="49"/>
      <c r="I78" s="19"/>
      <c r="J78" s="19"/>
      <c r="K78" s="33"/>
      <c r="L78" s="38"/>
      <c r="M78" s="19"/>
      <c r="N78" s="34"/>
      <c r="O78" s="46"/>
    </row>
    <row r="79" spans="1:15" s="4" customFormat="1" x14ac:dyDescent="0.25">
      <c r="A79" s="1" t="s">
        <v>73</v>
      </c>
      <c r="H79" s="49"/>
      <c r="I79" s="19"/>
      <c r="J79" s="19"/>
      <c r="K79" s="33"/>
      <c r="L79" s="38"/>
      <c r="M79" s="19"/>
      <c r="N79" s="34"/>
      <c r="O79" s="46"/>
    </row>
    <row r="80" spans="1:15" s="4" customFormat="1" x14ac:dyDescent="0.25">
      <c r="A80" s="1" t="s">
        <v>74</v>
      </c>
      <c r="H80" s="49"/>
      <c r="I80" s="19"/>
      <c r="J80" s="19"/>
      <c r="K80" s="33"/>
      <c r="L80" s="38"/>
      <c r="M80" s="19"/>
      <c r="N80" s="34"/>
      <c r="O80" s="46"/>
    </row>
    <row r="81" spans="1:15" s="4" customFormat="1" x14ac:dyDescent="0.25">
      <c r="A81" s="1" t="s">
        <v>75</v>
      </c>
      <c r="H81" s="49"/>
      <c r="I81" s="19"/>
      <c r="J81" s="19"/>
      <c r="K81" s="33"/>
      <c r="L81" s="38"/>
      <c r="M81" s="19"/>
      <c r="N81" s="34"/>
      <c r="O81" s="46"/>
    </row>
    <row r="82" spans="1:15" s="4" customFormat="1" x14ac:dyDescent="0.25">
      <c r="A82" s="1" t="s">
        <v>76</v>
      </c>
      <c r="H82" s="49"/>
      <c r="I82" s="19"/>
      <c r="J82" s="19"/>
      <c r="K82" s="33"/>
      <c r="L82" s="38"/>
      <c r="M82" s="19"/>
      <c r="N82" s="34"/>
      <c r="O82" s="46"/>
    </row>
    <row r="83" spans="1:15" s="4" customFormat="1" x14ac:dyDescent="0.25">
      <c r="A83" s="1" t="s">
        <v>77</v>
      </c>
      <c r="H83" s="49"/>
      <c r="I83" s="19"/>
      <c r="J83" s="19"/>
      <c r="K83" s="33"/>
      <c r="L83" s="38"/>
      <c r="M83" s="19"/>
      <c r="N83" s="34"/>
      <c r="O83" s="46"/>
    </row>
    <row r="84" spans="1:15" s="4" customFormat="1" x14ac:dyDescent="0.25">
      <c r="A84" s="1" t="s">
        <v>78</v>
      </c>
      <c r="H84" s="49"/>
      <c r="I84" s="19"/>
      <c r="J84" s="19"/>
      <c r="K84" s="33"/>
      <c r="L84" s="38"/>
      <c r="M84" s="19"/>
      <c r="N84" s="34"/>
      <c r="O84" s="46"/>
    </row>
    <row r="85" spans="1:15" s="4" customFormat="1" x14ac:dyDescent="0.25">
      <c r="A85" s="1" t="s">
        <v>79</v>
      </c>
      <c r="H85" s="49"/>
      <c r="I85" s="19"/>
      <c r="J85" s="19"/>
      <c r="K85" s="33"/>
      <c r="L85" s="38"/>
      <c r="M85" s="19"/>
      <c r="N85" s="34"/>
      <c r="O85" s="46"/>
    </row>
    <row r="86" spans="1:15" s="4" customFormat="1" x14ac:dyDescent="0.25">
      <c r="A86" s="1" t="s">
        <v>80</v>
      </c>
      <c r="H86" s="49"/>
      <c r="I86" s="19"/>
      <c r="J86" s="19"/>
      <c r="K86" s="33"/>
      <c r="L86" s="38"/>
      <c r="M86" s="19"/>
      <c r="N86" s="34"/>
      <c r="O86" s="46"/>
    </row>
    <row r="87" spans="1:15" s="4" customFormat="1" x14ac:dyDescent="0.25">
      <c r="A87" s="1" t="s">
        <v>81</v>
      </c>
      <c r="H87" s="49"/>
      <c r="I87" s="19"/>
      <c r="J87" s="19"/>
      <c r="K87" s="33"/>
      <c r="L87" s="38"/>
      <c r="M87" s="19"/>
      <c r="N87" s="34"/>
      <c r="O87" s="46"/>
    </row>
    <row r="88" spans="1:15" s="4" customFormat="1" x14ac:dyDescent="0.25">
      <c r="A88" s="1" t="s">
        <v>82</v>
      </c>
      <c r="H88" s="49"/>
      <c r="I88" s="19"/>
      <c r="J88" s="19"/>
      <c r="K88" s="33"/>
      <c r="L88" s="38"/>
      <c r="M88" s="19"/>
      <c r="N88" s="34"/>
      <c r="O88" s="46"/>
    </row>
    <row r="89" spans="1:15" s="4" customFormat="1" x14ac:dyDescent="0.25">
      <c r="A89" s="1" t="s">
        <v>83</v>
      </c>
      <c r="H89" s="49"/>
      <c r="I89" s="19"/>
      <c r="J89" s="19"/>
      <c r="K89" s="33"/>
      <c r="L89" s="38"/>
      <c r="M89" s="19"/>
      <c r="N89" s="34"/>
      <c r="O89" s="46"/>
    </row>
    <row r="90" spans="1:15" s="4" customFormat="1" x14ac:dyDescent="0.25">
      <c r="A90" s="1" t="s">
        <v>84</v>
      </c>
      <c r="H90" s="49"/>
      <c r="I90" s="19"/>
      <c r="J90" s="19"/>
      <c r="K90" s="33"/>
      <c r="L90" s="38"/>
      <c r="M90" s="19"/>
      <c r="N90" s="34"/>
      <c r="O90" s="46"/>
    </row>
    <row r="91" spans="1:15" s="4" customFormat="1" x14ac:dyDescent="0.25">
      <c r="A91" s="1" t="s">
        <v>85</v>
      </c>
      <c r="H91" s="49"/>
      <c r="I91" s="19"/>
      <c r="J91" s="19"/>
      <c r="K91" s="33"/>
      <c r="L91" s="38"/>
      <c r="M91" s="19"/>
      <c r="N91" s="34"/>
      <c r="O91" s="46"/>
    </row>
    <row r="92" spans="1:15" s="4" customFormat="1" x14ac:dyDescent="0.25">
      <c r="A92" s="1" t="s">
        <v>86</v>
      </c>
      <c r="H92" s="49"/>
      <c r="I92" s="19"/>
      <c r="J92" s="19"/>
      <c r="K92" s="33"/>
      <c r="L92" s="38"/>
      <c r="M92" s="19"/>
      <c r="N92" s="34"/>
      <c r="O92" s="46"/>
    </row>
    <row r="93" spans="1:15" s="4" customFormat="1" x14ac:dyDescent="0.25">
      <c r="A93" s="1" t="s">
        <v>87</v>
      </c>
      <c r="H93" s="49"/>
      <c r="I93" s="19"/>
      <c r="J93" s="19"/>
      <c r="K93" s="33"/>
      <c r="L93" s="38"/>
      <c r="M93" s="19"/>
      <c r="N93" s="34"/>
      <c r="O93" s="46"/>
    </row>
    <row r="94" spans="1:15" s="4" customFormat="1" x14ac:dyDescent="0.25">
      <c r="A94" s="1" t="s">
        <v>88</v>
      </c>
      <c r="H94" s="49"/>
      <c r="I94" s="19"/>
      <c r="J94" s="19"/>
      <c r="K94" s="33"/>
      <c r="L94" s="38"/>
      <c r="M94" s="19"/>
      <c r="N94" s="34"/>
      <c r="O94" s="46"/>
    </row>
    <row r="95" spans="1:15" s="4" customFormat="1" x14ac:dyDescent="0.25">
      <c r="A95" s="1" t="s">
        <v>89</v>
      </c>
      <c r="H95" s="49"/>
      <c r="I95" s="19"/>
      <c r="J95" s="19"/>
      <c r="K95" s="33"/>
      <c r="L95" s="38"/>
      <c r="M95" s="19"/>
      <c r="N95" s="34"/>
      <c r="O95" s="46"/>
    </row>
    <row r="96" spans="1:15" s="4" customFormat="1" x14ac:dyDescent="0.25">
      <c r="A96" s="1" t="s">
        <v>90</v>
      </c>
      <c r="H96" s="49"/>
      <c r="I96" s="19"/>
      <c r="J96" s="19"/>
      <c r="K96" s="33"/>
      <c r="L96" s="38"/>
      <c r="M96" s="19"/>
      <c r="N96" s="34"/>
      <c r="O96" s="46"/>
    </row>
    <row r="97" spans="1:15" s="4" customFormat="1" x14ac:dyDescent="0.25">
      <c r="A97" s="1" t="s">
        <v>91</v>
      </c>
      <c r="H97" s="49"/>
      <c r="I97" s="19"/>
      <c r="J97" s="19"/>
      <c r="K97" s="33"/>
      <c r="L97" s="38"/>
      <c r="M97" s="19"/>
      <c r="N97" s="34"/>
      <c r="O97" s="46"/>
    </row>
    <row r="98" spans="1:15" s="4" customFormat="1" x14ac:dyDescent="0.25">
      <c r="A98" s="1" t="s">
        <v>92</v>
      </c>
      <c r="H98" s="49"/>
      <c r="I98" s="19"/>
      <c r="J98" s="19"/>
      <c r="K98" s="33"/>
      <c r="L98" s="38"/>
      <c r="M98" s="19"/>
      <c r="N98" s="34"/>
      <c r="O98" s="46"/>
    </row>
    <row r="99" spans="1:15" s="4" customFormat="1" x14ac:dyDescent="0.25">
      <c r="A99" s="1" t="s">
        <v>93</v>
      </c>
      <c r="H99" s="49"/>
      <c r="I99" s="19"/>
      <c r="J99" s="19"/>
      <c r="K99" s="33"/>
      <c r="L99" s="38"/>
      <c r="M99" s="19"/>
      <c r="N99" s="34"/>
      <c r="O99" s="46"/>
    </row>
    <row r="100" spans="1:15" s="4" customFormat="1" x14ac:dyDescent="0.25">
      <c r="A100" s="1" t="s">
        <v>94</v>
      </c>
      <c r="H100" s="49"/>
      <c r="I100" s="19"/>
      <c r="J100" s="19"/>
      <c r="K100" s="33"/>
      <c r="L100" s="38"/>
      <c r="M100" s="19"/>
      <c r="N100" s="34"/>
      <c r="O100" s="46"/>
    </row>
    <row r="101" spans="1:15" s="4" customFormat="1" x14ac:dyDescent="0.25">
      <c r="A101" s="27" t="s">
        <v>95</v>
      </c>
      <c r="H101" s="49"/>
      <c r="I101" s="19"/>
      <c r="J101" s="19"/>
      <c r="K101" s="33"/>
      <c r="L101" s="38"/>
      <c r="M101" s="19"/>
      <c r="N101" s="34"/>
      <c r="O101" s="46"/>
    </row>
    <row r="102" spans="1:15" s="4" customFormat="1" x14ac:dyDescent="0.25">
      <c r="A102" s="27" t="s">
        <v>96</v>
      </c>
      <c r="H102" s="49"/>
      <c r="I102" s="19"/>
      <c r="J102" s="19"/>
      <c r="K102" s="33"/>
      <c r="L102" s="38"/>
      <c r="M102" s="19"/>
      <c r="N102" s="34"/>
      <c r="O102" s="46"/>
    </row>
    <row r="103" spans="1:15" s="4" customFormat="1" x14ac:dyDescent="0.25">
      <c r="A103" s="27" t="s">
        <v>97</v>
      </c>
      <c r="H103" s="49"/>
      <c r="I103" s="19"/>
      <c r="J103" s="19"/>
      <c r="K103" s="33"/>
      <c r="L103" s="38"/>
      <c r="M103" s="19"/>
      <c r="N103" s="34"/>
      <c r="O103" s="46"/>
    </row>
    <row r="104" spans="1:15" s="4" customFormat="1" x14ac:dyDescent="0.25">
      <c r="A104" s="27" t="s">
        <v>98</v>
      </c>
      <c r="H104" s="49"/>
      <c r="I104" s="19"/>
      <c r="J104" s="19"/>
      <c r="K104" s="33"/>
      <c r="L104" s="38"/>
      <c r="M104" s="19"/>
      <c r="N104" s="34"/>
      <c r="O104" s="46"/>
    </row>
    <row r="105" spans="1:15" s="4" customFormat="1" x14ac:dyDescent="0.25">
      <c r="H105" s="49"/>
      <c r="I105" s="19"/>
      <c r="J105" s="19"/>
      <c r="K105" s="33"/>
      <c r="L105" s="38"/>
      <c r="M105" s="19"/>
      <c r="N105" s="34"/>
      <c r="O105" s="46"/>
    </row>
    <row r="106" spans="1:15" s="4" customFormat="1" x14ac:dyDescent="0.25">
      <c r="A106" s="1" t="s">
        <v>99</v>
      </c>
      <c r="H106" s="49"/>
      <c r="I106" s="19"/>
      <c r="J106" s="19"/>
      <c r="K106" s="33"/>
      <c r="L106" s="38"/>
      <c r="M106" s="19"/>
      <c r="N106" s="34"/>
      <c r="O106" s="46"/>
    </row>
    <row r="107" spans="1:15" s="4" customFormat="1" x14ac:dyDescent="0.25">
      <c r="A107" s="1" t="s">
        <v>100</v>
      </c>
      <c r="H107" s="49"/>
      <c r="I107" s="19"/>
      <c r="J107" s="19"/>
      <c r="K107" s="33"/>
      <c r="L107" s="38"/>
      <c r="M107" s="19"/>
      <c r="N107" s="34"/>
      <c r="O107" s="46"/>
    </row>
    <row r="108" spans="1:15" s="4" customFormat="1" x14ac:dyDescent="0.25">
      <c r="A108" s="1" t="s">
        <v>101</v>
      </c>
      <c r="H108" s="49"/>
      <c r="I108" s="19"/>
      <c r="J108" s="19"/>
      <c r="K108" s="33"/>
      <c r="L108" s="38"/>
      <c r="M108" s="19"/>
      <c r="N108" s="34"/>
      <c r="O108" s="46"/>
    </row>
    <row r="109" spans="1:15" s="4" customFormat="1" x14ac:dyDescent="0.25">
      <c r="A109" s="1" t="s">
        <v>102</v>
      </c>
      <c r="H109" s="49"/>
      <c r="I109" s="19"/>
      <c r="J109" s="19"/>
      <c r="K109" s="33"/>
      <c r="L109" s="38"/>
      <c r="M109" s="19"/>
      <c r="N109" s="34"/>
      <c r="O109" s="46"/>
    </row>
    <row r="110" spans="1:15" s="4" customFormat="1" x14ac:dyDescent="0.25">
      <c r="A110" s="1" t="s">
        <v>103</v>
      </c>
      <c r="H110" s="49"/>
      <c r="I110" s="19"/>
      <c r="J110" s="19"/>
      <c r="K110" s="33"/>
      <c r="L110" s="38"/>
      <c r="M110" s="19"/>
      <c r="N110" s="34"/>
      <c r="O110" s="46"/>
    </row>
    <row r="111" spans="1:15" s="4" customFormat="1" x14ac:dyDescent="0.25">
      <c r="A111" s="1" t="s">
        <v>104</v>
      </c>
      <c r="H111" s="49"/>
      <c r="I111" s="19"/>
      <c r="J111" s="19"/>
      <c r="K111" s="33"/>
      <c r="L111" s="38"/>
      <c r="M111" s="19"/>
      <c r="N111" s="34"/>
      <c r="O111" s="46"/>
    </row>
    <row r="112" spans="1:15" s="4" customFormat="1" x14ac:dyDescent="0.25">
      <c r="H112" s="49"/>
      <c r="I112" s="19"/>
      <c r="J112" s="19"/>
      <c r="K112" s="33"/>
      <c r="L112" s="38"/>
      <c r="M112" s="19"/>
      <c r="N112" s="34"/>
      <c r="O112" s="46"/>
    </row>
    <row r="113" spans="1:15" s="4" customFormat="1" x14ac:dyDescent="0.25">
      <c r="A113" s="1" t="s">
        <v>105</v>
      </c>
      <c r="H113" s="49"/>
      <c r="I113" s="19"/>
      <c r="J113" s="19"/>
      <c r="K113" s="33"/>
      <c r="L113" s="38"/>
      <c r="M113" s="19"/>
      <c r="N113" s="34"/>
      <c r="O113" s="46"/>
    </row>
    <row r="114" spans="1:15" s="4" customFormat="1" x14ac:dyDescent="0.25">
      <c r="A114" s="1" t="s">
        <v>106</v>
      </c>
      <c r="H114" s="49"/>
      <c r="I114" s="19"/>
      <c r="J114" s="19"/>
      <c r="K114" s="33"/>
      <c r="L114" s="38"/>
      <c r="M114" s="19"/>
      <c r="N114" s="34"/>
      <c r="O114" s="46"/>
    </row>
    <row r="115" spans="1:15" s="4" customFormat="1" x14ac:dyDescent="0.25">
      <c r="A115" s="1" t="s">
        <v>107</v>
      </c>
      <c r="H115" s="49"/>
      <c r="I115" s="19"/>
      <c r="J115" s="19"/>
      <c r="K115" s="33"/>
      <c r="L115" s="38"/>
      <c r="M115" s="19"/>
      <c r="N115" s="34"/>
      <c r="O115" s="46"/>
    </row>
    <row r="116" spans="1:15" s="4" customFormat="1" x14ac:dyDescent="0.25">
      <c r="A116" s="1" t="s">
        <v>108</v>
      </c>
      <c r="H116" s="49"/>
      <c r="I116" s="19"/>
      <c r="J116" s="19"/>
      <c r="K116" s="33"/>
      <c r="L116" s="38"/>
      <c r="M116" s="19"/>
      <c r="N116" s="34"/>
      <c r="O116" s="46"/>
    </row>
    <row r="117" spans="1:15" s="4" customFormat="1" x14ac:dyDescent="0.25">
      <c r="A117" s="1" t="s">
        <v>109</v>
      </c>
      <c r="H117" s="49"/>
      <c r="I117" s="19"/>
      <c r="J117" s="19"/>
      <c r="K117" s="33"/>
      <c r="L117" s="38"/>
      <c r="M117" s="19"/>
      <c r="N117" s="34"/>
      <c r="O117" s="46"/>
    </row>
    <row r="118" spans="1:15" s="4" customFormat="1" x14ac:dyDescent="0.25">
      <c r="A118" s="1" t="s">
        <v>110</v>
      </c>
      <c r="H118" s="49"/>
      <c r="I118" s="19"/>
      <c r="J118" s="19"/>
      <c r="K118" s="33"/>
      <c r="L118" s="38"/>
      <c r="M118" s="19"/>
      <c r="N118" s="34"/>
      <c r="O118" s="46"/>
    </row>
    <row r="119" spans="1:15" s="4" customFormat="1" x14ac:dyDescent="0.25">
      <c r="H119" s="49"/>
      <c r="I119" s="19"/>
      <c r="J119" s="19"/>
      <c r="K119" s="33"/>
      <c r="L119" s="38"/>
      <c r="M119" s="19"/>
      <c r="N119" s="34"/>
      <c r="O119" s="46"/>
    </row>
    <row r="120" spans="1:15" s="4" customFormat="1" x14ac:dyDescent="0.25">
      <c r="A120" s="1" t="s">
        <v>111</v>
      </c>
      <c r="H120" s="49"/>
      <c r="I120" s="19"/>
      <c r="J120" s="19"/>
      <c r="K120" s="33"/>
      <c r="L120" s="38"/>
      <c r="M120" s="19"/>
      <c r="N120" s="34"/>
      <c r="O120" s="46"/>
    </row>
    <row r="121" spans="1:15" s="4" customFormat="1" x14ac:dyDescent="0.25">
      <c r="A121" s="1" t="s">
        <v>112</v>
      </c>
      <c r="H121" s="49"/>
      <c r="I121" s="19"/>
      <c r="J121" s="19"/>
      <c r="K121" s="33"/>
      <c r="L121" s="38"/>
      <c r="M121" s="19"/>
      <c r="N121" s="34"/>
      <c r="O121" s="46"/>
    </row>
    <row r="122" spans="1:15" s="4" customFormat="1" x14ac:dyDescent="0.25">
      <c r="A122" s="1" t="s">
        <v>113</v>
      </c>
      <c r="H122" s="49"/>
      <c r="I122" s="19"/>
      <c r="J122" s="19"/>
      <c r="K122" s="33"/>
      <c r="L122" s="38"/>
      <c r="M122" s="19"/>
      <c r="N122" s="34"/>
      <c r="O122" s="46"/>
    </row>
    <row r="123" spans="1:15" s="4" customFormat="1" x14ac:dyDescent="0.25">
      <c r="A123" s="1" t="s">
        <v>114</v>
      </c>
      <c r="H123" s="49"/>
      <c r="I123" s="19"/>
      <c r="J123" s="19"/>
      <c r="K123" s="33"/>
      <c r="L123" s="38"/>
      <c r="M123" s="19"/>
      <c r="N123" s="34"/>
      <c r="O123" s="46"/>
    </row>
    <row r="124" spans="1:15" s="4" customFormat="1" x14ac:dyDescent="0.25">
      <c r="A124" s="1" t="s">
        <v>115</v>
      </c>
      <c r="H124" s="49"/>
      <c r="I124" s="19"/>
      <c r="J124" s="19"/>
      <c r="K124" s="33"/>
      <c r="L124" s="38"/>
      <c r="M124" s="19"/>
      <c r="N124" s="34"/>
      <c r="O124" s="46"/>
    </row>
    <row r="125" spans="1:15" s="4" customFormat="1" x14ac:dyDescent="0.25">
      <c r="H125" s="49"/>
      <c r="I125" s="19"/>
      <c r="J125" s="19"/>
      <c r="K125" s="33"/>
      <c r="L125" s="38"/>
      <c r="M125" s="19"/>
      <c r="N125" s="34"/>
      <c r="O125" s="46"/>
    </row>
    <row r="126" spans="1:15" s="4" customFormat="1" x14ac:dyDescent="0.25">
      <c r="A126" s="1" t="s">
        <v>116</v>
      </c>
      <c r="H126" s="49"/>
      <c r="I126" s="19"/>
      <c r="J126" s="19"/>
      <c r="K126" s="33"/>
      <c r="L126" s="38"/>
      <c r="M126" s="19"/>
      <c r="N126" s="34"/>
      <c r="O126" s="46"/>
    </row>
    <row r="127" spans="1:15" s="4" customFormat="1" x14ac:dyDescent="0.25">
      <c r="A127" s="1" t="s">
        <v>117</v>
      </c>
      <c r="H127" s="49"/>
      <c r="I127" s="19"/>
      <c r="J127" s="19"/>
      <c r="K127" s="33"/>
      <c r="L127" s="38"/>
      <c r="M127" s="19"/>
      <c r="N127" s="34"/>
      <c r="O127" s="46"/>
    </row>
    <row r="128" spans="1:15" s="4" customFormat="1" x14ac:dyDescent="0.25">
      <c r="H128" s="49"/>
      <c r="I128" s="19"/>
      <c r="J128" s="19"/>
      <c r="K128" s="33"/>
      <c r="L128" s="38"/>
      <c r="M128" s="19"/>
      <c r="N128" s="34"/>
      <c r="O128" s="46"/>
    </row>
    <row r="129" spans="1:15" s="4" customFormat="1" x14ac:dyDescent="0.25">
      <c r="A129" s="1" t="s">
        <v>118</v>
      </c>
      <c r="H129" s="49"/>
      <c r="I129" s="19"/>
      <c r="J129" s="19"/>
      <c r="K129" s="33"/>
      <c r="L129" s="38"/>
      <c r="M129" s="19"/>
      <c r="N129" s="34"/>
      <c r="O129" s="46"/>
    </row>
    <row r="130" spans="1:15" s="4" customFormat="1" x14ac:dyDescent="0.25">
      <c r="H130" s="49"/>
      <c r="I130" s="19"/>
      <c r="J130" s="19"/>
      <c r="K130" s="33"/>
      <c r="L130" s="38"/>
      <c r="M130" s="19"/>
      <c r="N130" s="34"/>
      <c r="O130" s="46"/>
    </row>
    <row r="131" spans="1:15" s="4" customFormat="1" x14ac:dyDescent="0.25">
      <c r="A131" s="1" t="s">
        <v>119</v>
      </c>
      <c r="H131" s="49"/>
      <c r="I131" s="19"/>
      <c r="J131" s="19"/>
      <c r="K131" s="33"/>
      <c r="L131" s="38"/>
      <c r="M131" s="19"/>
      <c r="N131" s="34"/>
      <c r="O131" s="46"/>
    </row>
    <row r="132" spans="1:15" s="4" customFormat="1" x14ac:dyDescent="0.25">
      <c r="H132" s="49"/>
      <c r="I132" s="19"/>
      <c r="J132" s="19"/>
      <c r="K132" s="33"/>
      <c r="L132" s="38"/>
      <c r="M132" s="19"/>
      <c r="N132" s="34"/>
      <c r="O132" s="46"/>
    </row>
    <row r="133" spans="1:15" s="4" customFormat="1" x14ac:dyDescent="0.25">
      <c r="A133" s="4" t="s">
        <v>120</v>
      </c>
      <c r="H133" s="49"/>
      <c r="I133" s="19"/>
      <c r="J133" s="19"/>
      <c r="K133" s="33"/>
      <c r="L133" s="38"/>
      <c r="M133" s="19"/>
      <c r="N133" s="34"/>
      <c r="O133" s="46"/>
    </row>
  </sheetData>
  <pageMargins left="0" right="0" top="0" bottom="0" header="0.51181102362204722" footer="0.51181102362204722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A4A9-E62A-473A-8C37-46A8FEC413E6}">
  <dimension ref="A6:L76"/>
  <sheetViews>
    <sheetView topLeftCell="A29" zoomScale="70" zoomScaleNormal="70" workbookViewId="0">
      <selection activeCell="D37" sqref="D37"/>
    </sheetView>
  </sheetViews>
  <sheetFormatPr defaultRowHeight="15" x14ac:dyDescent="0.25"/>
  <cols>
    <col min="1" max="1" width="5.5703125" style="11" customWidth="1"/>
    <col min="2" max="2" width="22.28515625" style="11" customWidth="1"/>
    <col min="3" max="4" width="16.7109375" style="11" customWidth="1"/>
    <col min="5" max="5" width="22.28515625" style="11" customWidth="1"/>
    <col min="6" max="6" width="33.28515625" style="11" customWidth="1"/>
    <col min="7" max="7" width="5.5703125" style="11" customWidth="1"/>
    <col min="8" max="8" width="11.140625" style="11" customWidth="1"/>
    <col min="9" max="10" width="11.140625" style="16" customWidth="1"/>
    <col min="11" max="11" width="16.7109375" style="16" customWidth="1"/>
    <col min="12" max="12" width="33.28515625" style="11" customWidth="1"/>
  </cols>
  <sheetData>
    <row r="6" spans="1:12" ht="23.45" customHeight="1" x14ac:dyDescent="0.35">
      <c r="A6" s="52" t="s">
        <v>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8" spans="1:12" x14ac:dyDescent="0.25">
      <c r="A8" s="9" t="s">
        <v>1</v>
      </c>
    </row>
    <row r="10" spans="1:12" x14ac:dyDescent="0.25">
      <c r="A10" s="9" t="s">
        <v>2</v>
      </c>
    </row>
    <row r="12" spans="1:12" x14ac:dyDescent="0.25">
      <c r="A12" s="9" t="s">
        <v>3</v>
      </c>
    </row>
    <row r="14" spans="1:12" x14ac:dyDescent="0.25">
      <c r="A14" s="11" t="s">
        <v>4</v>
      </c>
    </row>
    <row r="15" spans="1:12" ht="15.75" thickBot="1" x14ac:dyDescent="0.3"/>
    <row r="16" spans="1:12" ht="31.5" thickTop="1" thickBot="1" x14ac:dyDescent="0.3">
      <c r="A16" s="6" t="s">
        <v>5</v>
      </c>
      <c r="B16" s="6" t="s">
        <v>6</v>
      </c>
      <c r="C16" s="6" t="s">
        <v>7</v>
      </c>
      <c r="D16" s="6" t="s">
        <v>8</v>
      </c>
      <c r="E16" s="6" t="s">
        <v>9</v>
      </c>
      <c r="F16" s="6" t="s">
        <v>10</v>
      </c>
      <c r="G16" s="6" t="s">
        <v>11</v>
      </c>
      <c r="H16" s="15" t="s">
        <v>12</v>
      </c>
      <c r="I16" s="17" t="s">
        <v>13</v>
      </c>
      <c r="J16" s="17" t="s">
        <v>14</v>
      </c>
      <c r="K16" s="17" t="s">
        <v>15</v>
      </c>
      <c r="L16" s="6" t="s">
        <v>16</v>
      </c>
    </row>
    <row r="17" spans="1:12" ht="16.5" thickTop="1" thickBot="1" x14ac:dyDescent="0.3">
      <c r="A17" s="13"/>
      <c r="B17" s="12"/>
      <c r="C17" s="12"/>
      <c r="D17" s="10"/>
      <c r="E17" s="12"/>
      <c r="F17" s="8" t="s">
        <v>17</v>
      </c>
      <c r="G17" s="12"/>
      <c r="H17" s="10"/>
      <c r="I17" s="18"/>
      <c r="J17" s="18"/>
      <c r="K17" s="18"/>
      <c r="L17" s="10"/>
    </row>
    <row r="18" spans="1:12" ht="16.5" thickTop="1" thickBot="1" x14ac:dyDescent="0.3">
      <c r="A18" s="13"/>
      <c r="B18" s="12"/>
      <c r="C18" s="12"/>
      <c r="D18" s="10"/>
      <c r="E18" s="12"/>
      <c r="F18" s="7" t="s">
        <v>18</v>
      </c>
      <c r="G18" s="12"/>
      <c r="H18" s="10"/>
      <c r="I18" s="18"/>
      <c r="J18" s="18"/>
      <c r="K18" s="18"/>
      <c r="L18" s="10"/>
    </row>
    <row r="19" spans="1:12" ht="16.5" thickTop="1" thickBot="1" x14ac:dyDescent="0.3">
      <c r="A19" s="13"/>
      <c r="B19" s="12"/>
      <c r="C19" s="12"/>
      <c r="D19" s="10"/>
      <c r="E19" s="12"/>
      <c r="F19" s="14"/>
      <c r="G19" s="12"/>
      <c r="H19" s="10"/>
      <c r="I19" s="18"/>
      <c r="J19" s="18"/>
      <c r="K19" s="18"/>
      <c r="L19" s="10"/>
    </row>
    <row r="20" spans="1:12" ht="75" customHeight="1" thickTop="1" thickBot="1" x14ac:dyDescent="0.3">
      <c r="A20" s="13">
        <v>1</v>
      </c>
      <c r="B20" s="12" t="s">
        <v>121</v>
      </c>
      <c r="C20" s="12" t="s">
        <v>19</v>
      </c>
      <c r="D20" s="12" t="s">
        <v>20</v>
      </c>
      <c r="E20" s="12" t="s">
        <v>21</v>
      </c>
      <c r="F20" s="12" t="s">
        <v>22</v>
      </c>
      <c r="G20" s="12" t="s">
        <v>23</v>
      </c>
      <c r="H20" s="10">
        <v>6</v>
      </c>
      <c r="I20" s="18">
        <f>43832+89000</f>
        <v>132832</v>
      </c>
      <c r="J20" s="18">
        <v>131496</v>
      </c>
      <c r="K20" s="18">
        <f>131496+267000</f>
        <v>398496</v>
      </c>
      <c r="L20" s="12"/>
    </row>
    <row r="21" spans="1:12" ht="75" customHeight="1" thickTop="1" thickBot="1" x14ac:dyDescent="0.3">
      <c r="A21" s="13">
        <v>1.1000000000000001</v>
      </c>
      <c r="B21" s="12" t="s">
        <v>121</v>
      </c>
      <c r="C21" s="12" t="s">
        <v>19</v>
      </c>
      <c r="D21" s="12" t="s">
        <v>24</v>
      </c>
      <c r="E21" s="12" t="s">
        <v>25</v>
      </c>
      <c r="F21" s="12" t="s">
        <v>26</v>
      </c>
      <c r="G21" s="12" t="s">
        <v>23</v>
      </c>
      <c r="H21" s="10">
        <v>6</v>
      </c>
      <c r="I21" s="18">
        <v>89000</v>
      </c>
      <c r="J21" s="18">
        <v>267000</v>
      </c>
      <c r="K21" s="18">
        <v>267000</v>
      </c>
      <c r="L21" s="12"/>
    </row>
    <row r="22" spans="1:12" ht="75" customHeight="1" thickTop="1" thickBot="1" x14ac:dyDescent="0.3">
      <c r="A22" s="13">
        <v>2</v>
      </c>
      <c r="B22" s="12" t="s">
        <v>121</v>
      </c>
      <c r="C22" s="12" t="s">
        <v>27</v>
      </c>
      <c r="D22" s="12" t="s">
        <v>28</v>
      </c>
      <c r="E22" s="12" t="s">
        <v>29</v>
      </c>
      <c r="F22" s="12" t="s">
        <v>30</v>
      </c>
      <c r="G22" s="12" t="s">
        <v>31</v>
      </c>
      <c r="H22" s="10">
        <v>6</v>
      </c>
      <c r="I22" s="18">
        <v>31584</v>
      </c>
      <c r="J22" s="18">
        <v>47376</v>
      </c>
      <c r="K22" s="18">
        <v>142128</v>
      </c>
      <c r="L22" s="12"/>
    </row>
    <row r="23" spans="1:12" ht="16.5" thickTop="1" thickBot="1" x14ac:dyDescent="0.3">
      <c r="A23" s="13"/>
      <c r="B23" s="12"/>
      <c r="C23" s="12"/>
      <c r="D23" s="10"/>
      <c r="E23" s="12"/>
      <c r="F23" s="7" t="s">
        <v>32</v>
      </c>
      <c r="G23" s="12"/>
      <c r="H23" s="10"/>
      <c r="I23" s="18"/>
      <c r="J23" s="18"/>
      <c r="K23" s="18"/>
      <c r="L23" s="10"/>
    </row>
    <row r="24" spans="1:12" ht="16.5" thickTop="1" thickBot="1" x14ac:dyDescent="0.3">
      <c r="A24" s="13"/>
      <c r="B24" s="12"/>
      <c r="C24" s="12"/>
      <c r="D24" s="10"/>
      <c r="E24" s="12"/>
      <c r="F24" s="14"/>
      <c r="G24" s="12"/>
      <c r="H24" s="10"/>
      <c r="I24" s="18"/>
      <c r="J24" s="18"/>
      <c r="K24" s="18"/>
      <c r="L24" s="10"/>
    </row>
    <row r="25" spans="1:12" ht="75" customHeight="1" thickTop="1" thickBot="1" x14ac:dyDescent="0.3">
      <c r="A25" s="13">
        <v>1</v>
      </c>
      <c r="B25" s="12" t="s">
        <v>121</v>
      </c>
      <c r="C25" s="12" t="s">
        <v>27</v>
      </c>
      <c r="D25" s="12" t="s">
        <v>33</v>
      </c>
      <c r="E25" s="12" t="s">
        <v>34</v>
      </c>
      <c r="F25" s="12" t="s">
        <v>35</v>
      </c>
      <c r="G25" s="12" t="s">
        <v>31</v>
      </c>
      <c r="H25" s="10">
        <v>6</v>
      </c>
      <c r="I25" s="18">
        <f>93132+I26</f>
        <v>116129</v>
      </c>
      <c r="J25" s="18">
        <v>139698</v>
      </c>
      <c r="K25" s="18">
        <f>419094+K26</f>
        <v>522580.5</v>
      </c>
      <c r="L25" s="12"/>
    </row>
    <row r="26" spans="1:12" ht="75" customHeight="1" thickTop="1" thickBot="1" x14ac:dyDescent="0.3">
      <c r="A26" s="13">
        <v>1.1000000000000001</v>
      </c>
      <c r="B26" s="12" t="s">
        <v>121</v>
      </c>
      <c r="C26" s="12" t="s">
        <v>27</v>
      </c>
      <c r="D26" s="12" t="s">
        <v>33</v>
      </c>
      <c r="E26" s="12" t="s">
        <v>36</v>
      </c>
      <c r="F26" s="12" t="s">
        <v>37</v>
      </c>
      <c r="G26" s="12" t="s">
        <v>31</v>
      </c>
      <c r="H26" s="10">
        <v>6</v>
      </c>
      <c r="I26" s="18">
        <v>22997</v>
      </c>
      <c r="J26" s="18">
        <v>34495.5</v>
      </c>
      <c r="K26" s="18">
        <v>103486.5</v>
      </c>
      <c r="L26" s="12"/>
    </row>
    <row r="27" spans="1:12" ht="75" customHeight="1" thickTop="1" thickBot="1" x14ac:dyDescent="0.3">
      <c r="A27" s="13">
        <v>2</v>
      </c>
      <c r="B27" s="12" t="s">
        <v>121</v>
      </c>
      <c r="C27" s="12" t="s">
        <v>38</v>
      </c>
      <c r="D27" s="12" t="s">
        <v>39</v>
      </c>
      <c r="E27" s="12" t="s">
        <v>40</v>
      </c>
      <c r="F27" s="12" t="s">
        <v>41</v>
      </c>
      <c r="G27" s="12" t="s">
        <v>31</v>
      </c>
      <c r="H27" s="10">
        <v>6</v>
      </c>
      <c r="I27" s="18">
        <v>13490</v>
      </c>
      <c r="J27" s="18">
        <v>20235</v>
      </c>
      <c r="K27" s="18">
        <v>60705</v>
      </c>
      <c r="L27" s="12"/>
    </row>
    <row r="28" spans="1:12" ht="75" customHeight="1" thickTop="1" thickBot="1" x14ac:dyDescent="0.3">
      <c r="A28" s="13">
        <v>2.1</v>
      </c>
      <c r="B28" s="12" t="s">
        <v>121</v>
      </c>
      <c r="C28" s="12" t="s">
        <v>38</v>
      </c>
      <c r="D28" s="12" t="s">
        <v>42</v>
      </c>
      <c r="E28" s="12" t="s">
        <v>43</v>
      </c>
      <c r="F28" s="12" t="s">
        <v>44</v>
      </c>
      <c r="G28" s="12" t="s">
        <v>45</v>
      </c>
      <c r="H28" s="10">
        <v>6</v>
      </c>
      <c r="I28" s="18">
        <f>134180+I29</f>
        <v>163040</v>
      </c>
      <c r="J28" s="18">
        <v>201270</v>
      </c>
      <c r="K28" s="18">
        <f>603810+K29</f>
        <v>733680</v>
      </c>
      <c r="L28" s="12"/>
    </row>
    <row r="29" spans="1:12" ht="75" customHeight="1" thickTop="1" thickBot="1" x14ac:dyDescent="0.3">
      <c r="A29" s="13">
        <v>2.2000000000000002</v>
      </c>
      <c r="B29" s="12" t="s">
        <v>121</v>
      </c>
      <c r="C29" s="12" t="s">
        <v>38</v>
      </c>
      <c r="D29" s="12" t="s">
        <v>46</v>
      </c>
      <c r="E29" s="12" t="s">
        <v>47</v>
      </c>
      <c r="F29" s="12" t="s">
        <v>48</v>
      </c>
      <c r="G29" s="12" t="s">
        <v>49</v>
      </c>
      <c r="H29" s="10">
        <v>6</v>
      </c>
      <c r="I29" s="18">
        <v>28860</v>
      </c>
      <c r="J29" s="18">
        <v>43290</v>
      </c>
      <c r="K29" s="18">
        <v>129870</v>
      </c>
      <c r="L29" s="12"/>
    </row>
    <row r="30" spans="1:12" ht="75" customHeight="1" thickTop="1" thickBot="1" x14ac:dyDescent="0.3">
      <c r="A30" s="13">
        <v>3</v>
      </c>
      <c r="B30" s="12" t="s">
        <v>121</v>
      </c>
      <c r="C30" s="12" t="s">
        <v>50</v>
      </c>
      <c r="D30" s="12" t="s">
        <v>51</v>
      </c>
      <c r="E30" s="12" t="s">
        <v>52</v>
      </c>
      <c r="F30" s="12" t="s">
        <v>53</v>
      </c>
      <c r="G30" s="12" t="s">
        <v>23</v>
      </c>
      <c r="H30" s="10">
        <v>12</v>
      </c>
      <c r="I30" s="18">
        <v>6950</v>
      </c>
      <c r="J30" s="18">
        <v>12718.5</v>
      </c>
      <c r="K30" s="18">
        <v>70681.5</v>
      </c>
      <c r="L30" s="12"/>
    </row>
    <row r="31" spans="1:12" ht="16.5" thickTop="1" thickBot="1" x14ac:dyDescent="0.3">
      <c r="A31" s="13"/>
      <c r="B31" s="12"/>
      <c r="C31" s="12"/>
      <c r="D31" s="10"/>
      <c r="E31" s="12"/>
      <c r="F31" s="15" t="s">
        <v>54</v>
      </c>
      <c r="G31" s="12"/>
      <c r="H31" s="10"/>
      <c r="I31" s="18"/>
      <c r="J31" s="18"/>
      <c r="K31" s="17">
        <v>1928271</v>
      </c>
      <c r="L31" s="10"/>
    </row>
    <row r="32" spans="1:12" ht="16.5" thickTop="1" thickBot="1" x14ac:dyDescent="0.3">
      <c r="A32" s="13"/>
      <c r="B32" s="12"/>
      <c r="C32" s="12"/>
      <c r="D32" s="10"/>
      <c r="E32" s="12"/>
      <c r="F32" s="8" t="s">
        <v>55</v>
      </c>
      <c r="G32" s="12"/>
      <c r="H32" s="10"/>
      <c r="I32" s="18"/>
      <c r="J32" s="18"/>
      <c r="K32" s="18"/>
      <c r="L32" s="10"/>
    </row>
    <row r="33" spans="1:12" ht="16.5" thickTop="1" thickBot="1" x14ac:dyDescent="0.3">
      <c r="A33" s="13"/>
      <c r="B33" s="12"/>
      <c r="C33" s="12"/>
      <c r="D33" s="10"/>
      <c r="E33" s="12"/>
      <c r="F33" s="7" t="s">
        <v>32</v>
      </c>
      <c r="G33" s="12"/>
      <c r="H33" s="10"/>
      <c r="I33" s="18"/>
      <c r="J33" s="18"/>
      <c r="K33" s="18"/>
      <c r="L33" s="10"/>
    </row>
    <row r="34" spans="1:12" ht="16.5" thickTop="1" thickBot="1" x14ac:dyDescent="0.3">
      <c r="A34" s="13"/>
      <c r="B34" s="12"/>
      <c r="C34" s="12"/>
      <c r="D34" s="10"/>
      <c r="E34" s="12"/>
      <c r="F34" s="14"/>
      <c r="G34" s="12"/>
      <c r="H34" s="10"/>
      <c r="I34" s="18"/>
      <c r="J34" s="18"/>
      <c r="K34" s="18"/>
      <c r="L34" s="10"/>
    </row>
    <row r="35" spans="1:12" ht="75" customHeight="1" thickTop="1" thickBot="1" x14ac:dyDescent="0.3">
      <c r="A35" s="13">
        <v>1</v>
      </c>
      <c r="B35" s="12" t="s">
        <v>121</v>
      </c>
      <c r="C35" s="12" t="s">
        <v>27</v>
      </c>
      <c r="D35" s="12" t="s">
        <v>33</v>
      </c>
      <c r="E35" s="12" t="s">
        <v>34</v>
      </c>
      <c r="F35" s="12" t="s">
        <v>35</v>
      </c>
      <c r="G35" s="12" t="s">
        <v>31</v>
      </c>
      <c r="H35" s="10">
        <v>1</v>
      </c>
      <c r="I35" s="18">
        <v>93132</v>
      </c>
      <c r="J35" s="18">
        <v>23283</v>
      </c>
      <c r="K35" s="18">
        <f>69849+K36</f>
        <v>87096.75</v>
      </c>
      <c r="L35" s="12"/>
    </row>
    <row r="36" spans="1:12" ht="75" customHeight="1" thickTop="1" thickBot="1" x14ac:dyDescent="0.3">
      <c r="A36" s="13">
        <v>1.1000000000000001</v>
      </c>
      <c r="B36" s="12" t="s">
        <v>121</v>
      </c>
      <c r="C36" s="12" t="s">
        <v>27</v>
      </c>
      <c r="D36" s="12" t="s">
        <v>33</v>
      </c>
      <c r="E36" s="12" t="s">
        <v>36</v>
      </c>
      <c r="F36" s="12" t="s">
        <v>37</v>
      </c>
      <c r="G36" s="12" t="s">
        <v>31</v>
      </c>
      <c r="H36" s="10">
        <v>1</v>
      </c>
      <c r="I36" s="18">
        <v>22997</v>
      </c>
      <c r="J36" s="18">
        <v>5749.25</v>
      </c>
      <c r="K36" s="18">
        <v>17247.75</v>
      </c>
      <c r="L36" s="12"/>
    </row>
    <row r="37" spans="1:12" ht="75" customHeight="1" thickTop="1" thickBot="1" x14ac:dyDescent="0.3">
      <c r="A37" s="13">
        <v>2</v>
      </c>
      <c r="B37" s="12" t="s">
        <v>121</v>
      </c>
      <c r="C37" s="12" t="s">
        <v>38</v>
      </c>
      <c r="D37" s="12" t="s">
        <v>124</v>
      </c>
      <c r="E37" s="12" t="s">
        <v>40</v>
      </c>
      <c r="F37" s="12" t="s">
        <v>41</v>
      </c>
      <c r="G37" s="12" t="s">
        <v>31</v>
      </c>
      <c r="H37" s="10">
        <v>1</v>
      </c>
      <c r="I37" s="18">
        <v>13490</v>
      </c>
      <c r="J37" s="18">
        <v>3372.5</v>
      </c>
      <c r="K37" s="18">
        <v>10117.5</v>
      </c>
      <c r="L37" s="12"/>
    </row>
    <row r="38" spans="1:12" ht="75" customHeight="1" thickTop="1" thickBot="1" x14ac:dyDescent="0.3">
      <c r="A38" s="13">
        <v>2.1</v>
      </c>
      <c r="B38" s="12" t="s">
        <v>121</v>
      </c>
      <c r="C38" s="12" t="s">
        <v>38</v>
      </c>
      <c r="D38" s="12" t="s">
        <v>42</v>
      </c>
      <c r="E38" s="12" t="s">
        <v>43</v>
      </c>
      <c r="F38" s="12" t="s">
        <v>44</v>
      </c>
      <c r="G38" s="12" t="s">
        <v>45</v>
      </c>
      <c r="H38" s="10">
        <v>1</v>
      </c>
      <c r="I38" s="18">
        <f>134180+I39</f>
        <v>163040</v>
      </c>
      <c r="J38" s="18">
        <v>33545</v>
      </c>
      <c r="K38" s="18">
        <f>100635+K39</f>
        <v>122280</v>
      </c>
      <c r="L38" s="12"/>
    </row>
    <row r="39" spans="1:12" ht="75" customHeight="1" thickTop="1" thickBot="1" x14ac:dyDescent="0.3">
      <c r="A39" s="13">
        <v>2.2000000000000002</v>
      </c>
      <c r="B39" s="12" t="s">
        <v>121</v>
      </c>
      <c r="C39" s="12" t="s">
        <v>38</v>
      </c>
      <c r="D39" s="12" t="s">
        <v>46</v>
      </c>
      <c r="E39" s="12" t="s">
        <v>47</v>
      </c>
      <c r="F39" s="12" t="s">
        <v>48</v>
      </c>
      <c r="G39" s="12" t="s">
        <v>49</v>
      </c>
      <c r="H39" s="10">
        <v>1</v>
      </c>
      <c r="I39" s="18">
        <v>28860</v>
      </c>
      <c r="J39" s="18">
        <v>7215</v>
      </c>
      <c r="K39" s="18">
        <v>21645</v>
      </c>
      <c r="L39" s="12"/>
    </row>
    <row r="40" spans="1:12" ht="75" customHeight="1" thickTop="1" thickBot="1" x14ac:dyDescent="0.3">
      <c r="A40" s="13">
        <v>3</v>
      </c>
      <c r="B40" s="12" t="s">
        <v>121</v>
      </c>
      <c r="C40" s="12" t="s">
        <v>50</v>
      </c>
      <c r="D40" s="12" t="s">
        <v>51</v>
      </c>
      <c r="E40" s="12" t="s">
        <v>52</v>
      </c>
      <c r="F40" s="12" t="s">
        <v>53</v>
      </c>
      <c r="G40" s="12" t="s">
        <v>23</v>
      </c>
      <c r="H40" s="10">
        <v>2</v>
      </c>
      <c r="I40" s="18">
        <v>6950</v>
      </c>
      <c r="J40" s="18">
        <v>2119.75</v>
      </c>
      <c r="K40" s="18">
        <v>11780.25</v>
      </c>
      <c r="L40" s="12"/>
    </row>
    <row r="41" spans="1:12" ht="16.5" thickTop="1" thickBot="1" x14ac:dyDescent="0.3">
      <c r="A41" s="13"/>
      <c r="B41" s="12"/>
      <c r="C41" s="12"/>
      <c r="D41" s="10"/>
      <c r="E41" s="12"/>
      <c r="F41" s="15" t="s">
        <v>54</v>
      </c>
      <c r="G41" s="12"/>
      <c r="H41" s="10"/>
      <c r="I41" s="18"/>
      <c r="J41" s="18"/>
      <c r="K41" s="17">
        <v>231274.5</v>
      </c>
      <c r="L41" s="10"/>
    </row>
    <row r="42" spans="1:12" ht="16.5" thickTop="1" thickBot="1" x14ac:dyDescent="0.3">
      <c r="A42" s="13"/>
      <c r="B42" s="12"/>
      <c r="C42" s="12"/>
      <c r="D42" s="10"/>
      <c r="E42" s="12"/>
      <c r="F42" s="8" t="s">
        <v>56</v>
      </c>
      <c r="G42" s="12"/>
      <c r="H42" s="10"/>
      <c r="I42" s="18"/>
      <c r="J42" s="18"/>
      <c r="K42" s="18"/>
      <c r="L42" s="10"/>
    </row>
    <row r="43" spans="1:12" ht="16.5" thickTop="1" thickBot="1" x14ac:dyDescent="0.3">
      <c r="A43" s="13"/>
      <c r="B43" s="12"/>
      <c r="C43" s="12"/>
      <c r="D43" s="10"/>
      <c r="E43" s="12"/>
      <c r="F43" s="7" t="s">
        <v>18</v>
      </c>
      <c r="G43" s="12"/>
      <c r="H43" s="10"/>
      <c r="I43" s="18"/>
      <c r="J43" s="18"/>
      <c r="K43" s="18"/>
      <c r="L43" s="10"/>
    </row>
    <row r="44" spans="1:12" ht="16.5" thickTop="1" thickBot="1" x14ac:dyDescent="0.3">
      <c r="A44" s="13"/>
      <c r="B44" s="12"/>
      <c r="C44" s="12"/>
      <c r="D44" s="10"/>
      <c r="E44" s="12"/>
      <c r="F44" s="14"/>
      <c r="G44" s="12"/>
      <c r="H44" s="10"/>
      <c r="I44" s="18"/>
      <c r="J44" s="18"/>
      <c r="K44" s="18"/>
      <c r="L44" s="10"/>
    </row>
    <row r="45" spans="1:12" ht="75" customHeight="1" thickTop="1" thickBot="1" x14ac:dyDescent="0.3">
      <c r="A45" s="13">
        <v>1</v>
      </c>
      <c r="B45" s="12" t="s">
        <v>121</v>
      </c>
      <c r="C45" s="12" t="s">
        <v>19</v>
      </c>
      <c r="D45" s="12" t="s">
        <v>20</v>
      </c>
      <c r="E45" s="12" t="s">
        <v>21</v>
      </c>
      <c r="F45" s="12" t="s">
        <v>22</v>
      </c>
      <c r="G45" s="12" t="s">
        <v>23</v>
      </c>
      <c r="H45" s="10">
        <v>2</v>
      </c>
      <c r="I45" s="18">
        <f>43832+I46</f>
        <v>132832</v>
      </c>
      <c r="J45" s="18">
        <v>43832</v>
      </c>
      <c r="K45" s="18">
        <f>43832+K46</f>
        <v>132832</v>
      </c>
      <c r="L45" s="12"/>
    </row>
    <row r="46" spans="1:12" ht="75" customHeight="1" thickTop="1" thickBot="1" x14ac:dyDescent="0.3">
      <c r="A46" s="13">
        <v>1.1000000000000001</v>
      </c>
      <c r="B46" s="12" t="s">
        <v>121</v>
      </c>
      <c r="C46" s="12" t="s">
        <v>19</v>
      </c>
      <c r="D46" s="12" t="s">
        <v>24</v>
      </c>
      <c r="E46" s="12" t="s">
        <v>25</v>
      </c>
      <c r="F46" s="12" t="s">
        <v>26</v>
      </c>
      <c r="G46" s="12" t="s">
        <v>23</v>
      </c>
      <c r="H46" s="10">
        <v>2</v>
      </c>
      <c r="I46" s="18">
        <v>89000</v>
      </c>
      <c r="J46" s="18">
        <v>89000</v>
      </c>
      <c r="K46" s="18">
        <v>89000</v>
      </c>
      <c r="L46" s="12"/>
    </row>
    <row r="47" spans="1:12" ht="75" customHeight="1" thickTop="1" thickBot="1" x14ac:dyDescent="0.3">
      <c r="A47" s="13">
        <v>2</v>
      </c>
      <c r="B47" s="12" t="s">
        <v>121</v>
      </c>
      <c r="C47" s="12" t="s">
        <v>27</v>
      </c>
      <c r="D47" s="12" t="s">
        <v>28</v>
      </c>
      <c r="E47" s="12" t="s">
        <v>29</v>
      </c>
      <c r="F47" s="12" t="s">
        <v>30</v>
      </c>
      <c r="G47" s="12" t="s">
        <v>31</v>
      </c>
      <c r="H47" s="10">
        <v>2</v>
      </c>
      <c r="I47" s="18">
        <v>31584</v>
      </c>
      <c r="J47" s="18">
        <v>15792</v>
      </c>
      <c r="K47" s="18">
        <v>47376</v>
      </c>
      <c r="L47" s="12"/>
    </row>
    <row r="48" spans="1:12" ht="16.5" thickTop="1" thickBot="1" x14ac:dyDescent="0.3">
      <c r="A48" s="13"/>
      <c r="B48" s="12"/>
      <c r="C48" s="12"/>
      <c r="D48" s="10"/>
      <c r="E48" s="12"/>
      <c r="F48" s="7" t="s">
        <v>32</v>
      </c>
      <c r="G48" s="12"/>
      <c r="H48" s="10"/>
      <c r="I48" s="18"/>
      <c r="J48" s="18"/>
      <c r="K48" s="18"/>
      <c r="L48" s="10"/>
    </row>
    <row r="49" spans="1:12" ht="16.5" thickTop="1" thickBot="1" x14ac:dyDescent="0.3">
      <c r="A49" s="13"/>
      <c r="B49" s="12"/>
      <c r="C49" s="12"/>
      <c r="D49" s="10"/>
      <c r="E49" s="12"/>
      <c r="F49" s="14"/>
      <c r="G49" s="12"/>
      <c r="H49" s="10"/>
      <c r="I49" s="18"/>
      <c r="J49" s="18"/>
      <c r="K49" s="18"/>
      <c r="L49" s="10"/>
    </row>
    <row r="50" spans="1:12" ht="75" customHeight="1" thickTop="1" thickBot="1" x14ac:dyDescent="0.3">
      <c r="A50" s="13">
        <v>1</v>
      </c>
      <c r="B50" s="12" t="s">
        <v>121</v>
      </c>
      <c r="C50" s="12" t="s">
        <v>27</v>
      </c>
      <c r="D50" s="12" t="s">
        <v>33</v>
      </c>
      <c r="E50" s="12" t="s">
        <v>34</v>
      </c>
      <c r="F50" s="12" t="s">
        <v>35</v>
      </c>
      <c r="G50" s="12" t="s">
        <v>31</v>
      </c>
      <c r="H50" s="10">
        <v>2</v>
      </c>
      <c r="I50" s="18">
        <f>93132+I51</f>
        <v>116129</v>
      </c>
      <c r="J50" s="18">
        <v>46566</v>
      </c>
      <c r="K50" s="18">
        <f>139698+K51</f>
        <v>174193.5</v>
      </c>
      <c r="L50" s="12"/>
    </row>
    <row r="51" spans="1:12" ht="75" customHeight="1" thickTop="1" thickBot="1" x14ac:dyDescent="0.3">
      <c r="A51" s="13">
        <v>1.2</v>
      </c>
      <c r="B51" s="12" t="s">
        <v>121</v>
      </c>
      <c r="C51" s="12" t="s">
        <v>27</v>
      </c>
      <c r="D51" s="12" t="s">
        <v>33</v>
      </c>
      <c r="E51" s="12" t="s">
        <v>36</v>
      </c>
      <c r="F51" s="12" t="s">
        <v>37</v>
      </c>
      <c r="G51" s="12" t="s">
        <v>31</v>
      </c>
      <c r="H51" s="10">
        <v>2</v>
      </c>
      <c r="I51" s="18">
        <v>22997</v>
      </c>
      <c r="J51" s="18">
        <v>11498.5</v>
      </c>
      <c r="K51" s="18">
        <v>34495.5</v>
      </c>
      <c r="L51" s="12"/>
    </row>
    <row r="52" spans="1:12" ht="75" customHeight="1" thickTop="1" thickBot="1" x14ac:dyDescent="0.3">
      <c r="A52" s="13">
        <v>2</v>
      </c>
      <c r="B52" s="12" t="s">
        <v>121</v>
      </c>
      <c r="C52" s="12" t="s">
        <v>38</v>
      </c>
      <c r="D52" s="12" t="s">
        <v>39</v>
      </c>
      <c r="E52" s="12" t="s">
        <v>40</v>
      </c>
      <c r="F52" s="12" t="s">
        <v>41</v>
      </c>
      <c r="G52" s="12" t="s">
        <v>31</v>
      </c>
      <c r="H52" s="10">
        <v>2</v>
      </c>
      <c r="I52" s="18">
        <v>13490</v>
      </c>
      <c r="J52" s="18">
        <v>6745</v>
      </c>
      <c r="K52" s="18">
        <v>20235</v>
      </c>
      <c r="L52" s="12"/>
    </row>
    <row r="53" spans="1:12" ht="75" customHeight="1" thickTop="1" thickBot="1" x14ac:dyDescent="0.3">
      <c r="A53" s="13">
        <v>2.1</v>
      </c>
      <c r="B53" s="12" t="s">
        <v>121</v>
      </c>
      <c r="C53" s="12" t="s">
        <v>38</v>
      </c>
      <c r="D53" s="12" t="s">
        <v>42</v>
      </c>
      <c r="E53" s="12" t="s">
        <v>43</v>
      </c>
      <c r="F53" s="12" t="s">
        <v>44</v>
      </c>
      <c r="G53" s="12" t="s">
        <v>45</v>
      </c>
      <c r="H53" s="10">
        <v>2</v>
      </c>
      <c r="I53" s="18">
        <v>134180</v>
      </c>
      <c r="J53" s="18">
        <v>67090</v>
      </c>
      <c r="K53" s="18">
        <f>201270+K54</f>
        <v>244560</v>
      </c>
      <c r="L53" s="12"/>
    </row>
    <row r="54" spans="1:12" ht="75" customHeight="1" thickTop="1" thickBot="1" x14ac:dyDescent="0.3">
      <c r="A54" s="13">
        <v>2.2000000000000002</v>
      </c>
      <c r="B54" s="12" t="s">
        <v>121</v>
      </c>
      <c r="C54" s="12" t="s">
        <v>38</v>
      </c>
      <c r="D54" s="12" t="s">
        <v>46</v>
      </c>
      <c r="E54" s="12" t="s">
        <v>47</v>
      </c>
      <c r="F54" s="12" t="s">
        <v>48</v>
      </c>
      <c r="G54" s="12" t="s">
        <v>49</v>
      </c>
      <c r="H54" s="10">
        <v>2</v>
      </c>
      <c r="I54" s="18">
        <v>28860</v>
      </c>
      <c r="J54" s="18">
        <v>14430</v>
      </c>
      <c r="K54" s="18">
        <v>43290</v>
      </c>
      <c r="L54" s="12"/>
    </row>
    <row r="55" spans="1:12" ht="75" customHeight="1" thickTop="1" thickBot="1" x14ac:dyDescent="0.3">
      <c r="A55" s="13">
        <v>3</v>
      </c>
      <c r="B55" s="12" t="s">
        <v>121</v>
      </c>
      <c r="C55" s="12" t="s">
        <v>50</v>
      </c>
      <c r="D55" s="12" t="s">
        <v>51</v>
      </c>
      <c r="E55" s="12" t="s">
        <v>52</v>
      </c>
      <c r="F55" s="12" t="s">
        <v>53</v>
      </c>
      <c r="G55" s="12" t="s">
        <v>23</v>
      </c>
      <c r="H55" s="10">
        <v>4</v>
      </c>
      <c r="I55" s="18">
        <v>6950</v>
      </c>
      <c r="J55" s="18">
        <v>4239.5</v>
      </c>
      <c r="K55" s="18">
        <v>23560.5</v>
      </c>
      <c r="L55" s="12"/>
    </row>
    <row r="56" spans="1:12" ht="16.5" thickTop="1" thickBot="1" x14ac:dyDescent="0.3">
      <c r="A56" s="13"/>
      <c r="B56" s="12"/>
      <c r="C56" s="12"/>
      <c r="D56" s="10"/>
      <c r="E56" s="12"/>
      <c r="F56" s="15" t="s">
        <v>54</v>
      </c>
      <c r="G56" s="12"/>
      <c r="H56" s="10"/>
      <c r="I56" s="18"/>
      <c r="J56" s="18"/>
      <c r="K56" s="17">
        <v>642757</v>
      </c>
      <c r="L56" s="10"/>
    </row>
    <row r="57" spans="1:12" ht="16.5" thickTop="1" thickBot="1" x14ac:dyDescent="0.3">
      <c r="A57" s="13"/>
      <c r="B57" s="12"/>
      <c r="C57" s="12"/>
      <c r="D57" s="10"/>
      <c r="E57" s="12"/>
      <c r="F57" s="8" t="s">
        <v>57</v>
      </c>
      <c r="G57" s="12"/>
      <c r="H57" s="10"/>
      <c r="I57" s="18"/>
      <c r="J57" s="18"/>
      <c r="K57" s="18"/>
      <c r="L57" s="10"/>
    </row>
    <row r="58" spans="1:12" ht="16.5" thickTop="1" thickBot="1" x14ac:dyDescent="0.3">
      <c r="A58" s="13"/>
      <c r="B58" s="12"/>
      <c r="C58" s="12"/>
      <c r="D58" s="10"/>
      <c r="E58" s="12"/>
      <c r="F58" s="7" t="s">
        <v>18</v>
      </c>
      <c r="G58" s="12"/>
      <c r="H58" s="10"/>
      <c r="I58" s="18"/>
      <c r="J58" s="18"/>
      <c r="K58" s="18"/>
      <c r="L58" s="10"/>
    </row>
    <row r="59" spans="1:12" ht="16.5" thickTop="1" thickBot="1" x14ac:dyDescent="0.3">
      <c r="A59" s="13"/>
      <c r="B59" s="12"/>
      <c r="C59" s="12"/>
      <c r="D59" s="10"/>
      <c r="E59" s="12"/>
      <c r="F59" s="14"/>
      <c r="G59" s="12"/>
      <c r="H59" s="10"/>
      <c r="I59" s="18"/>
      <c r="J59" s="18"/>
      <c r="K59" s="18"/>
      <c r="L59" s="10"/>
    </row>
    <row r="60" spans="1:12" ht="75" customHeight="1" thickTop="1" thickBot="1" x14ac:dyDescent="0.3">
      <c r="A60" s="13">
        <v>1</v>
      </c>
      <c r="B60" s="12" t="s">
        <v>121</v>
      </c>
      <c r="C60" s="12" t="s">
        <v>19</v>
      </c>
      <c r="D60" s="12" t="s">
        <v>20</v>
      </c>
      <c r="E60" s="12" t="s">
        <v>21</v>
      </c>
      <c r="F60" s="12" t="s">
        <v>22</v>
      </c>
      <c r="G60" s="12" t="s">
        <v>23</v>
      </c>
      <c r="H60" s="10">
        <v>1</v>
      </c>
      <c r="I60" s="18">
        <f>43832+I61</f>
        <v>132832</v>
      </c>
      <c r="J60" s="18">
        <v>21916</v>
      </c>
      <c r="K60" s="18">
        <f>21916+K61</f>
        <v>66416</v>
      </c>
      <c r="L60" s="12"/>
    </row>
    <row r="61" spans="1:12" ht="75" customHeight="1" thickTop="1" thickBot="1" x14ac:dyDescent="0.3">
      <c r="A61" s="13">
        <v>1.1000000000000001</v>
      </c>
      <c r="B61" s="12" t="s">
        <v>121</v>
      </c>
      <c r="C61" s="12" t="s">
        <v>19</v>
      </c>
      <c r="D61" s="12" t="s">
        <v>24</v>
      </c>
      <c r="E61" s="12" t="s">
        <v>25</v>
      </c>
      <c r="F61" s="12" t="s">
        <v>26</v>
      </c>
      <c r="G61" s="12" t="s">
        <v>23</v>
      </c>
      <c r="H61" s="10">
        <v>1</v>
      </c>
      <c r="I61" s="18">
        <v>89000</v>
      </c>
      <c r="J61" s="18">
        <v>44500</v>
      </c>
      <c r="K61" s="18">
        <v>44500</v>
      </c>
      <c r="L61" s="12"/>
    </row>
    <row r="62" spans="1:12" ht="16.5" thickTop="1" thickBot="1" x14ac:dyDescent="0.3">
      <c r="A62" s="13"/>
      <c r="B62" s="12"/>
      <c r="C62" s="12"/>
      <c r="D62" s="10"/>
      <c r="E62" s="12"/>
      <c r="F62" s="7" t="s">
        <v>32</v>
      </c>
      <c r="G62" s="12"/>
      <c r="H62" s="10"/>
      <c r="I62" s="18"/>
      <c r="J62" s="18"/>
      <c r="K62" s="18"/>
      <c r="L62" s="10"/>
    </row>
    <row r="63" spans="1:12" ht="16.5" thickTop="1" thickBot="1" x14ac:dyDescent="0.3">
      <c r="A63" s="13"/>
      <c r="B63" s="12"/>
      <c r="C63" s="12"/>
      <c r="D63" s="10"/>
      <c r="E63" s="12"/>
      <c r="F63" s="14"/>
      <c r="G63" s="12"/>
      <c r="H63" s="10"/>
      <c r="I63" s="18"/>
      <c r="J63" s="18"/>
      <c r="K63" s="18"/>
      <c r="L63" s="10"/>
    </row>
    <row r="64" spans="1:12" ht="75" customHeight="1" thickTop="1" thickBot="1" x14ac:dyDescent="0.3">
      <c r="A64" s="13">
        <v>1</v>
      </c>
      <c r="B64" s="12" t="s">
        <v>121</v>
      </c>
      <c r="C64" s="12" t="s">
        <v>27</v>
      </c>
      <c r="D64" s="12" t="s">
        <v>33</v>
      </c>
      <c r="E64" s="12" t="s">
        <v>34</v>
      </c>
      <c r="F64" s="12" t="s">
        <v>35</v>
      </c>
      <c r="G64" s="12" t="s">
        <v>31</v>
      </c>
      <c r="H64" s="10">
        <v>1</v>
      </c>
      <c r="I64" s="18">
        <f>93132+I65</f>
        <v>116129</v>
      </c>
      <c r="J64" s="18">
        <v>23283</v>
      </c>
      <c r="K64" s="18">
        <f>69849+K65</f>
        <v>87096.75</v>
      </c>
      <c r="L64" s="12"/>
    </row>
    <row r="65" spans="1:12" ht="75" customHeight="1" thickTop="1" thickBot="1" x14ac:dyDescent="0.3">
      <c r="A65" s="13">
        <v>1.1000000000000001</v>
      </c>
      <c r="B65" s="12" t="s">
        <v>121</v>
      </c>
      <c r="C65" s="12" t="s">
        <v>27</v>
      </c>
      <c r="D65" s="12" t="s">
        <v>33</v>
      </c>
      <c r="E65" s="12" t="s">
        <v>36</v>
      </c>
      <c r="F65" s="12" t="s">
        <v>37</v>
      </c>
      <c r="G65" s="12" t="s">
        <v>31</v>
      </c>
      <c r="H65" s="10">
        <v>1</v>
      </c>
      <c r="I65" s="18">
        <v>22997</v>
      </c>
      <c r="J65" s="18">
        <v>5749.25</v>
      </c>
      <c r="K65" s="18">
        <v>17247.75</v>
      </c>
      <c r="L65" s="12"/>
    </row>
    <row r="66" spans="1:12" ht="75" customHeight="1" thickTop="1" thickBot="1" x14ac:dyDescent="0.3">
      <c r="A66" s="13">
        <v>2</v>
      </c>
      <c r="B66" s="12" t="s">
        <v>121</v>
      </c>
      <c r="C66" s="12" t="s">
        <v>38</v>
      </c>
      <c r="D66" s="12" t="s">
        <v>39</v>
      </c>
      <c r="E66" s="12" t="s">
        <v>40</v>
      </c>
      <c r="F66" s="12" t="s">
        <v>41</v>
      </c>
      <c r="G66" s="12" t="s">
        <v>31</v>
      </c>
      <c r="H66" s="10">
        <v>1</v>
      </c>
      <c r="I66" s="18">
        <v>13490</v>
      </c>
      <c r="J66" s="18">
        <v>3372.5</v>
      </c>
      <c r="K66" s="18">
        <v>10117.5</v>
      </c>
      <c r="L66" s="12"/>
    </row>
    <row r="67" spans="1:12" ht="75" customHeight="1" thickTop="1" thickBot="1" x14ac:dyDescent="0.3">
      <c r="A67" s="13">
        <v>2.1</v>
      </c>
      <c r="B67" s="12" t="s">
        <v>121</v>
      </c>
      <c r="C67" s="12" t="s">
        <v>38</v>
      </c>
      <c r="D67" s="12" t="s">
        <v>42</v>
      </c>
      <c r="E67" s="12" t="s">
        <v>43</v>
      </c>
      <c r="F67" s="12" t="s">
        <v>44</v>
      </c>
      <c r="G67" s="12" t="s">
        <v>45</v>
      </c>
      <c r="H67" s="10">
        <v>1</v>
      </c>
      <c r="I67" s="18">
        <v>134180</v>
      </c>
      <c r="J67" s="18">
        <v>33545</v>
      </c>
      <c r="K67" s="18">
        <f>100635+K68</f>
        <v>122280</v>
      </c>
      <c r="L67" s="12"/>
    </row>
    <row r="68" spans="1:12" ht="75" customHeight="1" thickTop="1" thickBot="1" x14ac:dyDescent="0.3">
      <c r="A68" s="13">
        <v>2.2000000000000002</v>
      </c>
      <c r="B68" s="12" t="s">
        <v>121</v>
      </c>
      <c r="C68" s="12" t="s">
        <v>38</v>
      </c>
      <c r="D68" s="12" t="s">
        <v>46</v>
      </c>
      <c r="E68" s="12" t="s">
        <v>47</v>
      </c>
      <c r="F68" s="12" t="s">
        <v>48</v>
      </c>
      <c r="G68" s="12" t="s">
        <v>49</v>
      </c>
      <c r="H68" s="10">
        <v>1</v>
      </c>
      <c r="I68" s="18">
        <v>28860</v>
      </c>
      <c r="J68" s="18">
        <v>7215</v>
      </c>
      <c r="K68" s="18">
        <v>21645</v>
      </c>
      <c r="L68" s="12"/>
    </row>
    <row r="69" spans="1:12" ht="75" customHeight="1" thickTop="1" thickBot="1" x14ac:dyDescent="0.3">
      <c r="A69" s="13">
        <v>3</v>
      </c>
      <c r="B69" s="12" t="s">
        <v>121</v>
      </c>
      <c r="C69" s="12" t="s">
        <v>50</v>
      </c>
      <c r="D69" s="12" t="s">
        <v>51</v>
      </c>
      <c r="E69" s="12" t="s">
        <v>52</v>
      </c>
      <c r="F69" s="12" t="s">
        <v>53</v>
      </c>
      <c r="G69" s="12" t="s">
        <v>23</v>
      </c>
      <c r="H69" s="10">
        <v>2</v>
      </c>
      <c r="I69" s="18">
        <v>6950</v>
      </c>
      <c r="J69" s="18">
        <v>2119.75</v>
      </c>
      <c r="K69" s="18">
        <v>11780.25</v>
      </c>
      <c r="L69" s="12"/>
    </row>
    <row r="70" spans="1:12" ht="16.5" thickTop="1" thickBot="1" x14ac:dyDescent="0.3">
      <c r="A70" s="13"/>
      <c r="B70" s="12"/>
      <c r="C70" s="12"/>
      <c r="D70" s="10"/>
      <c r="E70" s="12"/>
      <c r="F70" s="15" t="s">
        <v>54</v>
      </c>
      <c r="G70" s="12"/>
      <c r="H70" s="10"/>
      <c r="I70" s="18"/>
      <c r="J70" s="18"/>
      <c r="K70" s="17">
        <v>297690.5</v>
      </c>
      <c r="L70" s="10"/>
    </row>
    <row r="71" spans="1:12" ht="16.5" thickTop="1" thickBot="1" x14ac:dyDescent="0.3">
      <c r="A71" s="13"/>
      <c r="B71" s="12"/>
      <c r="C71" s="12"/>
      <c r="D71" s="10"/>
      <c r="E71" s="12"/>
      <c r="F71" s="15" t="s">
        <v>58</v>
      </c>
      <c r="G71" s="12"/>
      <c r="H71" s="10"/>
      <c r="I71" s="18"/>
      <c r="J71" s="17">
        <v>1413757</v>
      </c>
      <c r="K71" s="17">
        <v>3099993</v>
      </c>
      <c r="L71" s="10"/>
    </row>
    <row r="72" spans="1:12" ht="31.5" thickTop="1" thickBot="1" x14ac:dyDescent="0.3">
      <c r="A72" s="13"/>
      <c r="B72" s="12"/>
      <c r="C72" s="12"/>
      <c r="D72" s="10"/>
      <c r="E72" s="12"/>
      <c r="F72" s="15" t="s">
        <v>59</v>
      </c>
      <c r="G72" s="10"/>
      <c r="H72" s="10"/>
      <c r="I72" s="18"/>
      <c r="J72" s="18"/>
      <c r="K72" s="17">
        <v>36579.919999999998</v>
      </c>
      <c r="L72" s="10"/>
    </row>
    <row r="73" spans="1:12" ht="16.5" thickTop="1" thickBot="1" x14ac:dyDescent="0.3">
      <c r="A73" s="13"/>
      <c r="B73" s="12"/>
      <c r="C73" s="12"/>
      <c r="D73" s="10"/>
      <c r="E73" s="12"/>
      <c r="F73" s="15" t="s">
        <v>60</v>
      </c>
      <c r="G73" s="12"/>
      <c r="H73" s="10"/>
      <c r="I73" s="18"/>
      <c r="J73" s="18"/>
      <c r="K73" s="17">
        <v>3136572.92</v>
      </c>
      <c r="L73" s="10"/>
    </row>
    <row r="74" spans="1:12" ht="31.5" thickTop="1" thickBot="1" x14ac:dyDescent="0.3">
      <c r="A74" s="13"/>
      <c r="B74" s="12"/>
      <c r="C74" s="10"/>
      <c r="D74" s="12" t="s">
        <v>61</v>
      </c>
      <c r="E74" s="12" t="s">
        <v>62</v>
      </c>
      <c r="F74" s="15" t="s">
        <v>63</v>
      </c>
      <c r="G74" s="12"/>
      <c r="H74" s="10"/>
      <c r="I74" s="18"/>
      <c r="J74" s="18"/>
      <c r="K74" s="17">
        <v>557998.80000000005</v>
      </c>
      <c r="L74" s="10"/>
    </row>
    <row r="75" spans="1:12" ht="31.5" thickTop="1" thickBot="1" x14ac:dyDescent="0.3">
      <c r="A75" s="13"/>
      <c r="B75" s="12"/>
      <c r="C75" s="10"/>
      <c r="D75" s="12" t="s">
        <v>64</v>
      </c>
      <c r="E75" s="12" t="s">
        <v>65</v>
      </c>
      <c r="F75" s="15" t="s">
        <v>66</v>
      </c>
      <c r="G75" s="12"/>
      <c r="H75" s="10"/>
      <c r="I75" s="18"/>
      <c r="J75" s="18"/>
      <c r="K75" s="17">
        <v>3694572</v>
      </c>
      <c r="L75" s="15"/>
    </row>
    <row r="76" spans="1:12" ht="16.5" thickTop="1" thickBot="1" x14ac:dyDescent="0.3">
      <c r="A76" s="13"/>
      <c r="B76" s="12"/>
      <c r="C76" s="10"/>
      <c r="D76" s="12" t="s">
        <v>67</v>
      </c>
      <c r="E76" s="12">
        <v>1392559.5</v>
      </c>
      <c r="F76" s="15"/>
      <c r="G76" s="12"/>
      <c r="H76" s="10"/>
      <c r="I76" s="18"/>
      <c r="J76" s="17"/>
      <c r="K76" s="17"/>
      <c r="L76" s="15"/>
    </row>
  </sheetData>
  <mergeCells count="1">
    <mergeCell ref="A6:L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Sheet</vt:lpstr>
      <vt:lpstr>QTN-24Q0036-1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LAVANIKAS QUOTATION</dc:title>
  <dc:creator>Admin</dc:creator>
  <cp:lastModifiedBy>Binu Balachandran</cp:lastModifiedBy>
  <cp:lastPrinted>2024-09-18T13:08:25Z</cp:lastPrinted>
  <dcterms:created xsi:type="dcterms:W3CDTF">2024-09-18T09:21:42Z</dcterms:created>
  <dcterms:modified xsi:type="dcterms:W3CDTF">2024-09-25T08:04:35Z</dcterms:modified>
</cp:coreProperties>
</file>