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kcorp11-my.sharepoint.com/personal/binu_balachandran_k-corp_in/Documents/PROJECTS/Master-Capex purchase Team shared document/Comparative/Noida/25th sept- Tender/"/>
    </mc:Choice>
  </mc:AlternateContent>
  <xr:revisionPtr revIDLastSave="407" documentId="11_4AE84D317603DB700A8B07B590018DB2BA9A415B" xr6:coauthVersionLast="47" xr6:coauthVersionMax="47" xr10:uidLastSave="{2A961732-6119-4EE5-AEA2-879D528BFD90}"/>
  <bookViews>
    <workbookView xWindow="-120" yWindow="-120" windowWidth="20730" windowHeight="11160" firstSheet="1" activeTab="1" xr2:uid="{00000000-000D-0000-FFFF-FFFF00000000}"/>
  </bookViews>
  <sheets>
    <sheet name="Master sheet" sheetId="1" state="hidden" r:id="rId1"/>
    <sheet name="Break up sheet" sheetId="2" r:id="rId2"/>
  </sheets>
  <definedNames>
    <definedName name="_xlnm._FilterDatabase" localSheetId="1" hidden="1">'Break up sheet'!$A$3:$X$28</definedName>
    <definedName name="_xlnm._FilterDatabase" localSheetId="0" hidden="1">'Master sheet'!$A$2:$K$24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E23" i="2"/>
  <c r="E22" i="2"/>
  <c r="E21" i="2"/>
  <c r="E20" i="2"/>
  <c r="Q20" i="2" s="1"/>
  <c r="E19" i="2"/>
  <c r="Q19" i="2" s="1"/>
  <c r="E17" i="2"/>
  <c r="Q17" i="2" s="1"/>
  <c r="E15" i="2"/>
  <c r="E14" i="2"/>
  <c r="E13" i="2"/>
  <c r="E10" i="2"/>
  <c r="E9" i="2"/>
  <c r="Q9" i="2" s="1"/>
  <c r="E8" i="2"/>
  <c r="E7" i="2"/>
  <c r="E6" i="2"/>
  <c r="E5" i="2"/>
  <c r="E4" i="2"/>
  <c r="R6" i="2" l="1"/>
  <c r="T6" i="2"/>
  <c r="V6" i="2"/>
  <c r="Q23" i="2"/>
  <c r="T23" i="2"/>
  <c r="V23" i="2"/>
  <c r="Q15" i="2"/>
  <c r="T15" i="2"/>
  <c r="V15" i="2"/>
  <c r="R7" i="2"/>
  <c r="T7" i="2"/>
  <c r="V7" i="2"/>
  <c r="Q22" i="2"/>
  <c r="T22" i="2"/>
  <c r="V22" i="2"/>
  <c r="Q14" i="2"/>
  <c r="V14" i="2"/>
  <c r="T14" i="2"/>
  <c r="J4" i="2"/>
  <c r="L4" i="2"/>
  <c r="P4" i="2"/>
  <c r="N4" i="2"/>
  <c r="J24" i="2"/>
  <c r="P24" i="2"/>
  <c r="L24" i="2"/>
  <c r="N24" i="2"/>
  <c r="J8" i="2"/>
  <c r="P8" i="2"/>
  <c r="L8" i="2"/>
  <c r="N8" i="2"/>
  <c r="J5" i="2"/>
  <c r="P5" i="2"/>
  <c r="L5" i="2"/>
  <c r="N5" i="2"/>
  <c r="J13" i="2"/>
  <c r="P13" i="2"/>
  <c r="L13" i="2"/>
  <c r="N13" i="2"/>
  <c r="N25" i="2"/>
  <c r="L25" i="2"/>
  <c r="P25" i="2"/>
  <c r="E30" i="2"/>
  <c r="E31" i="2" s="1"/>
  <c r="R27" i="2"/>
  <c r="Q10" i="2"/>
  <c r="Q12" i="2"/>
  <c r="Q11" i="2"/>
  <c r="E4" i="1"/>
  <c r="J4" i="1" s="1"/>
  <c r="E3" i="1"/>
  <c r="J3" i="1" s="1"/>
  <c r="E5" i="1"/>
  <c r="J5" i="1" s="1"/>
  <c r="E6" i="1"/>
  <c r="J6" i="1" s="1"/>
  <c r="E7" i="1"/>
  <c r="J7" i="1" s="1"/>
  <c r="E8" i="1"/>
  <c r="J8" i="1" s="1"/>
  <c r="E9" i="1"/>
  <c r="J9" i="1" s="1"/>
  <c r="E12" i="1"/>
  <c r="J12" i="1" s="1"/>
  <c r="E13" i="1"/>
  <c r="J13" i="1" s="1"/>
  <c r="E14" i="1"/>
  <c r="J14" i="1" s="1"/>
  <c r="E16" i="1"/>
  <c r="J16" i="1" s="1"/>
  <c r="E18" i="1"/>
  <c r="J18" i="1" s="1"/>
  <c r="E19" i="1"/>
  <c r="J19" i="1" s="1"/>
  <c r="E20" i="1"/>
  <c r="J20" i="1" s="1"/>
  <c r="E21" i="1"/>
  <c r="J21" i="1" s="1"/>
  <c r="E22" i="1"/>
  <c r="J22" i="1" s="1"/>
  <c r="E23" i="1"/>
  <c r="J23" i="1" s="1"/>
  <c r="E24" i="1"/>
  <c r="J24" i="1" s="1"/>
  <c r="V27" i="2" l="1"/>
  <c r="T27" i="2"/>
  <c r="Q28" i="2"/>
  <c r="J27" i="2"/>
  <c r="P27" i="2"/>
  <c r="L27" i="2"/>
  <c r="N27" i="2"/>
  <c r="J26" i="1"/>
  <c r="J27" i="1" s="1"/>
  <c r="I28" i="2" l="1"/>
</calcChain>
</file>

<file path=xl/sharedStrings.xml><?xml version="1.0" encoding="utf-8"?>
<sst xmlns="http://schemas.openxmlformats.org/spreadsheetml/2006/main" count="267" uniqueCount="105">
  <si>
    <t>Package</t>
  </si>
  <si>
    <t xml:space="preserve">New </t>
  </si>
  <si>
    <t>Zone</t>
  </si>
  <si>
    <t>New Area (sqm)</t>
  </si>
  <si>
    <t>New Area (sqft)</t>
  </si>
  <si>
    <t>New Category</t>
  </si>
  <si>
    <t>F&amp;B common seating area (sqm)</t>
  </si>
  <si>
    <t>Final Brands:</t>
  </si>
  <si>
    <t>rate</t>
  </si>
  <si>
    <t>Amount</t>
  </si>
  <si>
    <t>Finalized Arch</t>
  </si>
  <si>
    <t>remark 22-09-2023</t>
  </si>
  <si>
    <t>Work order No.</t>
  </si>
  <si>
    <t>F-20</t>
  </si>
  <si>
    <t>Forecourt- east pavilion</t>
  </si>
  <si>
    <t>International Fast Food Concept</t>
  </si>
  <si>
    <t>N/A</t>
  </si>
  <si>
    <t>2 Brands(Subway + Carls'Jr) + Bar (Bud)</t>
  </si>
  <si>
    <t>ara design</t>
  </si>
  <si>
    <t>po to be made</t>
  </si>
  <si>
    <t>F-28</t>
  </si>
  <si>
    <t>Dom Check-in Hall</t>
  </si>
  <si>
    <t xml:space="preserve">Grab&amp;go Café </t>
  </si>
  <si>
    <t>Cafeccino</t>
  </si>
  <si>
    <t>F-1</t>
  </si>
  <si>
    <t>Dom Headhouse</t>
  </si>
  <si>
    <t>Oriental restaurant</t>
  </si>
  <si>
    <t xml:space="preserve">Wagamama </t>
  </si>
  <si>
    <t>TBD</t>
  </si>
  <si>
    <t>F-9</t>
  </si>
  <si>
    <t>Indian restaurant</t>
  </si>
  <si>
    <t>Gully Kitchen</t>
  </si>
  <si>
    <t>F-16</t>
  </si>
  <si>
    <t>International Headhouse</t>
  </si>
  <si>
    <t>Chai concept</t>
  </si>
  <si>
    <t>Chai Point</t>
  </si>
  <si>
    <t>F-24</t>
  </si>
  <si>
    <t>Domestic bus departure</t>
  </si>
  <si>
    <t>Tea and coffee concept with sitting with self ordering Kiosk</t>
  </si>
  <si>
    <t>Third Wave Coffee</t>
  </si>
  <si>
    <t>MDS</t>
  </si>
  <si>
    <t>Cange brand name</t>
  </si>
  <si>
    <t>000080</t>
  </si>
  <si>
    <t>F03-04</t>
  </si>
  <si>
    <t>Dom Headhouse FC</t>
  </si>
  <si>
    <t>Pizzeria</t>
  </si>
  <si>
    <t>Dominos</t>
  </si>
  <si>
    <t>F05-06</t>
  </si>
  <si>
    <t xml:space="preserve">New concept - Pure veg ('Braj ki Galiyan') </t>
  </si>
  <si>
    <t>Curated Concept as per airport needs</t>
  </si>
  <si>
    <t>F06-07</t>
  </si>
  <si>
    <t xml:space="preserve">South Indian </t>
  </si>
  <si>
    <t>Idli.com</t>
  </si>
  <si>
    <t>F02</t>
  </si>
  <si>
    <t>New concept-International bar with small plates and finger food (European concept)</t>
  </si>
  <si>
    <t>Irish House</t>
  </si>
  <si>
    <t>000131</t>
  </si>
  <si>
    <t>F15</t>
  </si>
  <si>
    <t>Multi cuisine with bar</t>
  </si>
  <si>
    <t>Hoegarden Bar with North Indian and South Indian (curated Concept)</t>
  </si>
  <si>
    <t>F14</t>
  </si>
  <si>
    <t>Pier</t>
  </si>
  <si>
    <t>International Burger Concept</t>
  </si>
  <si>
    <t>Carl's Jr</t>
  </si>
  <si>
    <t>F13</t>
  </si>
  <si>
    <t>F12</t>
  </si>
  <si>
    <t xml:space="preserve">Draught beer concept and International Sandwich </t>
  </si>
  <si>
    <t>Ref Mumbai</t>
  </si>
  <si>
    <t>*Subway</t>
  </si>
  <si>
    <t>Change Brand name</t>
  </si>
  <si>
    <t>*Bar Subject to space brand approval</t>
  </si>
  <si>
    <t>000086</t>
  </si>
  <si>
    <t>F11</t>
  </si>
  <si>
    <t>F-18</t>
  </si>
  <si>
    <t>Common Arrival caféll (R)</t>
  </si>
  <si>
    <t>Packed food and gifting</t>
  </si>
  <si>
    <t>Chocobay</t>
  </si>
  <si>
    <t xml:space="preserve">same as old </t>
  </si>
  <si>
    <t>000079</t>
  </si>
  <si>
    <t>F-17</t>
  </si>
  <si>
    <t>Forecourt</t>
  </si>
  <si>
    <t>Grab &amp; Go</t>
  </si>
  <si>
    <t>Flying Bites</t>
  </si>
  <si>
    <t>F-11 -F-14</t>
  </si>
  <si>
    <t>Common seating</t>
  </si>
  <si>
    <t>000087</t>
  </si>
  <si>
    <t>F-3 -F6</t>
  </si>
  <si>
    <t>Only Seating for Food Court</t>
  </si>
  <si>
    <t>000083</t>
  </si>
  <si>
    <t>International Lounge</t>
  </si>
  <si>
    <t>000133</t>
  </si>
  <si>
    <t>Domestic Lounge</t>
  </si>
  <si>
    <t>000134</t>
  </si>
  <si>
    <t>Total Amounts Before Taxes =</t>
  </si>
  <si>
    <t>Total Amounts with Taxes =</t>
  </si>
  <si>
    <t xml:space="preserve">Noida Concept Design </t>
  </si>
  <si>
    <t>Ara Design</t>
  </si>
  <si>
    <t>MDS Design</t>
  </si>
  <si>
    <t>Concept design</t>
  </si>
  <si>
    <t>Architecture</t>
  </si>
  <si>
    <t>MEP Design</t>
  </si>
  <si>
    <t>Kitchen Design</t>
  </si>
  <si>
    <t>F14,F13</t>
  </si>
  <si>
    <t>LSM</t>
  </si>
  <si>
    <t>Grand Total (without taxes)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</si>
</sst>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2" fillId="2" borderId="0" xfId="0" applyFont="1" applyFill="1"/>
    <xf numFmtId="165" fontId="2" fillId="2" borderId="0" xfId="1" applyNumberFormat="1" applyFont="1" applyFill="1"/>
    <xf numFmtId="0" fontId="2" fillId="2" borderId="1" xfId="0" applyFont="1" applyFill="1" applyBorder="1"/>
    <xf numFmtId="43" fontId="2" fillId="2" borderId="0" xfId="1" applyFont="1" applyFill="1"/>
    <xf numFmtId="0" fontId="4" fillId="2" borderId="1" xfId="0" applyFont="1" applyFill="1" applyBorder="1"/>
    <xf numFmtId="165" fontId="4" fillId="2" borderId="1" xfId="1" applyNumberFormat="1" applyFont="1" applyFill="1" applyBorder="1"/>
    <xf numFmtId="43" fontId="4" fillId="2" borderId="1" xfId="1" applyFont="1" applyFill="1" applyBorder="1"/>
    <xf numFmtId="0" fontId="5" fillId="2" borderId="3" xfId="0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43" fontId="5" fillId="2" borderId="3" xfId="1" applyFont="1" applyFill="1" applyBorder="1" applyAlignment="1">
      <alignment vertical="center" wrapText="1"/>
    </xf>
    <xf numFmtId="0" fontId="2" fillId="2" borderId="3" xfId="0" applyFont="1" applyFill="1" applyBorder="1"/>
    <xf numFmtId="0" fontId="2" fillId="2" borderId="3" xfId="0" quotePrefix="1" applyFont="1" applyFill="1" applyBorder="1"/>
    <xf numFmtId="0" fontId="3" fillId="3" borderId="3" xfId="0" applyFont="1" applyFill="1" applyBorder="1" applyAlignment="1">
      <alignment horizontal="center" vertical="center"/>
    </xf>
    <xf numFmtId="165" fontId="3" fillId="3" borderId="3" xfId="1" applyNumberFormat="1" applyFont="1" applyFill="1" applyBorder="1" applyAlignment="1">
      <alignment horizontal="center" vertical="center"/>
    </xf>
    <xf numFmtId="43" fontId="2" fillId="2" borderId="3" xfId="1" applyFont="1" applyFill="1" applyBorder="1"/>
    <xf numFmtId="0" fontId="3" fillId="3" borderId="3" xfId="0" applyFont="1" applyFill="1" applyBorder="1" applyAlignment="1">
      <alignment horizontal="center" vertical="center" wrapText="1"/>
    </xf>
    <xf numFmtId="165" fontId="3" fillId="3" borderId="3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5" fontId="5" fillId="2" borderId="3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/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65" fontId="6" fillId="4" borderId="3" xfId="1" applyNumberFormat="1" applyFont="1" applyFill="1" applyBorder="1" applyAlignment="1">
      <alignment horizontal="center" vertical="center" wrapText="1"/>
    </xf>
    <xf numFmtId="43" fontId="6" fillId="4" borderId="3" xfId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10" xfId="0" applyFont="1" applyFill="1" applyBorder="1"/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165" fontId="5" fillId="2" borderId="10" xfId="1" applyNumberFormat="1" applyFont="1" applyFill="1" applyBorder="1" applyAlignment="1">
      <alignment horizontal="center" vertical="center" wrapText="1"/>
    </xf>
    <xf numFmtId="165" fontId="5" fillId="2" borderId="10" xfId="1" applyNumberFormat="1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5" fontId="3" fillId="3" borderId="10" xfId="1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165" fontId="2" fillId="2" borderId="10" xfId="1" applyNumberFormat="1" applyFont="1" applyFill="1" applyBorder="1"/>
    <xf numFmtId="0" fontId="3" fillId="3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5" fontId="3" fillId="3" borderId="10" xfId="1" applyNumberFormat="1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165" fontId="5" fillId="5" borderId="10" xfId="1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165" fontId="5" fillId="6" borderId="3" xfId="1" applyNumberFormat="1" applyFont="1" applyFill="1" applyBorder="1" applyAlignment="1">
      <alignment horizontal="center" vertical="center" wrapText="1"/>
    </xf>
    <xf numFmtId="165" fontId="2" fillId="2" borderId="10" xfId="0" applyNumberFormat="1" applyFont="1" applyFill="1" applyBorder="1" applyAlignment="1">
      <alignment horizontal="center"/>
    </xf>
    <xf numFmtId="43" fontId="2" fillId="2" borderId="10" xfId="1" applyFont="1" applyFill="1" applyBorder="1" applyAlignment="1">
      <alignment horizontal="center"/>
    </xf>
    <xf numFmtId="164" fontId="5" fillId="5" borderId="10" xfId="1" applyNumberFormat="1" applyFont="1" applyFill="1" applyBorder="1" applyAlignment="1">
      <alignment horizontal="center" vertical="center" wrapText="1"/>
    </xf>
    <xf numFmtId="164" fontId="5" fillId="2" borderId="10" xfId="1" applyNumberFormat="1" applyFont="1" applyFill="1" applyBorder="1" applyAlignment="1">
      <alignment vertical="center" wrapText="1"/>
    </xf>
    <xf numFmtId="164" fontId="2" fillId="2" borderId="10" xfId="1" applyNumberFormat="1" applyFont="1" applyFill="1" applyBorder="1"/>
    <xf numFmtId="164" fontId="2" fillId="2" borderId="10" xfId="0" applyNumberFormat="1" applyFont="1" applyFill="1" applyBorder="1" applyAlignment="1">
      <alignment horizontal="center"/>
    </xf>
    <xf numFmtId="164" fontId="2" fillId="2" borderId="0" xfId="1" applyNumberFormat="1" applyFont="1" applyFill="1"/>
    <xf numFmtId="0" fontId="2" fillId="5" borderId="10" xfId="0" applyFont="1" applyFill="1" applyBorder="1" applyAlignment="1">
      <alignment horizontal="center"/>
    </xf>
    <xf numFmtId="0" fontId="2" fillId="5" borderId="10" xfId="0" applyFont="1" applyFill="1" applyBorder="1"/>
    <xf numFmtId="0" fontId="5" fillId="5" borderId="10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/>
    </xf>
    <xf numFmtId="165" fontId="5" fillId="2" borderId="14" xfId="1" applyNumberFormat="1" applyFont="1" applyFill="1" applyBorder="1" applyAlignment="1">
      <alignment vertical="center" wrapText="1"/>
    </xf>
    <xf numFmtId="165" fontId="2" fillId="2" borderId="10" xfId="1" applyNumberFormat="1" applyFont="1" applyFill="1" applyBorder="1" applyAlignment="1">
      <alignment horizontal="center"/>
    </xf>
    <xf numFmtId="165" fontId="2" fillId="2" borderId="0" xfId="1" applyNumberFormat="1" applyFont="1" applyFill="1" applyAlignment="1">
      <alignment horizontal="center"/>
    </xf>
    <xf numFmtId="0" fontId="5" fillId="9" borderId="10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vertical="center" wrapText="1"/>
    </xf>
    <xf numFmtId="165" fontId="5" fillId="9" borderId="10" xfId="1" applyNumberFormat="1" applyFont="1" applyFill="1" applyBorder="1" applyAlignment="1">
      <alignment horizontal="center" vertical="center" wrapText="1"/>
    </xf>
    <xf numFmtId="164" fontId="5" fillId="9" borderId="10" xfId="1" applyNumberFormat="1" applyFont="1" applyFill="1" applyBorder="1" applyAlignment="1">
      <alignment vertical="center" wrapText="1"/>
    </xf>
    <xf numFmtId="165" fontId="5" fillId="9" borderId="10" xfId="1" applyNumberFormat="1" applyFont="1" applyFill="1" applyBorder="1" applyAlignment="1">
      <alignment vertical="center" wrapText="1"/>
    </xf>
    <xf numFmtId="165" fontId="5" fillId="9" borderId="13" xfId="1" applyNumberFormat="1" applyFont="1" applyFill="1" applyBorder="1" applyAlignment="1">
      <alignment horizontal="center" vertical="center" wrapText="1"/>
    </xf>
    <xf numFmtId="165" fontId="5" fillId="9" borderId="13" xfId="1" applyNumberFormat="1" applyFont="1" applyFill="1" applyBorder="1" applyAlignment="1">
      <alignment vertical="center" wrapText="1"/>
    </xf>
    <xf numFmtId="164" fontId="5" fillId="9" borderId="10" xfId="1" applyNumberFormat="1" applyFont="1" applyFill="1" applyBorder="1" applyAlignment="1">
      <alignment horizontal="center" vertical="center" wrapText="1"/>
    </xf>
    <xf numFmtId="165" fontId="5" fillId="9" borderId="14" xfId="1" applyNumberFormat="1" applyFont="1" applyFill="1" applyBorder="1" applyAlignment="1">
      <alignment horizontal="center" vertical="center" wrapText="1"/>
    </xf>
    <xf numFmtId="165" fontId="5" fillId="9" borderId="14" xfId="1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43" fontId="5" fillId="2" borderId="6" xfId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 wrapText="1"/>
    </xf>
    <xf numFmtId="165" fontId="7" fillId="2" borderId="11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65" fontId="5" fillId="2" borderId="13" xfId="1" applyNumberFormat="1" applyFont="1" applyFill="1" applyBorder="1" applyAlignment="1">
      <alignment horizontal="center" vertical="center" wrapText="1"/>
    </xf>
    <xf numFmtId="165" fontId="5" fillId="2" borderId="16" xfId="1" applyNumberFormat="1" applyFont="1" applyFill="1" applyBorder="1" applyAlignment="1">
      <alignment horizontal="center" vertical="center" wrapText="1"/>
    </xf>
    <xf numFmtId="165" fontId="5" fillId="2" borderId="14" xfId="1" applyNumberFormat="1" applyFont="1" applyFill="1" applyBorder="1" applyAlignment="1">
      <alignment horizontal="center" vertical="center" wrapText="1"/>
    </xf>
    <xf numFmtId="165" fontId="5" fillId="9" borderId="13" xfId="1" applyNumberFormat="1" applyFont="1" applyFill="1" applyBorder="1" applyAlignment="1">
      <alignment horizontal="center" vertical="center" wrapText="1"/>
    </xf>
    <xf numFmtId="165" fontId="5" fillId="9" borderId="14" xfId="1" applyNumberFormat="1" applyFont="1" applyFill="1" applyBorder="1" applyAlignment="1">
      <alignment horizontal="center" vertical="center" wrapText="1"/>
    </xf>
    <xf numFmtId="165" fontId="5" fillId="9" borderId="16" xfId="1" applyNumberFormat="1" applyFont="1" applyFill="1" applyBorder="1" applyAlignment="1">
      <alignment horizontal="center" vertical="center" wrapText="1"/>
    </xf>
    <xf numFmtId="164" fontId="5" fillId="9" borderId="13" xfId="1" applyNumberFormat="1" applyFont="1" applyFill="1" applyBorder="1" applyAlignment="1">
      <alignment horizontal="center" vertical="center" wrapText="1"/>
    </xf>
    <xf numFmtId="164" fontId="5" fillId="9" borderId="14" xfId="1" applyNumberFormat="1" applyFont="1" applyFill="1" applyBorder="1" applyAlignment="1">
      <alignment horizontal="center" vertical="center" wrapText="1"/>
    </xf>
    <xf numFmtId="164" fontId="5" fillId="9" borderId="10" xfId="1" applyNumberFormat="1" applyFont="1" applyFill="1" applyBorder="1" applyAlignment="1">
      <alignment horizontal="center" vertical="center" wrapText="1"/>
    </xf>
    <xf numFmtId="165" fontId="5" fillId="9" borderId="10" xfId="1" applyNumberFormat="1" applyFont="1" applyFill="1" applyBorder="1" applyAlignment="1">
      <alignment horizontal="center" vertical="center" wrapText="1"/>
    </xf>
    <xf numFmtId="165" fontId="2" fillId="8" borderId="11" xfId="1" applyNumberFormat="1" applyFont="1" applyFill="1" applyBorder="1" applyAlignment="1">
      <alignment horizontal="center"/>
    </xf>
    <xf numFmtId="165" fontId="2" fillId="8" borderId="15" xfId="1" applyNumberFormat="1" applyFont="1" applyFill="1" applyBorder="1" applyAlignment="1">
      <alignment horizontal="center"/>
    </xf>
    <xf numFmtId="165" fontId="2" fillId="5" borderId="11" xfId="1" applyNumberFormat="1" applyFont="1" applyFill="1" applyBorder="1" applyAlignment="1">
      <alignment horizontal="center"/>
    </xf>
    <xf numFmtId="165" fontId="2" fillId="5" borderId="15" xfId="1" applyNumberFormat="1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5" fillId="9" borderId="10" xfId="0" applyFont="1" applyFill="1" applyBorder="1" applyAlignment="1">
      <alignment horizontal="center" vertical="center" wrapText="1"/>
    </xf>
    <xf numFmtId="165" fontId="5" fillId="2" borderId="10" xfId="1" applyNumberFormat="1" applyFont="1" applyFill="1" applyBorder="1" applyAlignment="1">
      <alignment horizontal="center" vertical="center" wrapText="1"/>
    </xf>
    <xf numFmtId="165" fontId="2" fillId="5" borderId="12" xfId="1" applyNumberFormat="1" applyFont="1" applyFill="1" applyBorder="1" applyAlignment="1">
      <alignment horizontal="center"/>
    </xf>
    <xf numFmtId="0" fontId="5" fillId="9" borderId="10" xfId="0" applyFont="1" applyFill="1" applyBorder="1" applyAlignment="1">
      <alignment vertical="center" wrapText="1"/>
    </xf>
    <xf numFmtId="165" fontId="4" fillId="7" borderId="11" xfId="1" applyNumberFormat="1" applyFont="1" applyFill="1" applyBorder="1" applyAlignment="1">
      <alignment horizontal="center"/>
    </xf>
    <xf numFmtId="165" fontId="4" fillId="7" borderId="15" xfId="1" applyNumberFormat="1" applyFont="1" applyFill="1" applyBorder="1" applyAlignment="1">
      <alignment horizontal="center"/>
    </xf>
    <xf numFmtId="165" fontId="4" fillId="7" borderId="12" xfId="1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workbookViewId="0">
      <selection activeCell="J8" sqref="J8"/>
    </sheetView>
  </sheetViews>
  <sheetFormatPr defaultColWidth="9.140625" defaultRowHeight="12.75" x14ac:dyDescent="0.2"/>
  <cols>
    <col min="1" max="4" width="9.140625" style="1"/>
    <col min="5" max="5" width="9.140625" style="2"/>
    <col min="6" max="6" width="28.85546875" style="1" customWidth="1"/>
    <col min="7" max="7" width="9.140625" style="1"/>
    <col min="8" max="8" width="9" style="1" bestFit="1" customWidth="1"/>
    <col min="9" max="9" width="9" style="2" customWidth="1"/>
    <col min="10" max="10" width="12.140625" style="4" bestFit="1" customWidth="1"/>
    <col min="11" max="11" width="9.140625" style="1"/>
    <col min="12" max="12" width="18.85546875" style="23" bestFit="1" customWidth="1"/>
    <col min="13" max="14" width="9.140625" style="1"/>
    <col min="15" max="15" width="12.140625" style="1" bestFit="1" customWidth="1"/>
    <col min="16" max="16384" width="9.140625" style="1"/>
  </cols>
  <sheetData>
    <row r="1" spans="1:15" x14ac:dyDescent="0.2">
      <c r="A1" s="5"/>
      <c r="B1" s="5"/>
      <c r="C1" s="5"/>
      <c r="D1" s="5"/>
      <c r="E1" s="6"/>
      <c r="F1" s="5"/>
      <c r="G1" s="5"/>
      <c r="H1" s="5"/>
      <c r="I1" s="6"/>
      <c r="J1" s="7"/>
      <c r="K1" s="5"/>
      <c r="L1" s="20"/>
      <c r="M1" s="3"/>
    </row>
    <row r="2" spans="1:15" ht="63.75" x14ac:dyDescent="0.2">
      <c r="A2" s="29" t="s">
        <v>0</v>
      </c>
      <c r="B2" s="29" t="s">
        <v>1</v>
      </c>
      <c r="C2" s="29" t="s">
        <v>2</v>
      </c>
      <c r="D2" s="29" t="s">
        <v>3</v>
      </c>
      <c r="E2" s="30" t="s">
        <v>4</v>
      </c>
      <c r="F2" s="29" t="s">
        <v>5</v>
      </c>
      <c r="G2" s="29" t="s">
        <v>6</v>
      </c>
      <c r="H2" s="29" t="s">
        <v>7</v>
      </c>
      <c r="I2" s="30" t="s">
        <v>8</v>
      </c>
      <c r="J2" s="31" t="s">
        <v>9</v>
      </c>
      <c r="K2" s="29" t="s">
        <v>10</v>
      </c>
      <c r="L2" s="29" t="s">
        <v>11</v>
      </c>
      <c r="M2" s="32" t="s">
        <v>12</v>
      </c>
      <c r="O2" s="2"/>
    </row>
    <row r="3" spans="1:15" ht="63.75" x14ac:dyDescent="0.2">
      <c r="A3" s="8">
        <v>1</v>
      </c>
      <c r="B3" s="8" t="s">
        <v>13</v>
      </c>
      <c r="C3" s="10" t="s">
        <v>14</v>
      </c>
      <c r="D3" s="26">
        <v>535</v>
      </c>
      <c r="E3" s="9">
        <f t="shared" ref="E3:E24" si="0">D3*10.76</f>
        <v>5756.5999999999995</v>
      </c>
      <c r="F3" s="10" t="s">
        <v>15</v>
      </c>
      <c r="G3" s="10" t="s">
        <v>16</v>
      </c>
      <c r="H3" s="10" t="s">
        <v>17</v>
      </c>
      <c r="I3" s="24">
        <v>100</v>
      </c>
      <c r="J3" s="11">
        <f t="shared" ref="J3:J24" si="1">E3*I3</f>
        <v>575660</v>
      </c>
      <c r="K3" s="10" t="s">
        <v>18</v>
      </c>
      <c r="L3" s="21" t="s">
        <v>19</v>
      </c>
      <c r="M3" s="12"/>
      <c r="O3" s="2"/>
    </row>
    <row r="4" spans="1:15" ht="38.25" x14ac:dyDescent="0.2">
      <c r="A4" s="8">
        <v>2</v>
      </c>
      <c r="B4" s="8" t="s">
        <v>20</v>
      </c>
      <c r="C4" s="10" t="s">
        <v>21</v>
      </c>
      <c r="D4" s="26">
        <v>18</v>
      </c>
      <c r="E4" s="9">
        <f t="shared" si="0"/>
        <v>193.68</v>
      </c>
      <c r="F4" s="10" t="s">
        <v>22</v>
      </c>
      <c r="G4" s="10"/>
      <c r="H4" s="10" t="s">
        <v>23</v>
      </c>
      <c r="I4" s="24">
        <v>232.34</v>
      </c>
      <c r="J4" s="11">
        <f t="shared" si="1"/>
        <v>44999.611199999999</v>
      </c>
      <c r="K4" s="10" t="s">
        <v>18</v>
      </c>
      <c r="L4" s="21" t="s">
        <v>19</v>
      </c>
      <c r="M4" s="12"/>
    </row>
    <row r="5" spans="1:15" ht="38.25" x14ac:dyDescent="0.2">
      <c r="A5" s="50">
        <v>1</v>
      </c>
      <c r="B5" s="50" t="s">
        <v>24</v>
      </c>
      <c r="C5" s="51" t="s">
        <v>25</v>
      </c>
      <c r="D5" s="50">
        <v>188</v>
      </c>
      <c r="E5" s="52">
        <f t="shared" si="0"/>
        <v>2022.8799999999999</v>
      </c>
      <c r="F5" s="51" t="s">
        <v>26</v>
      </c>
      <c r="G5" s="51" t="s">
        <v>16</v>
      </c>
      <c r="H5" s="51" t="s">
        <v>27</v>
      </c>
      <c r="I5" s="24">
        <v>85</v>
      </c>
      <c r="J5" s="11">
        <f t="shared" si="1"/>
        <v>171944.8</v>
      </c>
      <c r="K5" s="12" t="s">
        <v>28</v>
      </c>
      <c r="L5" s="21"/>
      <c r="M5" s="12"/>
    </row>
    <row r="6" spans="1:15" ht="38.25" x14ac:dyDescent="0.2">
      <c r="A6" s="50">
        <v>1</v>
      </c>
      <c r="B6" s="50" t="s">
        <v>29</v>
      </c>
      <c r="C6" s="51" t="s">
        <v>25</v>
      </c>
      <c r="D6" s="50">
        <v>352</v>
      </c>
      <c r="E6" s="52">
        <f t="shared" si="0"/>
        <v>3787.52</v>
      </c>
      <c r="F6" s="51" t="s">
        <v>30</v>
      </c>
      <c r="G6" s="51" t="s">
        <v>16</v>
      </c>
      <c r="H6" s="51" t="s">
        <v>31</v>
      </c>
      <c r="I6" s="24">
        <v>85</v>
      </c>
      <c r="J6" s="11">
        <f t="shared" si="1"/>
        <v>321939.20000000001</v>
      </c>
      <c r="K6" s="12" t="s">
        <v>28</v>
      </c>
      <c r="L6" s="21"/>
      <c r="M6" s="12"/>
    </row>
    <row r="7" spans="1:15" ht="51" x14ac:dyDescent="0.2">
      <c r="A7" s="8">
        <v>1</v>
      </c>
      <c r="B7" s="8" t="s">
        <v>32</v>
      </c>
      <c r="C7" s="10" t="s">
        <v>33</v>
      </c>
      <c r="D7" s="26">
        <v>65</v>
      </c>
      <c r="E7" s="9">
        <f t="shared" si="0"/>
        <v>699.4</v>
      </c>
      <c r="F7" s="10" t="s">
        <v>34</v>
      </c>
      <c r="G7" s="10" t="s">
        <v>16</v>
      </c>
      <c r="H7" s="10" t="s">
        <v>35</v>
      </c>
      <c r="I7" s="24">
        <v>100</v>
      </c>
      <c r="J7" s="11">
        <f t="shared" si="1"/>
        <v>69940</v>
      </c>
      <c r="K7" s="10" t="s">
        <v>18</v>
      </c>
      <c r="L7" s="21" t="s">
        <v>19</v>
      </c>
      <c r="M7" s="12"/>
    </row>
    <row r="8" spans="1:15" ht="38.25" x14ac:dyDescent="0.2">
      <c r="A8" s="8">
        <v>1</v>
      </c>
      <c r="B8" s="8" t="s">
        <v>36</v>
      </c>
      <c r="C8" s="10" t="s">
        <v>37</v>
      </c>
      <c r="D8" s="26">
        <v>44</v>
      </c>
      <c r="E8" s="9">
        <f t="shared" si="0"/>
        <v>473.44</v>
      </c>
      <c r="F8" s="10" t="s">
        <v>38</v>
      </c>
      <c r="G8" s="10" t="s">
        <v>16</v>
      </c>
      <c r="H8" s="10" t="s">
        <v>39</v>
      </c>
      <c r="I8" s="24">
        <v>201</v>
      </c>
      <c r="J8" s="11">
        <f t="shared" si="1"/>
        <v>95161.44</v>
      </c>
      <c r="K8" s="10" t="s">
        <v>40</v>
      </c>
      <c r="L8" s="21" t="s">
        <v>41</v>
      </c>
      <c r="M8" s="13" t="s">
        <v>42</v>
      </c>
    </row>
    <row r="9" spans="1:15" ht="38.25" x14ac:dyDescent="0.2">
      <c r="A9" s="8">
        <v>2</v>
      </c>
      <c r="B9" s="8" t="s">
        <v>43</v>
      </c>
      <c r="C9" s="10" t="s">
        <v>44</v>
      </c>
      <c r="D9" s="79">
        <v>125</v>
      </c>
      <c r="E9" s="80">
        <f t="shared" si="0"/>
        <v>1345</v>
      </c>
      <c r="F9" s="10" t="s">
        <v>45</v>
      </c>
      <c r="G9" s="10"/>
      <c r="H9" s="10" t="s">
        <v>46</v>
      </c>
      <c r="I9" s="80">
        <v>85</v>
      </c>
      <c r="J9" s="81">
        <f t="shared" si="1"/>
        <v>114325</v>
      </c>
      <c r="K9" s="77" t="s">
        <v>40</v>
      </c>
      <c r="L9" s="86" t="s">
        <v>19</v>
      </c>
      <c r="M9" s="12"/>
    </row>
    <row r="10" spans="1:15" ht="63.75" x14ac:dyDescent="0.2">
      <c r="A10" s="8">
        <v>2</v>
      </c>
      <c r="B10" s="8" t="s">
        <v>47</v>
      </c>
      <c r="C10" s="10" t="s">
        <v>44</v>
      </c>
      <c r="D10" s="79"/>
      <c r="E10" s="80"/>
      <c r="F10" s="10" t="s">
        <v>48</v>
      </c>
      <c r="G10" s="10"/>
      <c r="H10" s="10" t="s">
        <v>49</v>
      </c>
      <c r="I10" s="80"/>
      <c r="J10" s="87"/>
      <c r="K10" s="77"/>
      <c r="L10" s="86"/>
      <c r="M10" s="12"/>
    </row>
    <row r="11" spans="1:15" ht="38.25" x14ac:dyDescent="0.2">
      <c r="A11" s="8">
        <v>2</v>
      </c>
      <c r="B11" s="8" t="s">
        <v>50</v>
      </c>
      <c r="C11" s="10" t="s">
        <v>44</v>
      </c>
      <c r="D11" s="79"/>
      <c r="E11" s="80"/>
      <c r="F11" s="10" t="s">
        <v>51</v>
      </c>
      <c r="G11" s="10"/>
      <c r="H11" s="10" t="s">
        <v>52</v>
      </c>
      <c r="I11" s="80"/>
      <c r="J11" s="82"/>
      <c r="K11" s="77"/>
      <c r="L11" s="86"/>
      <c r="M11" s="12"/>
    </row>
    <row r="12" spans="1:15" ht="38.25" x14ac:dyDescent="0.2">
      <c r="A12" s="8">
        <v>2</v>
      </c>
      <c r="B12" s="8" t="s">
        <v>53</v>
      </c>
      <c r="C12" s="10" t="s">
        <v>25</v>
      </c>
      <c r="D12" s="26">
        <v>192</v>
      </c>
      <c r="E12" s="9">
        <f t="shared" si="0"/>
        <v>2065.92</v>
      </c>
      <c r="F12" s="10" t="s">
        <v>54</v>
      </c>
      <c r="G12" s="10"/>
      <c r="H12" s="10" t="s">
        <v>55</v>
      </c>
      <c r="I12" s="24">
        <v>100</v>
      </c>
      <c r="J12" s="11">
        <f t="shared" si="1"/>
        <v>206592</v>
      </c>
      <c r="K12" s="10" t="s">
        <v>18</v>
      </c>
      <c r="L12" s="22"/>
      <c r="M12" s="13" t="s">
        <v>56</v>
      </c>
    </row>
    <row r="13" spans="1:15" ht="102" x14ac:dyDescent="0.2">
      <c r="A13" s="8">
        <v>2</v>
      </c>
      <c r="B13" s="8" t="s">
        <v>57</v>
      </c>
      <c r="C13" s="10" t="s">
        <v>33</v>
      </c>
      <c r="D13" s="26">
        <v>266</v>
      </c>
      <c r="E13" s="9">
        <f t="shared" si="0"/>
        <v>2862.16</v>
      </c>
      <c r="F13" s="10" t="s">
        <v>58</v>
      </c>
      <c r="G13" s="10"/>
      <c r="H13" s="10" t="s">
        <v>59</v>
      </c>
      <c r="I13" s="24">
        <v>85</v>
      </c>
      <c r="J13" s="11">
        <f t="shared" si="1"/>
        <v>243283.59999999998</v>
      </c>
      <c r="K13" s="10" t="s">
        <v>40</v>
      </c>
      <c r="L13" s="21"/>
      <c r="M13" s="12"/>
    </row>
    <row r="14" spans="1:15" ht="22.5" customHeight="1" x14ac:dyDescent="0.2">
      <c r="A14" s="8">
        <v>2</v>
      </c>
      <c r="B14" s="8" t="s">
        <v>60</v>
      </c>
      <c r="C14" s="10" t="s">
        <v>61</v>
      </c>
      <c r="D14" s="79">
        <v>72</v>
      </c>
      <c r="E14" s="80">
        <f t="shared" si="0"/>
        <v>774.72</v>
      </c>
      <c r="F14" s="78" t="s">
        <v>62</v>
      </c>
      <c r="G14" s="78"/>
      <c r="H14" s="78" t="s">
        <v>63</v>
      </c>
      <c r="I14" s="80">
        <v>85</v>
      </c>
      <c r="J14" s="81">
        <f t="shared" si="1"/>
        <v>65851.199999999997</v>
      </c>
      <c r="K14" s="77" t="s">
        <v>40</v>
      </c>
      <c r="L14" s="86" t="s">
        <v>19</v>
      </c>
      <c r="M14" s="12"/>
    </row>
    <row r="15" spans="1:15" x14ac:dyDescent="0.2">
      <c r="A15" s="8">
        <v>2</v>
      </c>
      <c r="B15" s="8" t="s">
        <v>64</v>
      </c>
      <c r="C15" s="10" t="s">
        <v>61</v>
      </c>
      <c r="D15" s="79"/>
      <c r="E15" s="80"/>
      <c r="F15" s="78"/>
      <c r="G15" s="78"/>
      <c r="H15" s="78"/>
      <c r="I15" s="80"/>
      <c r="J15" s="82"/>
      <c r="K15" s="77"/>
      <c r="L15" s="86"/>
      <c r="M15" s="12"/>
    </row>
    <row r="16" spans="1:15" ht="24.75" customHeight="1" x14ac:dyDescent="0.2">
      <c r="A16" s="77">
        <v>2</v>
      </c>
      <c r="B16" s="77" t="s">
        <v>65</v>
      </c>
      <c r="C16" s="78" t="s">
        <v>61</v>
      </c>
      <c r="D16" s="79">
        <v>43</v>
      </c>
      <c r="E16" s="80">
        <f t="shared" si="0"/>
        <v>462.68</v>
      </c>
      <c r="F16" s="78" t="s">
        <v>66</v>
      </c>
      <c r="G16" s="78" t="s">
        <v>67</v>
      </c>
      <c r="H16" s="10" t="s">
        <v>68</v>
      </c>
      <c r="I16" s="80">
        <v>205</v>
      </c>
      <c r="J16" s="81">
        <f t="shared" si="1"/>
        <v>94849.4</v>
      </c>
      <c r="K16" s="77" t="s">
        <v>40</v>
      </c>
      <c r="L16" s="86" t="s">
        <v>69</v>
      </c>
      <c r="M16" s="12"/>
    </row>
    <row r="17" spans="1:13" ht="63.75" x14ac:dyDescent="0.2">
      <c r="A17" s="77"/>
      <c r="B17" s="77"/>
      <c r="C17" s="78"/>
      <c r="D17" s="79"/>
      <c r="E17" s="80"/>
      <c r="F17" s="78"/>
      <c r="G17" s="78"/>
      <c r="H17" s="10" t="s">
        <v>70</v>
      </c>
      <c r="I17" s="80"/>
      <c r="J17" s="82"/>
      <c r="K17" s="77"/>
      <c r="L17" s="86"/>
      <c r="M17" s="13" t="s">
        <v>71</v>
      </c>
    </row>
    <row r="18" spans="1:13" ht="25.5" x14ac:dyDescent="0.2">
      <c r="A18" s="8">
        <v>2</v>
      </c>
      <c r="B18" s="8" t="s">
        <v>72</v>
      </c>
      <c r="C18" s="10" t="s">
        <v>61</v>
      </c>
      <c r="D18" s="26">
        <v>35</v>
      </c>
      <c r="E18" s="9">
        <f t="shared" si="0"/>
        <v>376.59999999999997</v>
      </c>
      <c r="F18" s="10" t="s">
        <v>34</v>
      </c>
      <c r="G18" s="10"/>
      <c r="H18" s="10" t="s">
        <v>35</v>
      </c>
      <c r="I18" s="24">
        <v>252</v>
      </c>
      <c r="J18" s="11">
        <f t="shared" si="1"/>
        <v>94903.2</v>
      </c>
      <c r="K18" s="10" t="s">
        <v>40</v>
      </c>
      <c r="L18" s="21" t="s">
        <v>19</v>
      </c>
      <c r="M18" s="12"/>
    </row>
    <row r="19" spans="1:13" ht="38.25" x14ac:dyDescent="0.2">
      <c r="A19" s="8">
        <v>1</v>
      </c>
      <c r="B19" s="8" t="s">
        <v>73</v>
      </c>
      <c r="C19" s="10" t="s">
        <v>74</v>
      </c>
      <c r="D19" s="26">
        <v>35</v>
      </c>
      <c r="E19" s="9">
        <f t="shared" si="0"/>
        <v>376.59999999999997</v>
      </c>
      <c r="F19" s="10" t="s">
        <v>75</v>
      </c>
      <c r="G19" s="10" t="s">
        <v>16</v>
      </c>
      <c r="H19" s="10" t="s">
        <v>76</v>
      </c>
      <c r="I19" s="24">
        <v>252</v>
      </c>
      <c r="J19" s="11">
        <f t="shared" si="1"/>
        <v>94903.2</v>
      </c>
      <c r="K19" s="10" t="s">
        <v>40</v>
      </c>
      <c r="L19" s="21" t="s">
        <v>77</v>
      </c>
      <c r="M19" s="13" t="s">
        <v>78</v>
      </c>
    </row>
    <row r="20" spans="1:13" ht="25.5" x14ac:dyDescent="0.2">
      <c r="A20" s="8">
        <v>1</v>
      </c>
      <c r="B20" s="8" t="s">
        <v>79</v>
      </c>
      <c r="C20" s="10" t="s">
        <v>80</v>
      </c>
      <c r="D20" s="26">
        <v>35</v>
      </c>
      <c r="E20" s="9">
        <f t="shared" si="0"/>
        <v>376.59999999999997</v>
      </c>
      <c r="F20" s="10" t="s">
        <v>81</v>
      </c>
      <c r="G20" s="10" t="s">
        <v>16</v>
      </c>
      <c r="H20" s="10" t="s">
        <v>82</v>
      </c>
      <c r="I20" s="24">
        <v>252</v>
      </c>
      <c r="J20" s="11">
        <f t="shared" si="1"/>
        <v>94903.2</v>
      </c>
      <c r="K20" s="12"/>
      <c r="L20" s="21" t="s">
        <v>19</v>
      </c>
      <c r="M20" s="12"/>
    </row>
    <row r="21" spans="1:13" x14ac:dyDescent="0.2">
      <c r="A21" s="12"/>
      <c r="B21" s="14" t="s">
        <v>83</v>
      </c>
      <c r="C21" s="14" t="s">
        <v>61</v>
      </c>
      <c r="D21" s="27">
        <v>314</v>
      </c>
      <c r="E21" s="15">
        <f t="shared" si="0"/>
        <v>3378.64</v>
      </c>
      <c r="F21" s="14" t="s">
        <v>84</v>
      </c>
      <c r="G21" s="12"/>
      <c r="H21" s="12"/>
      <c r="I21" s="19">
        <v>85</v>
      </c>
      <c r="J21" s="16">
        <f t="shared" si="1"/>
        <v>287184.39999999997</v>
      </c>
      <c r="K21" s="12" t="s">
        <v>40</v>
      </c>
      <c r="L21" s="21" t="s">
        <v>77</v>
      </c>
      <c r="M21" s="13" t="s">
        <v>85</v>
      </c>
    </row>
    <row r="22" spans="1:13" ht="38.25" x14ac:dyDescent="0.2">
      <c r="A22" s="12"/>
      <c r="B22" s="17" t="s">
        <v>86</v>
      </c>
      <c r="C22" s="17" t="s">
        <v>25</v>
      </c>
      <c r="D22" s="28">
        <v>200</v>
      </c>
      <c r="E22" s="18">
        <f t="shared" si="0"/>
        <v>2152</v>
      </c>
      <c r="F22" s="17" t="s">
        <v>87</v>
      </c>
      <c r="G22" s="12"/>
      <c r="H22" s="12"/>
      <c r="I22" s="19">
        <v>85</v>
      </c>
      <c r="J22" s="16">
        <f t="shared" si="1"/>
        <v>182920</v>
      </c>
      <c r="K22" s="12" t="s">
        <v>40</v>
      </c>
      <c r="L22" s="21" t="s">
        <v>77</v>
      </c>
      <c r="M22" s="13" t="s">
        <v>88</v>
      </c>
    </row>
    <row r="23" spans="1:13" x14ac:dyDescent="0.2">
      <c r="A23" s="12"/>
      <c r="B23" s="12"/>
      <c r="C23" s="12"/>
      <c r="D23" s="14">
        <v>194</v>
      </c>
      <c r="E23" s="15">
        <f t="shared" si="0"/>
        <v>2087.44</v>
      </c>
      <c r="F23" s="14" t="s">
        <v>89</v>
      </c>
      <c r="G23" s="12"/>
      <c r="H23" s="12"/>
      <c r="I23" s="19">
        <v>100</v>
      </c>
      <c r="J23" s="16">
        <f t="shared" si="1"/>
        <v>208744</v>
      </c>
      <c r="K23" s="12" t="s">
        <v>18</v>
      </c>
      <c r="L23" s="21" t="s">
        <v>19</v>
      </c>
      <c r="M23" s="13" t="s">
        <v>90</v>
      </c>
    </row>
    <row r="24" spans="1:13" x14ac:dyDescent="0.2">
      <c r="A24" s="12"/>
      <c r="B24" s="12"/>
      <c r="C24" s="12"/>
      <c r="D24" s="14">
        <v>924</v>
      </c>
      <c r="E24" s="15">
        <f t="shared" si="0"/>
        <v>9942.24</v>
      </c>
      <c r="F24" s="14" t="s">
        <v>91</v>
      </c>
      <c r="G24" s="12"/>
      <c r="H24" s="12"/>
      <c r="I24" s="19">
        <v>100</v>
      </c>
      <c r="J24" s="16">
        <f t="shared" si="1"/>
        <v>994224</v>
      </c>
      <c r="K24" s="12" t="s">
        <v>18</v>
      </c>
      <c r="L24" s="21" t="s">
        <v>19</v>
      </c>
      <c r="M24" s="13" t="s">
        <v>92</v>
      </c>
    </row>
    <row r="25" spans="1:13" x14ac:dyDescent="0.2">
      <c r="A25" s="12"/>
      <c r="B25" s="12"/>
      <c r="C25" s="12"/>
      <c r="D25" s="14"/>
      <c r="E25" s="15"/>
      <c r="F25" s="14"/>
      <c r="G25" s="12"/>
      <c r="H25" s="12"/>
      <c r="I25" s="19"/>
      <c r="J25" s="16"/>
      <c r="K25" s="12"/>
      <c r="L25" s="21"/>
      <c r="M25" s="13"/>
    </row>
    <row r="26" spans="1:13" x14ac:dyDescent="0.2">
      <c r="A26" s="83" t="s">
        <v>93</v>
      </c>
      <c r="B26" s="84"/>
      <c r="C26" s="84"/>
      <c r="D26" s="84"/>
      <c r="E26" s="84"/>
      <c r="F26" s="84"/>
      <c r="G26" s="84"/>
      <c r="H26" s="84"/>
      <c r="I26" s="85"/>
      <c r="J26" s="25">
        <f>SUM(J3:J24)</f>
        <v>3962328.2511999998</v>
      </c>
      <c r="K26" s="12"/>
      <c r="L26" s="21"/>
      <c r="M26" s="12"/>
    </row>
    <row r="27" spans="1:13" x14ac:dyDescent="0.2">
      <c r="A27" s="83" t="s">
        <v>94</v>
      </c>
      <c r="B27" s="84"/>
      <c r="C27" s="84"/>
      <c r="D27" s="84"/>
      <c r="E27" s="84"/>
      <c r="F27" s="84"/>
      <c r="G27" s="84"/>
      <c r="H27" s="84"/>
      <c r="I27" s="85"/>
      <c r="J27" s="25">
        <f>J26*1.18</f>
        <v>4675547.3364159996</v>
      </c>
      <c r="K27" s="12"/>
      <c r="L27" s="21"/>
      <c r="M27" s="12"/>
    </row>
  </sheetData>
  <mergeCells count="28">
    <mergeCell ref="A26:I26"/>
    <mergeCell ref="A27:I27"/>
    <mergeCell ref="I9:I11"/>
    <mergeCell ref="K9:K11"/>
    <mergeCell ref="L9:L11"/>
    <mergeCell ref="E9:E11"/>
    <mergeCell ref="E14:E15"/>
    <mergeCell ref="J9:J11"/>
    <mergeCell ref="G16:G17"/>
    <mergeCell ref="K14:K15"/>
    <mergeCell ref="L14:L15"/>
    <mergeCell ref="I14:I15"/>
    <mergeCell ref="I16:I17"/>
    <mergeCell ref="K16:K17"/>
    <mergeCell ref="L16:L17"/>
    <mergeCell ref="J14:J15"/>
    <mergeCell ref="J16:J17"/>
    <mergeCell ref="D9:D11"/>
    <mergeCell ref="D14:D15"/>
    <mergeCell ref="F14:F15"/>
    <mergeCell ref="G14:G15"/>
    <mergeCell ref="H14:H15"/>
    <mergeCell ref="A16:A17"/>
    <mergeCell ref="B16:B17"/>
    <mergeCell ref="C16:C17"/>
    <mergeCell ref="D16:D17"/>
    <mergeCell ref="F16:F17"/>
    <mergeCell ref="E16:E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7A592-778F-425E-B1FB-A61D09738816}">
  <dimension ref="A1:Z31"/>
  <sheetViews>
    <sheetView tabSelected="1" zoomScale="80" zoomScaleNormal="80" workbookViewId="0">
      <pane xSplit="8" ySplit="2" topLeftCell="P12" activePane="bottomRight" state="frozen"/>
      <selection pane="topRight" activeCell="I1" sqref="I1"/>
      <selection pane="bottomLeft" activeCell="A3" sqref="A3"/>
      <selection pane="bottomRight" activeCell="T25" sqref="T25"/>
    </sheetView>
  </sheetViews>
  <sheetFormatPr defaultColWidth="9.140625" defaultRowHeight="12.75" x14ac:dyDescent="0.2"/>
  <cols>
    <col min="1" max="1" width="9.140625" style="33"/>
    <col min="2" max="2" width="9.140625" style="1"/>
    <col min="3" max="3" width="17.140625" style="1" customWidth="1"/>
    <col min="4" max="4" width="9.140625" style="1"/>
    <col min="5" max="5" width="11.140625" style="2" bestFit="1" customWidth="1"/>
    <col min="6" max="6" width="24" style="1" customWidth="1"/>
    <col min="7" max="7" width="12.28515625" style="33" customWidth="1"/>
    <col min="8" max="8" width="23.85546875" style="1" customWidth="1"/>
    <col min="9" max="9" width="9" style="2" customWidth="1"/>
    <col min="10" max="10" width="13.85546875" style="2" bestFit="1" customWidth="1"/>
    <col min="11" max="11" width="9.7109375" style="2" customWidth="1"/>
    <col min="12" max="12" width="13.85546875" style="2" bestFit="1" customWidth="1"/>
    <col min="13" max="16" width="9.7109375" style="2" customWidth="1"/>
    <col min="17" max="17" width="9" style="59" customWidth="1"/>
    <col min="18" max="18" width="13.85546875" style="2" bestFit="1" customWidth="1"/>
    <col min="19" max="19" width="12.140625" style="66" customWidth="1"/>
    <col min="20" max="20" width="13.85546875" style="2" bestFit="1" customWidth="1"/>
    <col min="21" max="21" width="12.140625" style="66" customWidth="1"/>
    <col min="22" max="22" width="13.85546875" style="2" bestFit="1" customWidth="1"/>
    <col min="23" max="24" width="12.140625" style="2" customWidth="1"/>
    <col min="25" max="25" width="9.140625" style="1"/>
    <col min="26" max="26" width="12.140625" style="1" bestFit="1" customWidth="1"/>
    <col min="27" max="16384" width="9.140625" style="1"/>
  </cols>
  <sheetData>
    <row r="1" spans="1:26" x14ac:dyDescent="0.2">
      <c r="A1" s="105" t="s">
        <v>95</v>
      </c>
      <c r="B1" s="105"/>
      <c r="C1" s="105"/>
      <c r="D1" s="105"/>
      <c r="E1" s="105"/>
      <c r="F1" s="106"/>
      <c r="G1" s="105"/>
      <c r="H1" s="105"/>
      <c r="I1" s="113" t="s">
        <v>96</v>
      </c>
      <c r="J1" s="114"/>
      <c r="K1" s="114"/>
      <c r="L1" s="114"/>
      <c r="M1" s="114"/>
      <c r="N1" s="114"/>
      <c r="O1" s="114"/>
      <c r="P1" s="115"/>
      <c r="Q1" s="101" t="s">
        <v>97</v>
      </c>
      <c r="R1" s="102"/>
      <c r="S1" s="102"/>
      <c r="T1" s="102"/>
      <c r="U1" s="102"/>
      <c r="V1" s="102"/>
      <c r="W1" s="102"/>
      <c r="X1" s="102"/>
    </row>
    <row r="2" spans="1:26" x14ac:dyDescent="0.2">
      <c r="A2" s="60"/>
      <c r="B2" s="60"/>
      <c r="C2" s="60"/>
      <c r="D2" s="60"/>
      <c r="E2" s="60"/>
      <c r="F2" s="61"/>
      <c r="G2" s="60"/>
      <c r="H2" s="60"/>
      <c r="I2" s="103" t="s">
        <v>98</v>
      </c>
      <c r="J2" s="111"/>
      <c r="K2" s="103" t="s">
        <v>99</v>
      </c>
      <c r="L2" s="104"/>
      <c r="M2" s="104" t="s">
        <v>100</v>
      </c>
      <c r="N2" s="111"/>
      <c r="O2" s="103" t="s">
        <v>101</v>
      </c>
      <c r="P2" s="111"/>
      <c r="Q2" s="103" t="s">
        <v>98</v>
      </c>
      <c r="R2" s="104"/>
      <c r="S2" s="103" t="s">
        <v>99</v>
      </c>
      <c r="T2" s="104"/>
      <c r="U2" s="104" t="s">
        <v>100</v>
      </c>
      <c r="V2" s="104"/>
      <c r="W2" s="103" t="s">
        <v>101</v>
      </c>
      <c r="X2" s="104"/>
    </row>
    <row r="3" spans="1:26" ht="38.25" x14ac:dyDescent="0.2">
      <c r="A3" s="48" t="s">
        <v>0</v>
      </c>
      <c r="B3" s="48" t="s">
        <v>1</v>
      </c>
      <c r="C3" s="48" t="s">
        <v>2</v>
      </c>
      <c r="D3" s="48" t="s">
        <v>3</v>
      </c>
      <c r="E3" s="49" t="s">
        <v>4</v>
      </c>
      <c r="F3" s="62" t="s">
        <v>5</v>
      </c>
      <c r="G3" s="48" t="s">
        <v>6</v>
      </c>
      <c r="H3" s="48" t="s">
        <v>7</v>
      </c>
      <c r="I3" s="49" t="s">
        <v>8</v>
      </c>
      <c r="J3" s="49" t="s">
        <v>9</v>
      </c>
      <c r="K3" s="49" t="s">
        <v>8</v>
      </c>
      <c r="L3" s="49" t="s">
        <v>9</v>
      </c>
      <c r="M3" s="49" t="s">
        <v>8</v>
      </c>
      <c r="N3" s="49" t="s">
        <v>9</v>
      </c>
      <c r="O3" s="49" t="s">
        <v>8</v>
      </c>
      <c r="P3" s="49" t="s">
        <v>9</v>
      </c>
      <c r="Q3" s="55" t="s">
        <v>8</v>
      </c>
      <c r="R3" s="49" t="s">
        <v>9</v>
      </c>
      <c r="S3" s="55" t="s">
        <v>8</v>
      </c>
      <c r="T3" s="49" t="s">
        <v>9</v>
      </c>
      <c r="U3" s="55" t="s">
        <v>8</v>
      </c>
      <c r="V3" s="49" t="s">
        <v>9</v>
      </c>
      <c r="W3" s="55" t="s">
        <v>8</v>
      </c>
      <c r="X3" s="49" t="s">
        <v>9</v>
      </c>
      <c r="Z3" s="2"/>
    </row>
    <row r="4" spans="1:26" ht="25.5" x14ac:dyDescent="0.2">
      <c r="A4" s="35">
        <v>1</v>
      </c>
      <c r="B4" s="35" t="s">
        <v>13</v>
      </c>
      <c r="C4" s="36" t="s">
        <v>14</v>
      </c>
      <c r="D4" s="37">
        <v>535</v>
      </c>
      <c r="E4" s="38">
        <f t="shared" ref="E4:E24" si="0">D4*10.76</f>
        <v>5756.5999999999995</v>
      </c>
      <c r="F4" s="36" t="s">
        <v>15</v>
      </c>
      <c r="G4" s="35" t="s">
        <v>16</v>
      </c>
      <c r="H4" s="36" t="s">
        <v>17</v>
      </c>
      <c r="I4" s="39">
        <v>100</v>
      </c>
      <c r="J4" s="39">
        <f>I4*E4</f>
        <v>575660</v>
      </c>
      <c r="K4" s="39">
        <v>210</v>
      </c>
      <c r="L4" s="39">
        <f>K4*E4</f>
        <v>1208886</v>
      </c>
      <c r="M4" s="39">
        <v>40</v>
      </c>
      <c r="N4" s="39">
        <f>M4*E4</f>
        <v>230263.99999999997</v>
      </c>
      <c r="O4" s="39">
        <v>50</v>
      </c>
      <c r="P4" s="39">
        <f>O4*E4</f>
        <v>287830</v>
      </c>
      <c r="Q4" s="56"/>
      <c r="R4" s="39"/>
      <c r="S4" s="38"/>
      <c r="T4" s="39"/>
      <c r="U4" s="38"/>
      <c r="V4" s="39"/>
      <c r="W4" s="39"/>
      <c r="X4" s="39"/>
      <c r="Z4" s="2"/>
    </row>
    <row r="5" spans="1:26" x14ac:dyDescent="0.2">
      <c r="A5" s="67">
        <v>2</v>
      </c>
      <c r="B5" s="67" t="s">
        <v>20</v>
      </c>
      <c r="C5" s="68" t="s">
        <v>21</v>
      </c>
      <c r="D5" s="67">
        <v>18</v>
      </c>
      <c r="E5" s="69">
        <f t="shared" si="0"/>
        <v>193.68</v>
      </c>
      <c r="F5" s="68" t="s">
        <v>22</v>
      </c>
      <c r="G5" s="67"/>
      <c r="H5" s="68" t="s">
        <v>23</v>
      </c>
      <c r="I5" s="71">
        <v>232.35</v>
      </c>
      <c r="J5" s="71">
        <f>I5*E5</f>
        <v>45001.548000000003</v>
      </c>
      <c r="K5" s="71">
        <v>210</v>
      </c>
      <c r="L5" s="71">
        <f>K5*E5</f>
        <v>40672.800000000003</v>
      </c>
      <c r="M5" s="71">
        <v>40</v>
      </c>
      <c r="N5" s="71">
        <f>M5*E5</f>
        <v>7747.2000000000007</v>
      </c>
      <c r="O5" s="71">
        <v>50</v>
      </c>
      <c r="P5" s="71">
        <f>O5*E5</f>
        <v>9684</v>
      </c>
      <c r="Q5" s="56"/>
      <c r="R5" s="39"/>
      <c r="S5" s="38"/>
      <c r="T5" s="39"/>
      <c r="U5" s="38"/>
      <c r="V5" s="39"/>
      <c r="W5" s="39"/>
      <c r="X5" s="39"/>
    </row>
    <row r="6" spans="1:26" x14ac:dyDescent="0.2">
      <c r="A6" s="35">
        <v>3</v>
      </c>
      <c r="B6" s="35" t="s">
        <v>24</v>
      </c>
      <c r="C6" s="36" t="s">
        <v>25</v>
      </c>
      <c r="D6" s="35">
        <v>188</v>
      </c>
      <c r="E6" s="38">
        <f t="shared" si="0"/>
        <v>2022.8799999999999</v>
      </c>
      <c r="F6" s="36" t="s">
        <v>26</v>
      </c>
      <c r="G6" s="35" t="s">
        <v>16</v>
      </c>
      <c r="H6" s="36" t="s">
        <v>27</v>
      </c>
      <c r="I6" s="39"/>
      <c r="J6" s="39"/>
      <c r="K6" s="39"/>
      <c r="L6" s="39"/>
      <c r="M6" s="39"/>
      <c r="N6" s="39"/>
      <c r="O6" s="39"/>
      <c r="P6" s="39"/>
      <c r="Q6" s="56">
        <v>100</v>
      </c>
      <c r="R6" s="39">
        <f>Q6*E6</f>
        <v>202288</v>
      </c>
      <c r="S6" s="38">
        <v>185</v>
      </c>
      <c r="T6" s="39">
        <f>S6*E6</f>
        <v>374232.8</v>
      </c>
      <c r="U6" s="38">
        <v>110</v>
      </c>
      <c r="V6" s="39">
        <f>U6*E6</f>
        <v>222516.8</v>
      </c>
      <c r="W6" s="39"/>
      <c r="X6" s="39"/>
    </row>
    <row r="7" spans="1:26" x14ac:dyDescent="0.2">
      <c r="A7" s="35">
        <v>4</v>
      </c>
      <c r="B7" s="35" t="s">
        <v>29</v>
      </c>
      <c r="C7" s="36" t="s">
        <v>25</v>
      </c>
      <c r="D7" s="35">
        <v>352</v>
      </c>
      <c r="E7" s="38">
        <f t="shared" si="0"/>
        <v>3787.52</v>
      </c>
      <c r="F7" s="36" t="s">
        <v>30</v>
      </c>
      <c r="G7" s="35" t="s">
        <v>16</v>
      </c>
      <c r="H7" s="36" t="s">
        <v>31</v>
      </c>
      <c r="I7" s="39"/>
      <c r="J7" s="39"/>
      <c r="K7" s="39"/>
      <c r="L7" s="39"/>
      <c r="M7" s="39"/>
      <c r="N7" s="39"/>
      <c r="O7" s="39"/>
      <c r="P7" s="39"/>
      <c r="Q7" s="56">
        <v>100</v>
      </c>
      <c r="R7" s="39">
        <f>Q7*E7</f>
        <v>378752</v>
      </c>
      <c r="S7" s="38">
        <v>185</v>
      </c>
      <c r="T7" s="39">
        <f>S7*E7</f>
        <v>700691.2</v>
      </c>
      <c r="U7" s="38">
        <v>110</v>
      </c>
      <c r="V7" s="39">
        <f>U7*E7</f>
        <v>416627.20000000001</v>
      </c>
      <c r="W7" s="39"/>
      <c r="X7" s="39"/>
    </row>
    <row r="8" spans="1:26" ht="25.5" x14ac:dyDescent="0.2">
      <c r="A8" s="35">
        <v>5</v>
      </c>
      <c r="B8" s="35" t="s">
        <v>32</v>
      </c>
      <c r="C8" s="36" t="s">
        <v>33</v>
      </c>
      <c r="D8" s="37">
        <v>65</v>
      </c>
      <c r="E8" s="38">
        <f t="shared" si="0"/>
        <v>699.4</v>
      </c>
      <c r="F8" s="36" t="s">
        <v>34</v>
      </c>
      <c r="G8" s="35" t="s">
        <v>16</v>
      </c>
      <c r="H8" s="36" t="s">
        <v>35</v>
      </c>
      <c r="I8" s="39">
        <v>100</v>
      </c>
      <c r="J8" s="39">
        <f>I8*E8</f>
        <v>69940</v>
      </c>
      <c r="K8" s="39">
        <v>210</v>
      </c>
      <c r="L8" s="39">
        <f>K8*E8</f>
        <v>146874</v>
      </c>
      <c r="M8" s="39">
        <v>40</v>
      </c>
      <c r="N8" s="39">
        <f>M8*E8</f>
        <v>27976</v>
      </c>
      <c r="O8" s="39">
        <v>50</v>
      </c>
      <c r="P8" s="39">
        <f>O8*E8</f>
        <v>34970</v>
      </c>
      <c r="Q8" s="56"/>
      <c r="R8" s="39"/>
      <c r="S8" s="38"/>
      <c r="T8" s="39"/>
      <c r="U8" s="38"/>
      <c r="V8" s="39"/>
      <c r="W8" s="39"/>
      <c r="X8" s="39"/>
    </row>
    <row r="9" spans="1:26" ht="38.25" x14ac:dyDescent="0.2">
      <c r="A9" s="35">
        <v>6</v>
      </c>
      <c r="B9" s="35" t="s">
        <v>36</v>
      </c>
      <c r="C9" s="36" t="s">
        <v>37</v>
      </c>
      <c r="D9" s="37">
        <v>44</v>
      </c>
      <c r="E9" s="38">
        <f t="shared" si="0"/>
        <v>473.44</v>
      </c>
      <c r="F9" s="36" t="s">
        <v>38</v>
      </c>
      <c r="G9" s="35" t="s">
        <v>16</v>
      </c>
      <c r="H9" s="36" t="s">
        <v>39</v>
      </c>
      <c r="I9" s="39"/>
      <c r="J9" s="39"/>
      <c r="K9" s="39"/>
      <c r="L9" s="39"/>
      <c r="M9" s="39"/>
      <c r="N9" s="39"/>
      <c r="O9" s="39"/>
      <c r="P9" s="39"/>
      <c r="Q9" s="56">
        <f>R9/E9</f>
        <v>158.41500506928017</v>
      </c>
      <c r="R9" s="39">
        <v>75000</v>
      </c>
      <c r="S9" s="38" t="s">
        <v>103</v>
      </c>
      <c r="T9" s="39">
        <v>150000</v>
      </c>
      <c r="U9" s="38" t="s">
        <v>103</v>
      </c>
      <c r="V9" s="39">
        <v>75000</v>
      </c>
      <c r="W9" s="39"/>
      <c r="X9" s="39"/>
    </row>
    <row r="10" spans="1:26" x14ac:dyDescent="0.2">
      <c r="A10" s="67">
        <v>7</v>
      </c>
      <c r="B10" s="67" t="s">
        <v>43</v>
      </c>
      <c r="C10" s="68" t="s">
        <v>44</v>
      </c>
      <c r="D10" s="109">
        <v>125</v>
      </c>
      <c r="E10" s="100">
        <f t="shared" si="0"/>
        <v>1345</v>
      </c>
      <c r="F10" s="68" t="s">
        <v>45</v>
      </c>
      <c r="G10" s="67"/>
      <c r="H10" s="68" t="s">
        <v>46</v>
      </c>
      <c r="I10" s="38"/>
      <c r="J10" s="38"/>
      <c r="K10" s="38"/>
      <c r="L10" s="38"/>
      <c r="M10" s="38"/>
      <c r="N10" s="38"/>
      <c r="O10" s="38"/>
      <c r="P10" s="38"/>
      <c r="Q10" s="74">
        <f>R10/E10</f>
        <v>70.631970260223042</v>
      </c>
      <c r="R10" s="69">
        <v>95000</v>
      </c>
      <c r="S10" s="94" t="s">
        <v>103</v>
      </c>
      <c r="T10" s="94">
        <v>450000</v>
      </c>
      <c r="U10" s="94" t="s">
        <v>103</v>
      </c>
      <c r="V10" s="94">
        <v>225000</v>
      </c>
      <c r="W10" s="91"/>
      <c r="X10" s="91"/>
    </row>
    <row r="11" spans="1:26" ht="25.5" x14ac:dyDescent="0.2">
      <c r="A11" s="67">
        <v>8</v>
      </c>
      <c r="B11" s="67" t="s">
        <v>47</v>
      </c>
      <c r="C11" s="68" t="s">
        <v>44</v>
      </c>
      <c r="D11" s="109"/>
      <c r="E11" s="100"/>
      <c r="F11" s="68" t="s">
        <v>48</v>
      </c>
      <c r="G11" s="67"/>
      <c r="H11" s="68" t="s">
        <v>49</v>
      </c>
      <c r="I11" s="38"/>
      <c r="J11" s="38"/>
      <c r="K11" s="38"/>
      <c r="L11" s="38"/>
      <c r="M11" s="38"/>
      <c r="N11" s="38"/>
      <c r="O11" s="38"/>
      <c r="P11" s="38"/>
      <c r="Q11" s="74">
        <f>R11/E10</f>
        <v>55.762081784386616</v>
      </c>
      <c r="R11" s="69">
        <v>75000</v>
      </c>
      <c r="S11" s="96"/>
      <c r="T11" s="96"/>
      <c r="U11" s="96"/>
      <c r="V11" s="96"/>
      <c r="W11" s="92"/>
      <c r="X11" s="92"/>
    </row>
    <row r="12" spans="1:26" x14ac:dyDescent="0.2">
      <c r="A12" s="67">
        <v>9</v>
      </c>
      <c r="B12" s="67" t="s">
        <v>50</v>
      </c>
      <c r="C12" s="68" t="s">
        <v>44</v>
      </c>
      <c r="D12" s="109"/>
      <c r="E12" s="100"/>
      <c r="F12" s="68" t="s">
        <v>51</v>
      </c>
      <c r="G12" s="67"/>
      <c r="H12" s="68" t="s">
        <v>52</v>
      </c>
      <c r="I12" s="38"/>
      <c r="J12" s="38"/>
      <c r="K12" s="38"/>
      <c r="L12" s="38"/>
      <c r="M12" s="38"/>
      <c r="N12" s="38"/>
      <c r="O12" s="38"/>
      <c r="P12" s="38"/>
      <c r="Q12" s="74">
        <f>R12/E10</f>
        <v>55.762081784386616</v>
      </c>
      <c r="R12" s="69">
        <v>75000</v>
      </c>
      <c r="S12" s="95"/>
      <c r="T12" s="95"/>
      <c r="U12" s="95"/>
      <c r="V12" s="95"/>
      <c r="W12" s="93"/>
      <c r="X12" s="93"/>
    </row>
    <row r="13" spans="1:26" ht="51" x14ac:dyDescent="0.2">
      <c r="A13" s="67">
        <v>10</v>
      </c>
      <c r="B13" s="67" t="s">
        <v>53</v>
      </c>
      <c r="C13" s="68" t="s">
        <v>25</v>
      </c>
      <c r="D13" s="67">
        <v>192</v>
      </c>
      <c r="E13" s="69">
        <f t="shared" si="0"/>
        <v>2065.92</v>
      </c>
      <c r="F13" s="68" t="s">
        <v>54</v>
      </c>
      <c r="G13" s="67"/>
      <c r="H13" s="68" t="s">
        <v>55</v>
      </c>
      <c r="I13" s="71">
        <v>100</v>
      </c>
      <c r="J13" s="71">
        <f>I13*E13</f>
        <v>206592</v>
      </c>
      <c r="K13" s="71">
        <v>210</v>
      </c>
      <c r="L13" s="71">
        <f>K13*E13</f>
        <v>433843.20000000001</v>
      </c>
      <c r="M13" s="71">
        <v>40</v>
      </c>
      <c r="N13" s="71">
        <f>M13*E13</f>
        <v>82636.800000000003</v>
      </c>
      <c r="O13" s="71">
        <v>50</v>
      </c>
      <c r="P13" s="71">
        <f>O13*E13</f>
        <v>103296</v>
      </c>
      <c r="Q13" s="56"/>
      <c r="R13" s="39"/>
      <c r="S13" s="38"/>
      <c r="T13" s="39"/>
      <c r="U13" s="38"/>
      <c r="V13" s="39"/>
      <c r="W13" s="39"/>
      <c r="X13" s="39"/>
    </row>
    <row r="14" spans="1:26" ht="38.25" x14ac:dyDescent="0.2">
      <c r="A14" s="67">
        <v>11</v>
      </c>
      <c r="B14" s="67" t="s">
        <v>57</v>
      </c>
      <c r="C14" s="68" t="s">
        <v>33</v>
      </c>
      <c r="D14" s="67">
        <v>266</v>
      </c>
      <c r="E14" s="69">
        <f t="shared" si="0"/>
        <v>2862.16</v>
      </c>
      <c r="F14" s="68" t="s">
        <v>58</v>
      </c>
      <c r="G14" s="67"/>
      <c r="H14" s="68" t="s">
        <v>59</v>
      </c>
      <c r="I14" s="39"/>
      <c r="J14" s="39"/>
      <c r="K14" s="39"/>
      <c r="L14" s="39"/>
      <c r="M14" s="39"/>
      <c r="N14" s="39"/>
      <c r="O14" s="39"/>
      <c r="P14" s="39"/>
      <c r="Q14" s="70">
        <f>R14/E14</f>
        <v>99.994409816362477</v>
      </c>
      <c r="R14" s="71">
        <v>286200</v>
      </c>
      <c r="S14" s="72">
        <v>185</v>
      </c>
      <c r="T14" s="73">
        <f>S14*E14</f>
        <v>529499.6</v>
      </c>
      <c r="U14" s="72">
        <v>110</v>
      </c>
      <c r="V14" s="71">
        <f>U14*E14</f>
        <v>314837.59999999998</v>
      </c>
      <c r="W14" s="39"/>
      <c r="X14" s="39"/>
    </row>
    <row r="15" spans="1:26" x14ac:dyDescent="0.2">
      <c r="A15" s="67">
        <v>12</v>
      </c>
      <c r="B15" s="67" t="s">
        <v>102</v>
      </c>
      <c r="C15" s="68" t="s">
        <v>61</v>
      </c>
      <c r="D15" s="109">
        <v>72</v>
      </c>
      <c r="E15" s="100">
        <f t="shared" si="0"/>
        <v>774.72</v>
      </c>
      <c r="F15" s="112" t="s">
        <v>62</v>
      </c>
      <c r="G15" s="109"/>
      <c r="H15" s="112" t="s">
        <v>63</v>
      </c>
      <c r="I15" s="110"/>
      <c r="J15" s="110"/>
      <c r="K15" s="38"/>
      <c r="L15" s="38"/>
      <c r="M15" s="38"/>
      <c r="N15" s="38"/>
      <c r="O15" s="38"/>
      <c r="P15" s="38"/>
      <c r="Q15" s="99">
        <f>R15/E15</f>
        <v>96.809169764560096</v>
      </c>
      <c r="R15" s="100">
        <v>75000</v>
      </c>
      <c r="S15" s="94">
        <v>185</v>
      </c>
      <c r="T15" s="94">
        <f>S15*E15</f>
        <v>143323.20000000001</v>
      </c>
      <c r="U15" s="94">
        <v>110</v>
      </c>
      <c r="V15" s="94">
        <f>U15*E15</f>
        <v>85219.199999999997</v>
      </c>
      <c r="W15" s="91"/>
      <c r="X15" s="91"/>
    </row>
    <row r="16" spans="1:26" ht="12.75" customHeight="1" x14ac:dyDescent="0.2">
      <c r="A16" s="67">
        <v>13</v>
      </c>
      <c r="B16" s="67" t="s">
        <v>64</v>
      </c>
      <c r="C16" s="68" t="s">
        <v>61</v>
      </c>
      <c r="D16" s="109"/>
      <c r="E16" s="100"/>
      <c r="F16" s="112"/>
      <c r="G16" s="109"/>
      <c r="H16" s="112"/>
      <c r="I16" s="110"/>
      <c r="J16" s="110"/>
      <c r="K16" s="38"/>
      <c r="L16" s="38"/>
      <c r="M16" s="38"/>
      <c r="N16" s="38"/>
      <c r="O16" s="38"/>
      <c r="P16" s="38"/>
      <c r="Q16" s="99"/>
      <c r="R16" s="100"/>
      <c r="S16" s="95"/>
      <c r="T16" s="95"/>
      <c r="U16" s="95"/>
      <c r="V16" s="95"/>
      <c r="W16" s="93"/>
      <c r="X16" s="93"/>
    </row>
    <row r="17" spans="1:24" ht="12.75" customHeight="1" x14ac:dyDescent="0.2">
      <c r="A17" s="109">
        <v>14</v>
      </c>
      <c r="B17" s="109" t="s">
        <v>65</v>
      </c>
      <c r="C17" s="112" t="s">
        <v>61</v>
      </c>
      <c r="D17" s="109">
        <v>43</v>
      </c>
      <c r="E17" s="100">
        <f t="shared" si="0"/>
        <v>462.68</v>
      </c>
      <c r="F17" s="112" t="s">
        <v>66</v>
      </c>
      <c r="G17" s="109" t="s">
        <v>67</v>
      </c>
      <c r="H17" s="68" t="s">
        <v>68</v>
      </c>
      <c r="I17" s="38"/>
      <c r="J17" s="38"/>
      <c r="K17" s="38"/>
      <c r="L17" s="38"/>
      <c r="M17" s="38"/>
      <c r="N17" s="38"/>
      <c r="O17" s="38"/>
      <c r="P17" s="38"/>
      <c r="Q17" s="97">
        <f>R17/E17</f>
        <v>162.09907495461226</v>
      </c>
      <c r="R17" s="100">
        <v>75000</v>
      </c>
      <c r="S17" s="94" t="s">
        <v>103</v>
      </c>
      <c r="T17" s="94">
        <v>200000</v>
      </c>
      <c r="U17" s="94" t="s">
        <v>103</v>
      </c>
      <c r="V17" s="94">
        <v>75000</v>
      </c>
      <c r="W17" s="91"/>
      <c r="X17" s="91"/>
    </row>
    <row r="18" spans="1:24" ht="25.5" x14ac:dyDescent="0.2">
      <c r="A18" s="109"/>
      <c r="B18" s="109"/>
      <c r="C18" s="112"/>
      <c r="D18" s="109"/>
      <c r="E18" s="100"/>
      <c r="F18" s="112"/>
      <c r="G18" s="109"/>
      <c r="H18" s="68" t="s">
        <v>70</v>
      </c>
      <c r="I18" s="38"/>
      <c r="J18" s="38"/>
      <c r="K18" s="38"/>
      <c r="L18" s="38"/>
      <c r="M18" s="38"/>
      <c r="N18" s="38"/>
      <c r="O18" s="38"/>
      <c r="P18" s="38"/>
      <c r="Q18" s="98"/>
      <c r="R18" s="100"/>
      <c r="S18" s="95"/>
      <c r="T18" s="95"/>
      <c r="U18" s="95"/>
      <c r="V18" s="95"/>
      <c r="W18" s="93"/>
      <c r="X18" s="93"/>
    </row>
    <row r="19" spans="1:24" x14ac:dyDescent="0.2">
      <c r="A19" s="67">
        <v>15</v>
      </c>
      <c r="B19" s="67" t="s">
        <v>72</v>
      </c>
      <c r="C19" s="68" t="s">
        <v>61</v>
      </c>
      <c r="D19" s="67">
        <v>35</v>
      </c>
      <c r="E19" s="69">
        <f t="shared" si="0"/>
        <v>376.59999999999997</v>
      </c>
      <c r="F19" s="68" t="s">
        <v>34</v>
      </c>
      <c r="G19" s="67"/>
      <c r="H19" s="68" t="s">
        <v>35</v>
      </c>
      <c r="I19" s="39"/>
      <c r="J19" s="39"/>
      <c r="K19" s="39"/>
      <c r="L19" s="39"/>
      <c r="M19" s="39"/>
      <c r="N19" s="39"/>
      <c r="O19" s="39"/>
      <c r="P19" s="39"/>
      <c r="Q19" s="70">
        <f>R19/E19</f>
        <v>199.15029208709507</v>
      </c>
      <c r="R19" s="71">
        <v>75000</v>
      </c>
      <c r="S19" s="75" t="s">
        <v>103</v>
      </c>
      <c r="T19" s="76">
        <v>150000</v>
      </c>
      <c r="U19" s="75" t="s">
        <v>103</v>
      </c>
      <c r="V19" s="71">
        <v>75000</v>
      </c>
      <c r="W19" s="39"/>
      <c r="X19" s="39"/>
    </row>
    <row r="20" spans="1:24" ht="25.5" x14ac:dyDescent="0.2">
      <c r="A20" s="35">
        <v>16</v>
      </c>
      <c r="B20" s="35" t="s">
        <v>73</v>
      </c>
      <c r="C20" s="36" t="s">
        <v>74</v>
      </c>
      <c r="D20" s="37">
        <v>35</v>
      </c>
      <c r="E20" s="38">
        <f t="shared" si="0"/>
        <v>376.59999999999997</v>
      </c>
      <c r="F20" s="36" t="s">
        <v>75</v>
      </c>
      <c r="G20" s="35" t="s">
        <v>16</v>
      </c>
      <c r="H20" s="36" t="s">
        <v>76</v>
      </c>
      <c r="I20" s="39"/>
      <c r="J20" s="39"/>
      <c r="K20" s="39"/>
      <c r="L20" s="39"/>
      <c r="M20" s="39"/>
      <c r="N20" s="39"/>
      <c r="O20" s="39"/>
      <c r="P20" s="39"/>
      <c r="Q20" s="56">
        <f>R20/E20</f>
        <v>199.15029208709507</v>
      </c>
      <c r="R20" s="39">
        <v>75000</v>
      </c>
      <c r="S20" s="38" t="s">
        <v>103</v>
      </c>
      <c r="T20" s="64">
        <v>150000</v>
      </c>
      <c r="U20" s="38" t="s">
        <v>103</v>
      </c>
      <c r="V20" s="39">
        <v>75000</v>
      </c>
      <c r="W20" s="39"/>
      <c r="X20" s="39"/>
    </row>
    <row r="21" spans="1:24" x14ac:dyDescent="0.2">
      <c r="A21" s="35">
        <v>17</v>
      </c>
      <c r="B21" s="35" t="s">
        <v>79</v>
      </c>
      <c r="C21" s="36" t="s">
        <v>80</v>
      </c>
      <c r="D21" s="37">
        <v>35</v>
      </c>
      <c r="E21" s="38">
        <f t="shared" si="0"/>
        <v>376.59999999999997</v>
      </c>
      <c r="F21" s="36" t="s">
        <v>81</v>
      </c>
      <c r="G21" s="35" t="s">
        <v>16</v>
      </c>
      <c r="H21" s="36" t="s">
        <v>82</v>
      </c>
      <c r="I21" s="39"/>
      <c r="J21" s="39"/>
      <c r="K21" s="39"/>
      <c r="L21" s="39"/>
      <c r="M21" s="39"/>
      <c r="N21" s="39"/>
      <c r="O21" s="39"/>
      <c r="P21" s="39"/>
      <c r="Q21" s="56"/>
      <c r="R21" s="39">
        <v>75000</v>
      </c>
      <c r="S21" s="38"/>
      <c r="T21" s="64">
        <v>150000</v>
      </c>
      <c r="U21" s="38"/>
      <c r="V21" s="39">
        <v>75000</v>
      </c>
      <c r="W21" s="39"/>
      <c r="X21" s="39"/>
    </row>
    <row r="22" spans="1:24" x14ac:dyDescent="0.2">
      <c r="A22" s="43">
        <v>18</v>
      </c>
      <c r="B22" s="40" t="s">
        <v>83</v>
      </c>
      <c r="C22" s="40" t="s">
        <v>61</v>
      </c>
      <c r="D22" s="41">
        <v>314</v>
      </c>
      <c r="E22" s="42">
        <f t="shared" si="0"/>
        <v>3378.64</v>
      </c>
      <c r="F22" s="40" t="s">
        <v>84</v>
      </c>
      <c r="G22" s="43"/>
      <c r="H22" s="34"/>
      <c r="I22" s="44"/>
      <c r="J22" s="44"/>
      <c r="K22" s="44"/>
      <c r="L22" s="44"/>
      <c r="M22" s="44"/>
      <c r="N22" s="44"/>
      <c r="O22" s="44"/>
      <c r="P22" s="44"/>
      <c r="Q22" s="57">
        <f>R22/E22</f>
        <v>51.795988918618143</v>
      </c>
      <c r="R22" s="44">
        <v>175000</v>
      </c>
      <c r="S22" s="38">
        <v>150</v>
      </c>
      <c r="T22" s="39">
        <f>S22*E22</f>
        <v>506796</v>
      </c>
      <c r="U22" s="38">
        <v>110</v>
      </c>
      <c r="V22" s="39">
        <f>U22*E22</f>
        <v>371650.39999999997</v>
      </c>
      <c r="W22" s="44"/>
      <c r="X22" s="44"/>
    </row>
    <row r="23" spans="1:24" x14ac:dyDescent="0.2">
      <c r="A23" s="43">
        <v>19</v>
      </c>
      <c r="B23" s="45" t="s">
        <v>86</v>
      </c>
      <c r="C23" s="45" t="s">
        <v>25</v>
      </c>
      <c r="D23" s="46">
        <v>200</v>
      </c>
      <c r="E23" s="47">
        <f t="shared" si="0"/>
        <v>2152</v>
      </c>
      <c r="F23" s="45" t="s">
        <v>87</v>
      </c>
      <c r="G23" s="43"/>
      <c r="H23" s="34"/>
      <c r="I23" s="44"/>
      <c r="J23" s="44"/>
      <c r="K23" s="44"/>
      <c r="L23" s="44"/>
      <c r="M23" s="44"/>
      <c r="N23" s="44"/>
      <c r="O23" s="44"/>
      <c r="P23" s="44"/>
      <c r="Q23" s="57">
        <f>R23/E23</f>
        <v>81.319702602230478</v>
      </c>
      <c r="R23" s="44">
        <v>175000</v>
      </c>
      <c r="S23" s="38">
        <v>150</v>
      </c>
      <c r="T23" s="39">
        <f>S23*E23</f>
        <v>322800</v>
      </c>
      <c r="U23" s="38">
        <v>110</v>
      </c>
      <c r="V23" s="39">
        <f>U23*E23</f>
        <v>236720</v>
      </c>
      <c r="W23" s="44"/>
      <c r="X23" s="44"/>
    </row>
    <row r="24" spans="1:24" x14ac:dyDescent="0.2">
      <c r="A24" s="43">
        <v>20</v>
      </c>
      <c r="B24" s="34"/>
      <c r="C24" s="34"/>
      <c r="D24" s="40">
        <v>194</v>
      </c>
      <c r="E24" s="42">
        <f t="shared" si="0"/>
        <v>2087.44</v>
      </c>
      <c r="F24" s="63" t="s">
        <v>89</v>
      </c>
      <c r="G24" s="43"/>
      <c r="H24" s="34"/>
      <c r="I24" s="44">
        <v>100</v>
      </c>
      <c r="J24" s="44">
        <f>I24*E24</f>
        <v>208744</v>
      </c>
      <c r="K24" s="44">
        <v>210</v>
      </c>
      <c r="L24" s="44">
        <f>K24*E24</f>
        <v>438362.4</v>
      </c>
      <c r="M24" s="44">
        <v>40</v>
      </c>
      <c r="N24" s="44">
        <f>M24*E24</f>
        <v>83497.600000000006</v>
      </c>
      <c r="O24" s="44">
        <v>50</v>
      </c>
      <c r="P24" s="44">
        <f t="shared" ref="P24:P25" si="1">O24*E24</f>
        <v>104372</v>
      </c>
      <c r="Q24" s="57"/>
      <c r="R24" s="44"/>
      <c r="S24" s="65"/>
      <c r="T24" s="44"/>
      <c r="U24" s="65"/>
      <c r="V24" s="44"/>
      <c r="W24" s="44"/>
      <c r="X24" s="44"/>
    </row>
    <row r="25" spans="1:24" x14ac:dyDescent="0.2">
      <c r="A25" s="43">
        <v>21</v>
      </c>
      <c r="B25" s="34"/>
      <c r="C25" s="34"/>
      <c r="D25" s="40">
        <v>1097</v>
      </c>
      <c r="E25" s="42">
        <v>11810</v>
      </c>
      <c r="F25" s="63" t="s">
        <v>91</v>
      </c>
      <c r="G25" s="43"/>
      <c r="H25" s="34"/>
      <c r="I25" s="44">
        <v>100</v>
      </c>
      <c r="J25" s="44">
        <v>994224</v>
      </c>
      <c r="K25" s="44">
        <v>200</v>
      </c>
      <c r="L25" s="44">
        <f>K25*E25</f>
        <v>2362000</v>
      </c>
      <c r="M25" s="44">
        <v>40</v>
      </c>
      <c r="N25" s="44">
        <f>M25*E25</f>
        <v>472400</v>
      </c>
      <c r="O25" s="44">
        <v>30</v>
      </c>
      <c r="P25" s="44">
        <f t="shared" si="1"/>
        <v>354300</v>
      </c>
      <c r="Q25" s="57"/>
      <c r="R25" s="44"/>
      <c r="S25" s="65"/>
      <c r="T25" s="44"/>
      <c r="U25" s="65"/>
      <c r="V25" s="44"/>
      <c r="W25" s="44"/>
      <c r="X25" s="44"/>
    </row>
    <row r="26" spans="1:24" x14ac:dyDescent="0.2">
      <c r="A26" s="43">
        <v>22</v>
      </c>
      <c r="B26" s="34"/>
      <c r="C26" s="34"/>
      <c r="D26" s="40"/>
      <c r="E26" s="42"/>
      <c r="F26" s="40"/>
      <c r="G26" s="43"/>
      <c r="H26" s="34"/>
      <c r="I26" s="44"/>
      <c r="J26" s="44"/>
      <c r="K26" s="44"/>
      <c r="L26" s="44"/>
      <c r="M26" s="44"/>
      <c r="N26" s="44"/>
      <c r="O26" s="44"/>
      <c r="P26" s="44"/>
      <c r="Q26" s="57"/>
      <c r="R26" s="44"/>
      <c r="S26" s="65"/>
      <c r="T26" s="44"/>
      <c r="U26" s="65"/>
      <c r="V26" s="44"/>
      <c r="W26" s="44"/>
      <c r="X26" s="44"/>
    </row>
    <row r="27" spans="1:24" x14ac:dyDescent="0.2">
      <c r="A27" s="107" t="s">
        <v>93</v>
      </c>
      <c r="B27" s="107"/>
      <c r="C27" s="107"/>
      <c r="D27" s="107"/>
      <c r="E27" s="107"/>
      <c r="F27" s="108"/>
      <c r="G27" s="107"/>
      <c r="H27" s="107"/>
      <c r="I27" s="43"/>
      <c r="J27" s="53">
        <f>SUM(J4:J25)</f>
        <v>2100161.548</v>
      </c>
      <c r="K27" s="53"/>
      <c r="L27" s="53">
        <f>SUM(L4+L5+L8+L13+L24+L25)</f>
        <v>4630638.4000000004</v>
      </c>
      <c r="M27" s="53"/>
      <c r="N27" s="53">
        <f>SUM(N4+N5+N8+N13+N24+N25)</f>
        <v>904521.6</v>
      </c>
      <c r="O27" s="53"/>
      <c r="P27" s="53">
        <f>SUM(P4+P5+P8+P13+P24+P25)</f>
        <v>894452</v>
      </c>
      <c r="Q27" s="58"/>
      <c r="R27" s="54">
        <f>SUM(R4:R25)</f>
        <v>1912240</v>
      </c>
      <c r="S27" s="54"/>
      <c r="T27" s="54">
        <f>SUM(T4:T25)</f>
        <v>3827342.8000000003</v>
      </c>
      <c r="U27" s="54"/>
      <c r="V27" s="54">
        <f>SUM(V4:V25)</f>
        <v>2247571.2000000002</v>
      </c>
      <c r="W27" s="54"/>
      <c r="X27" s="54"/>
    </row>
    <row r="28" spans="1:24" ht="39" customHeight="1" x14ac:dyDescent="0.2">
      <c r="A28" s="116" t="s">
        <v>104</v>
      </c>
      <c r="B28" s="116"/>
      <c r="C28" s="116"/>
      <c r="D28" s="116"/>
      <c r="E28" s="116"/>
      <c r="F28" s="116"/>
      <c r="G28" s="116"/>
      <c r="H28" s="116"/>
      <c r="I28" s="88">
        <f>SUM(J27+L27+N27)</f>
        <v>7635321.5480000004</v>
      </c>
      <c r="J28" s="89"/>
      <c r="K28" s="89"/>
      <c r="L28" s="89"/>
      <c r="M28" s="89"/>
      <c r="N28" s="89"/>
      <c r="O28" s="89"/>
      <c r="P28" s="90"/>
      <c r="Q28" s="88">
        <f>SUM(R27+T27+V27)</f>
        <v>7987154.0000000009</v>
      </c>
      <c r="R28" s="89"/>
      <c r="S28" s="89"/>
      <c r="T28" s="89"/>
      <c r="U28" s="89"/>
      <c r="V28" s="89"/>
      <c r="W28" s="89"/>
      <c r="X28" s="90"/>
    </row>
    <row r="30" spans="1:24" x14ac:dyDescent="0.2">
      <c r="E30" s="2">
        <f>6500*E25</f>
        <v>76765000</v>
      </c>
    </row>
    <row r="31" spans="1:24" x14ac:dyDescent="0.2">
      <c r="E31" s="2">
        <f>E30*5%</f>
        <v>3838250</v>
      </c>
    </row>
  </sheetData>
  <autoFilter ref="A3:X28" xr:uid="{E5F7A592-778F-425E-B1FB-A61D09738816}"/>
  <mergeCells count="53">
    <mergeCell ref="K2:L2"/>
    <mergeCell ref="M2:N2"/>
    <mergeCell ref="O2:P2"/>
    <mergeCell ref="I1:P1"/>
    <mergeCell ref="A28:H28"/>
    <mergeCell ref="A17:A18"/>
    <mergeCell ref="B17:B18"/>
    <mergeCell ref="C17:C18"/>
    <mergeCell ref="D17:D18"/>
    <mergeCell ref="E17:E18"/>
    <mergeCell ref="F17:F18"/>
    <mergeCell ref="G17:G18"/>
    <mergeCell ref="D15:D16"/>
    <mergeCell ref="E15:E16"/>
    <mergeCell ref="F15:F16"/>
    <mergeCell ref="G15:G16"/>
    <mergeCell ref="A1:H1"/>
    <mergeCell ref="A27:H27"/>
    <mergeCell ref="D10:D12"/>
    <mergeCell ref="E10:E12"/>
    <mergeCell ref="J15:J16"/>
    <mergeCell ref="I2:J2"/>
    <mergeCell ref="H15:H16"/>
    <mergeCell ref="I15:I16"/>
    <mergeCell ref="Q1:X1"/>
    <mergeCell ref="Q2:R2"/>
    <mergeCell ref="S2:T2"/>
    <mergeCell ref="U2:V2"/>
    <mergeCell ref="W2:X2"/>
    <mergeCell ref="V15:V16"/>
    <mergeCell ref="T17:T18"/>
    <mergeCell ref="Q17:Q18"/>
    <mergeCell ref="S17:S18"/>
    <mergeCell ref="U17:U18"/>
    <mergeCell ref="Q15:Q16"/>
    <mergeCell ref="R17:R18"/>
    <mergeCell ref="R15:R16"/>
    <mergeCell ref="I28:P28"/>
    <mergeCell ref="Q28:X28"/>
    <mergeCell ref="W10:W12"/>
    <mergeCell ref="X10:X12"/>
    <mergeCell ref="W15:W16"/>
    <mergeCell ref="X15:X16"/>
    <mergeCell ref="W17:W18"/>
    <mergeCell ref="X17:X18"/>
    <mergeCell ref="V17:V18"/>
    <mergeCell ref="S15:S16"/>
    <mergeCell ref="T15:T16"/>
    <mergeCell ref="S10:S12"/>
    <mergeCell ref="T10:T12"/>
    <mergeCell ref="U10:U12"/>
    <mergeCell ref="V10:V12"/>
    <mergeCell ref="U15:U1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3" ma:contentTypeDescription="Create a new document." ma:contentTypeScope="" ma:versionID="b8f83e0c91785c2b412e2bb30ffdbab4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897529b79aaf90ce577bb4c197e3a3fd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FF1B7E-9AC0-47EB-9192-BF78C33E668C}">
  <ds:schemaRefs>
    <ds:schemaRef ds:uri="http://schemas.microsoft.com/office/2006/metadata/properties"/>
    <ds:schemaRef ds:uri="http://schemas.microsoft.com/office/infopath/2007/PartnerControls"/>
    <ds:schemaRef ds:uri="1edca550-45ec-413d-b410-eb5899b7564f"/>
  </ds:schemaRefs>
</ds:datastoreItem>
</file>

<file path=customXml/itemProps2.xml><?xml version="1.0" encoding="utf-8"?>
<ds:datastoreItem xmlns:ds="http://schemas.openxmlformats.org/officeDocument/2006/customXml" ds:itemID="{1DAA3827-D4F6-482E-98CD-7956177832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ED6E61-61B0-49EB-8CF4-20DA19316F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sheet</vt:lpstr>
      <vt:lpstr>Break up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Jogeswar Sahu</dc:creator>
  <cp:keywords/>
  <dc:description/>
  <cp:lastModifiedBy>Binu Balachandran</cp:lastModifiedBy>
  <cp:revision/>
  <dcterms:created xsi:type="dcterms:W3CDTF">2023-09-22T10:35:53Z</dcterms:created>
  <dcterms:modified xsi:type="dcterms:W3CDTF">2024-02-21T08:22:15Z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