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20490" windowHeight="7200"/>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P13" i="2" l="1"/>
  <c r="U30" i="2"/>
  <c r="U28" i="2"/>
  <c r="V28" i="2" s="1"/>
  <c r="V31" i="2"/>
  <c r="V30" i="2"/>
  <c r="V29" i="2"/>
  <c r="V26" i="2"/>
  <c r="V25" i="2"/>
  <c r="V23" i="2"/>
  <c r="V22" i="2"/>
  <c r="V20" i="2"/>
  <c r="V19" i="2"/>
  <c r="V18" i="2"/>
  <c r="V15" i="2"/>
  <c r="V14" i="2"/>
  <c r="V12" i="2" s="1"/>
  <c r="V13" i="2"/>
  <c r="V16" i="2" l="1"/>
  <c r="P31" i="2"/>
  <c r="P30" i="2"/>
  <c r="P29" i="2"/>
  <c r="P28" i="2"/>
  <c r="P26" i="2"/>
  <c r="P25" i="2"/>
  <c r="P23" i="2"/>
  <c r="P22" i="2"/>
  <c r="P20" i="2"/>
  <c r="P19" i="2"/>
  <c r="P18" i="2"/>
  <c r="P15" i="2"/>
  <c r="P14" i="2"/>
  <c r="P12" i="2" s="1"/>
  <c r="Z12" i="1" s="1"/>
  <c r="R31" i="2"/>
  <c r="R30" i="2"/>
  <c r="R29" i="2"/>
  <c r="R28" i="2"/>
  <c r="R26" i="2"/>
  <c r="R25" i="2"/>
  <c r="R23" i="2"/>
  <c r="R22" i="2"/>
  <c r="R20" i="2"/>
  <c r="R19" i="2"/>
  <c r="R18" i="2"/>
  <c r="R15" i="2"/>
  <c r="R14" i="2"/>
  <c r="R13" i="2"/>
  <c r="P16" i="2" l="1"/>
  <c r="Z13" i="1" s="1"/>
  <c r="R16" i="2"/>
  <c r="AF13" i="1" s="1"/>
  <c r="AI13" i="1" s="1"/>
  <c r="AJ13" i="1" s="1"/>
  <c r="AK13" i="1" s="1"/>
  <c r="R12" i="2"/>
  <c r="AF12" i="1" s="1"/>
  <c r="AI12" i="1" s="1"/>
  <c r="AJ12" i="1" s="1"/>
  <c r="AH14" i="1" s="1"/>
  <c r="T31" i="2"/>
  <c r="T30" i="2"/>
  <c r="T29" i="2"/>
  <c r="T28" i="2"/>
  <c r="T26" i="2"/>
  <c r="T25" i="2"/>
  <c r="T23" i="2"/>
  <c r="T22" i="2"/>
  <c r="T20" i="2"/>
  <c r="T19" i="2"/>
  <c r="T18" i="2"/>
  <c r="T15" i="2"/>
  <c r="T14" i="2"/>
  <c r="T13" i="2"/>
  <c r="L15" i="2"/>
  <c r="L14" i="2"/>
  <c r="H14" i="2" s="1"/>
  <c r="L13" i="2"/>
  <c r="L20" i="2"/>
  <c r="L19" i="2"/>
  <c r="L18" i="2"/>
  <c r="L23" i="2"/>
  <c r="H23" i="2" s="1"/>
  <c r="L22" i="2"/>
  <c r="L26" i="2"/>
  <c r="L25" i="2"/>
  <c r="H25" i="2" s="1"/>
  <c r="L31" i="2"/>
  <c r="L30" i="2"/>
  <c r="L29" i="2"/>
  <c r="L28" i="2"/>
  <c r="J31" i="2"/>
  <c r="J30" i="2"/>
  <c r="J29" i="2"/>
  <c r="J28" i="2"/>
  <c r="J26" i="2"/>
  <c r="J25" i="2"/>
  <c r="J23" i="2"/>
  <c r="J22" i="2"/>
  <c r="J20" i="2"/>
  <c r="J19" i="2"/>
  <c r="J18" i="2"/>
  <c r="J15" i="2"/>
  <c r="J14" i="2"/>
  <c r="J13" i="2"/>
  <c r="N31" i="2"/>
  <c r="N30" i="2"/>
  <c r="N29" i="2"/>
  <c r="N28" i="2"/>
  <c r="N26" i="2"/>
  <c r="N25" i="2"/>
  <c r="N23" i="2"/>
  <c r="N22" i="2"/>
  <c r="N20" i="2"/>
  <c r="N19" i="2"/>
  <c r="N18" i="2"/>
  <c r="N15" i="2"/>
  <c r="N14" i="2"/>
  <c r="N13" i="2"/>
  <c r="H18" i="2" l="1"/>
  <c r="H20" i="2"/>
  <c r="H28" i="2"/>
  <c r="H29" i="2"/>
  <c r="H19" i="2"/>
  <c r="H30" i="2"/>
  <c r="H31" i="2"/>
  <c r="H13" i="2"/>
  <c r="H26" i="2"/>
  <c r="H15" i="2"/>
  <c r="H22" i="2"/>
  <c r="L12" i="2"/>
  <c r="AK12" i="1"/>
  <c r="T12" i="2"/>
  <c r="AL12" i="1" s="1"/>
  <c r="AO12" i="1" s="1"/>
  <c r="AP12" i="1" s="1"/>
  <c r="AQ12" i="1" s="1"/>
  <c r="AK16" i="1"/>
  <c r="AK14" i="1"/>
  <c r="T16" i="2"/>
  <c r="AL13" i="1" s="1"/>
  <c r="AO13" i="1" s="1"/>
  <c r="AP13" i="1" s="1"/>
  <c r="L16" i="2"/>
  <c r="J12" i="2"/>
  <c r="J16" i="2"/>
  <c r="N16" i="2"/>
  <c r="N12" i="2"/>
  <c r="H12" i="2" l="1"/>
  <c r="H16" i="2"/>
  <c r="AC13" i="1"/>
  <c r="AD13" i="1" s="1"/>
  <c r="AE13" i="1" s="1"/>
  <c r="T13" i="1"/>
  <c r="AC12" i="1"/>
  <c r="AD12" i="1" s="1"/>
  <c r="T12" i="1"/>
  <c r="W12" i="1" s="1"/>
  <c r="X12" i="1" s="1"/>
  <c r="AK17" i="1"/>
  <c r="R13" i="1"/>
  <c r="S13" i="1" s="1"/>
  <c r="J13" i="1"/>
  <c r="M13" i="1" s="1"/>
  <c r="N13" i="1" s="1"/>
  <c r="O13" i="1"/>
  <c r="R12" i="1"/>
  <c r="S12" i="1" s="1"/>
  <c r="O12" i="1"/>
  <c r="J12" i="1"/>
  <c r="M12" i="1" s="1"/>
  <c r="N12" i="1" s="1"/>
  <c r="AQ13" i="1"/>
  <c r="AN14" i="1"/>
  <c r="W13" i="1"/>
  <c r="X13" i="1" s="1"/>
  <c r="Y13" i="1" s="1"/>
  <c r="AE12" i="1" l="1"/>
  <c r="AB14" i="1"/>
  <c r="Q14" i="1"/>
  <c r="S16" i="1"/>
  <c r="S14" i="1"/>
  <c r="L14" i="1"/>
  <c r="N16" i="1"/>
  <c r="N14" i="1"/>
  <c r="Y12" i="1"/>
  <c r="V14" i="1"/>
  <c r="AQ14" i="1"/>
  <c r="AQ16" i="1"/>
  <c r="N17" i="1" l="1"/>
  <c r="AE14" i="1"/>
  <c r="AE16" i="1"/>
  <c r="S17" i="1"/>
  <c r="AQ17" i="1"/>
  <c r="Y16" i="1"/>
  <c r="Y14" i="1"/>
  <c r="AE17" i="1" l="1"/>
  <c r="Y17" i="1"/>
</calcChain>
</file>

<file path=xl/sharedStrings.xml><?xml version="1.0" encoding="utf-8"?>
<sst xmlns="http://schemas.openxmlformats.org/spreadsheetml/2006/main" count="747" uniqueCount="124">
  <si>
    <t>RFQ No: R1918
 COST COMPARISON REPORT</t>
  </si>
  <si>
    <t>Comp. Date : 24/09/2024</t>
  </si>
  <si>
    <t>Vendor Name : Mahamaya Engineering (RV232420123)</t>
  </si>
  <si>
    <t>RFQ #: R1918</t>
  </si>
  <si>
    <t>Contact Name : Yash Katoch</t>
  </si>
  <si>
    <t>RFQ Date : 23/09/2024 17:33:27</t>
  </si>
  <si>
    <t>Vendor City : delhi</t>
  </si>
  <si>
    <t>BCD Date : 23/09/2024 23:55:00</t>
  </si>
  <si>
    <t>Telephone # : 9810360460</t>
  </si>
  <si>
    <t>Mobile # : 9810360460</t>
  </si>
  <si>
    <t>PR Number : Semolina-2425-00827</t>
  </si>
  <si>
    <t>Email : mahamaya.engineering1@gmail.com</t>
  </si>
  <si>
    <t>Package / RFQ Name : HVAC High Side work &amp; Low Side work for Trivandrum The International Lounge...</t>
  </si>
  <si>
    <t>Round # : 1 (RFQ)</t>
  </si>
  <si>
    <t>Round # : 2 (Auction)</t>
  </si>
  <si>
    <t>Round # : 3 (RFQ)</t>
  </si>
  <si>
    <t xml:space="preserve">Buyer : Pushpak Mahesh Shewale / Technical :  / Approver : </t>
  </si>
  <si>
    <t xml:space="preserve">Quotation Date : </t>
  </si>
  <si>
    <t xml:space="preserve">Quotation Validity Date : </t>
  </si>
  <si>
    <t>Comp. # : 3</t>
  </si>
  <si>
    <t>Currency :INR</t>
  </si>
  <si>
    <t xml:space="preserve">Buyer Remark : </t>
  </si>
  <si>
    <t>BUDGET PRICE :</t>
  </si>
  <si>
    <t>.00</t>
  </si>
  <si>
    <t>Quote Currency : INR</t>
  </si>
  <si>
    <t>#</t>
  </si>
  <si>
    <t>Item Code</t>
  </si>
  <si>
    <t>Item Description</t>
  </si>
  <si>
    <t>Unit</t>
  </si>
  <si>
    <t>Qty</t>
  </si>
  <si>
    <t>Last PO Details</t>
  </si>
  <si>
    <t>Lowest Unit Rate</t>
  </si>
  <si>
    <t>Lowest Vendor</t>
  </si>
  <si>
    <t>Price</t>
  </si>
  <si>
    <t>Disc %</t>
  </si>
  <si>
    <t>GST %</t>
  </si>
  <si>
    <t>Unit Price</t>
  </si>
  <si>
    <t>Total</t>
  </si>
  <si>
    <t/>
  </si>
  <si>
    <t xml:space="preserve">HVAC High Side work </t>
  </si>
  <si>
    <t>NOS</t>
  </si>
  <si>
    <t>CRYSTAL AIRCOOL</t>
  </si>
  <si>
    <t>0.00</t>
  </si>
  <si>
    <t xml:space="preserve">HVAC Low Side work </t>
  </si>
  <si>
    <t>Mahamaya Engineering</t>
  </si>
  <si>
    <t>Item Total</t>
  </si>
  <si>
    <t>Discount Total Value</t>
  </si>
  <si>
    <t>Grand Dis. Amt</t>
  </si>
  <si>
    <t>GST Total Amount</t>
  </si>
  <si>
    <t>Net Landed Cost</t>
  </si>
  <si>
    <t>INR</t>
  </si>
  <si>
    <t>Vendor Status</t>
  </si>
  <si>
    <t>Sr No.</t>
  </si>
  <si>
    <t>Vendor Code</t>
  </si>
  <si>
    <t>Vendor Name</t>
  </si>
  <si>
    <t>RV242522537</t>
  </si>
  <si>
    <t>RV232422674</t>
  </si>
  <si>
    <t>SV Comfort Cooling Systems</t>
  </si>
  <si>
    <t>RV232420123</t>
  </si>
  <si>
    <t>Vendor Name : Mahamaya Engineering</t>
  </si>
  <si>
    <t>Buyer : Pushpak Mahesh Shewale</t>
  </si>
  <si>
    <t xml:space="preserve">Techanical Score : </t>
  </si>
  <si>
    <t>BUDGET PRICE :.00</t>
  </si>
  <si>
    <t>Item Name</t>
  </si>
  <si>
    <t>UOM</t>
  </si>
  <si>
    <t>Minimum Amount</t>
  </si>
  <si>
    <t>Amount</t>
  </si>
  <si>
    <t xml:space="preserve">HVAC High Side work for Trivandrum The International Lounge </t>
  </si>
  <si>
    <t>1.000</t>
  </si>
  <si>
    <t>1 - Kitchen Scrubber (Dry Type)-With Fan Section 
1.1 - Supply , 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inch  deep cell, to work as magnet for charged smoke and oil particles. Average efficiency of 90-95 percent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percent  solid state UL Listed, Module of capacity above 3000 CFM  shall be equipped with Pulse width modulating (PWM)
 The  system should be fitted with interlock switch for safety . The system should allow connection  to a fan section to achieve 500 FPM velocity across the air 
 Operating Voltage    220V, 50 Hz
 Ionizing Voltage   12.5 to 13 KVDC
 Collector Cell Voltage   6 to 6.5 KVDC
 Power Consumption   Not more than 50W per cell.
 Capacities   3000 CFM
1.2 - DIDW Blower 
 DIDW Blower, motor, V belt drive, A.V mounting, supports etc. as per Specifications  and  Drawings
1.3 - Casing 
 Factory  fabricated  Double  Skin construction shall have 25 mm thick PUF injected Panels having density 42Kg or Cum with 0.6 mm pre-plasticized   or pre-coated Galvanised steel sheet outside  and  0.6 mm plain Galvanised steel sheet inside and fixed on 30x30 mm hollow extruded aluminium section. Casing shall be appropriately housed both Electrostatic Modules and Fan with Drive.
1.4 - Accessories
 The cost shall include all accessories like Adjusting motor brackets,base,vee drive belt  and  pulleys, vibration isolators, internal frame works ,canvas connection, Inlet or Outlet flange connection etc
 Note  The Dry Scrubber shall be a single unit with 1x3000 CFM Dry Scrubber and DIDW  Blower
 5100 CMH (3000 CFM) DIDW Blower Capacity at 80 MM ESP 2.25 KW    (3 Phase) motor</t>
  </si>
  <si>
    <t>Nos</t>
  </si>
  <si>
    <t>AHU Fan Section 
Supply, Installation, Testing and Commissioning of Double Skin Type AHU Fan section with 0.6 mm preplasticized or precoated GI sheet outside and 0.6 mm plain Galvanized sheet inside with 25mm injected PUF insulation of 38KG or m3  ,  G.I. blower section, VFD Operated Plug Fans with motors , base , drive arrangement ,Filter, motor drive suitable for Outdoor Application complete as per specifications and drawings .
2500 CFM (with Backward Curve Type DIDW Blowers 1.5 KW Motor ; ESP 30 mm of w</t>
  </si>
  <si>
    <t>Inline Fans (Cabinet Type with acoustic enclosure)
200 CFM at 15 MM ESP</t>
  </si>
  <si>
    <t>Nos.</t>
  </si>
  <si>
    <t xml:space="preserve">HVAC Low Side work for Trivandrum The International Lounge </t>
  </si>
  <si>
    <t>DUCTING
G.I. Sheet Metal Ducting - Factory Fabricated 
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</si>
  <si>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 xml:space="preserve">0.50 MM (26 Gauge)  </t>
  </si>
  <si>
    <t>Sqm.</t>
  </si>
  <si>
    <t>40.000</t>
  </si>
  <si>
    <t xml:space="preserve">0.63 MM (24 Gauge)  </t>
  </si>
  <si>
    <t>50.000</t>
  </si>
  <si>
    <t xml:space="preserve">0.80 MM (22 Gauge)  </t>
  </si>
  <si>
    <t>10.000</t>
  </si>
  <si>
    <t>G.I. Sheet Metal Ducting - Site Fabricated  - 
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</si>
  <si>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5.000</t>
  </si>
  <si>
    <t>INSULATION
Nitrile Rubber Insulation- Class  O 
Supplying and fixing of closed cell elastomeric insulation of density 55 kg or cu.m.and K valueof not less than 0.037W or mk at 20 deg C as per specifications and drawings (For indoor applications) with  factory Laminated 7 mill woven glass cloth</t>
  </si>
  <si>
    <t>19 mm thick (Fresh Air Ducts)</t>
  </si>
  <si>
    <t xml:space="preserve">Sqm.   </t>
  </si>
  <si>
    <t>25.000</t>
  </si>
  <si>
    <t>25 mm thick (Exhaust Air ducts)</t>
  </si>
  <si>
    <t>55.000</t>
  </si>
  <si>
    <t>DUCT ACCESSORIES</t>
  </si>
  <si>
    <t>Supply, Installation, Testing and Commissioning of GI multiblade volume control duct damper complete with neoprene rubber gaskets, nuts, bolts, screws linkages, flanges etc., as per specifications.</t>
  </si>
  <si>
    <t>Supply, Installation, Testing and Commissioning  and  fixing of powder coated extruded aluminium Supply  or  Exhaust Air Grills  with damper as per specifications</t>
  </si>
  <si>
    <t>Sq.m</t>
  </si>
  <si>
    <t>0.600</t>
  </si>
  <si>
    <t>Supply, Installation, Testing and Commissioning of Exhaust Air Opening damper complete with  suitable links, lever and quadrants for manual control of airflow and with suitable links , lever and quadrants for manual control of airflow and neoprene rubber gaskets, nuts, bolts, screws, flanges etc., as per specifications</t>
  </si>
  <si>
    <t>Sqm</t>
  </si>
  <si>
    <t>Canvas - Supply  and  Installation of double skin  fire retardant canvas connection for AHU Fan Section , Exhaust Units , Ductable Units etc.</t>
  </si>
  <si>
    <t>6.000</t>
  </si>
  <si>
    <t xml:space="preserve">Quote Currency : </t>
  </si>
  <si>
    <t>Last PO Unit Rate</t>
  </si>
  <si>
    <t>Last PO Total Value</t>
  </si>
  <si>
    <t>Score</t>
  </si>
  <si>
    <t>Justification</t>
  </si>
  <si>
    <t>0.000</t>
  </si>
  <si>
    <t>Vendor Name : CRYSTAL AIRCOOL</t>
  </si>
  <si>
    <t>Contact Name : JOHN</t>
  </si>
  <si>
    <t xml:space="preserve">Vendor City : </t>
  </si>
  <si>
    <t xml:space="preserve">Telephone # : </t>
  </si>
  <si>
    <t xml:space="preserve">Mobile # : </t>
  </si>
  <si>
    <t>Email : crystalhvac002@gmail.com</t>
  </si>
  <si>
    <t>Vendor Name : CRYSTAL AIRCOOL (RV242522537)</t>
  </si>
  <si>
    <t>Converted Total (INR)</t>
  </si>
  <si>
    <t>Vendor Name : Mahamaya Engineering R1</t>
  </si>
  <si>
    <t>Vendor Name : Mahamaya Engineering R0</t>
  </si>
  <si>
    <t>Vendor Name : SNOW COOL</t>
  </si>
  <si>
    <t>1,62,000</t>
  </si>
  <si>
    <t>Round # : 2 (RFQ)</t>
  </si>
  <si>
    <t>Contact Name :</t>
  </si>
  <si>
    <t>Email :</t>
  </si>
  <si>
    <t xml:space="preserve">Contact Name : </t>
  </si>
  <si>
    <t xml:space="preserve">Email : </t>
  </si>
  <si>
    <t>Vendor Name : Shah Enter prises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</si>
</sst>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9" x14ac:knownFonts="1">
    <font>
      <sz val="11"/>
      <name val="Calibri"/>
    </font>
    <font>
      <sz val="11"/>
      <name val="Cambria"/>
      <family val="1"/>
    </font>
    <font>
      <b/>
      <sz val="11"/>
      <name val="Cambria"/>
      <family val="1"/>
    </font>
    <font>
      <b/>
      <sz val="11"/>
      <name val="Calibri"/>
      <family val="2"/>
    </font>
    <font>
      <b/>
      <sz val="11"/>
      <color rgb="FF000000"/>
      <name val="Cambria"/>
      <family val="1"/>
    </font>
    <font>
      <b/>
      <sz val="11"/>
      <color rgb="FF000000"/>
      <name val="Calibri"/>
      <family val="2"/>
    </font>
    <font>
      <sz val="11"/>
      <color rgb="FF000000"/>
      <name val="Cambria"/>
      <family val="1"/>
    </font>
    <font>
      <sz val="11"/>
      <name val="Calibri"/>
    </font>
    <font>
      <sz val="11"/>
      <name val="Cambria"/>
    </font>
  </fonts>
  <fills count="6">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theme="5" tint="0.79998168889431442"/>
        <bgColor indexed="64"/>
      </patternFill>
    </fill>
  </fills>
  <borders count="12">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right style="medium">
        <color indexed="64"/>
      </right>
      <top style="medium">
        <color indexed="64"/>
      </top>
      <bottom style="medium">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98">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7" xfId="0" applyNumberFormat="1" applyFont="1" applyBorder="1" applyAlignment="1" applyProtection="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4" fontId="1" fillId="0" borderId="7" xfId="0" applyNumberFormat="1" applyFont="1" applyBorder="1" applyAlignment="1" applyProtection="1">
      <alignment horizontal="center" vertical="center" wrapText="1"/>
    </xf>
    <xf numFmtId="4" fontId="6" fillId="3" borderId="7" xfId="0" applyNumberFormat="1" applyFont="1" applyFill="1" applyBorder="1" applyAlignment="1" applyProtection="1">
      <alignment horizontal="center" vertical="center" wrapText="1"/>
    </xf>
    <xf numFmtId="4" fontId="1" fillId="0" borderId="7" xfId="0" applyNumberFormat="1" applyFont="1" applyBorder="1" applyAlignment="1" applyProtection="1">
      <alignment horizontal="right" wrapText="1"/>
    </xf>
    <xf numFmtId="4" fontId="1" fillId="2" borderId="7" xfId="0" applyNumberFormat="1" applyFont="1" applyFill="1" applyBorder="1" applyAlignment="1" applyProtection="1">
      <alignment horizontal="right" wrapText="1"/>
    </xf>
    <xf numFmtId="3" fontId="1" fillId="0" borderId="7" xfId="0" applyNumberFormat="1" applyFont="1" applyBorder="1" applyAlignment="1" applyProtection="1">
      <alignment horizontal="center" vertical="center" wrapText="1"/>
    </xf>
    <xf numFmtId="3" fontId="6" fillId="3" borderId="7" xfId="0" applyNumberFormat="1" applyFont="1" applyFill="1" applyBorder="1" applyAlignment="1" applyProtection="1">
      <alignment horizontal="center" vertical="center" wrapText="1"/>
    </xf>
    <xf numFmtId="3" fontId="1" fillId="2" borderId="7" xfId="0" applyNumberFormat="1" applyFont="1" applyFill="1" applyBorder="1" applyAlignment="1" applyProtection="1">
      <alignment horizontal="right" wrapText="1"/>
    </xf>
    <xf numFmtId="3" fontId="1" fillId="0" borderId="7" xfId="0" applyNumberFormat="1" applyFont="1" applyBorder="1" applyAlignment="1" applyProtection="1">
      <alignment horizontal="right" wrapText="1"/>
    </xf>
    <xf numFmtId="3" fontId="6" fillId="0" borderId="7" xfId="0" applyNumberFormat="1" applyFont="1" applyFill="1" applyBorder="1" applyAlignment="1" applyProtection="1">
      <alignment horizontal="center" vertical="center" wrapText="1"/>
    </xf>
    <xf numFmtId="0" fontId="1" fillId="0" borderId="0" xfId="0" applyNumberFormat="1" applyFont="1" applyProtection="1"/>
    <xf numFmtId="0" fontId="1" fillId="0" borderId="5" xfId="0" applyNumberFormat="1" applyFont="1" applyBorder="1" applyProtection="1"/>
    <xf numFmtId="0" fontId="1" fillId="0" borderId="0" xfId="0" applyNumberFormat="1" applyFont="1" applyFill="1" applyProtection="1"/>
    <xf numFmtId="0" fontId="2" fillId="2" borderId="11" xfId="0" applyNumberFormat="1" applyFont="1" applyFill="1" applyBorder="1" applyProtection="1"/>
    <xf numFmtId="0" fontId="1" fillId="4" borderId="11" xfId="0" applyNumberFormat="1" applyFont="1" applyFill="1" applyBorder="1" applyProtection="1"/>
    <xf numFmtId="4" fontId="1" fillId="4" borderId="11" xfId="0" applyNumberFormat="1" applyFont="1" applyFill="1" applyBorder="1" applyAlignment="1" applyProtection="1">
      <alignment horizontal="right"/>
    </xf>
    <xf numFmtId="0" fontId="1" fillId="4" borderId="11" xfId="0" applyNumberFormat="1" applyFont="1" applyFill="1" applyBorder="1" applyAlignment="1" applyProtection="1">
      <alignment horizontal="right"/>
    </xf>
    <xf numFmtId="0" fontId="1" fillId="0" borderId="11" xfId="0" applyNumberFormat="1" applyFont="1" applyFill="1" applyBorder="1" applyProtection="1"/>
    <xf numFmtId="4" fontId="1" fillId="0" borderId="11" xfId="0" applyNumberFormat="1" applyFont="1" applyFill="1" applyBorder="1" applyAlignment="1" applyProtection="1">
      <alignment wrapText="1"/>
    </xf>
    <xf numFmtId="0" fontId="1" fillId="0" borderId="11" xfId="0" applyNumberFormat="1" applyFont="1" applyFill="1" applyBorder="1" applyAlignment="1" applyProtection="1">
      <alignment horizontal="right"/>
    </xf>
    <xf numFmtId="4" fontId="1" fillId="0" borderId="11" xfId="0" applyNumberFormat="1" applyFont="1" applyFill="1" applyBorder="1" applyAlignment="1" applyProtection="1">
      <alignment horizontal="right"/>
    </xf>
    <xf numFmtId="4" fontId="6" fillId="0" borderId="11" xfId="0" applyNumberFormat="1" applyFont="1" applyFill="1" applyBorder="1" applyAlignment="1" applyProtection="1">
      <alignment horizontal="right"/>
    </xf>
    <xf numFmtId="0" fontId="1" fillId="5" borderId="11" xfId="0" applyNumberFormat="1" applyFont="1" applyFill="1" applyBorder="1" applyAlignment="1" applyProtection="1">
      <alignment horizontal="right"/>
    </xf>
    <xf numFmtId="4" fontId="6" fillId="5" borderId="11" xfId="0" applyNumberFormat="1" applyFont="1" applyFill="1" applyBorder="1" applyAlignment="1" applyProtection="1">
      <alignment horizontal="right"/>
    </xf>
    <xf numFmtId="0" fontId="1" fillId="5" borderId="11" xfId="0" applyNumberFormat="1" applyFont="1" applyFill="1" applyBorder="1" applyProtection="1"/>
    <xf numFmtId="164" fontId="8" fillId="5" borderId="11" xfId="1" applyNumberFormat="1" applyFont="1" applyFill="1" applyBorder="1" applyAlignment="1" applyProtection="1">
      <alignment horizontal="right"/>
    </xf>
    <xf numFmtId="4" fontId="1" fillId="5" borderId="11" xfId="0" applyNumberFormat="1" applyFont="1" applyFill="1" applyBorder="1" applyAlignment="1" applyProtection="1">
      <alignment horizontal="right"/>
    </xf>
    <xf numFmtId="0" fontId="1" fillId="0" borderId="7" xfId="0" applyNumberFormat="1" applyFont="1" applyBorder="1" applyAlignment="1" applyProtection="1">
      <alignment wrapText="1"/>
    </xf>
    <xf numFmtId="0" fontId="0" fillId="0" borderId="7" xfId="0" applyBorder="1" applyAlignment="1">
      <alignment wrapText="1"/>
    </xf>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2" borderId="5" xfId="0" applyNumberFormat="1" applyFont="1" applyFill="1" applyBorder="1" applyProtection="1"/>
    <xf numFmtId="0" fontId="0" fillId="2" borderId="5" xfId="0" applyFill="1" applyBorder="1"/>
    <xf numFmtId="0" fontId="1" fillId="0" borderId="5" xfId="0" applyNumberFormat="1" applyFont="1" applyBorder="1" applyProtection="1"/>
    <xf numFmtId="0" fontId="0" fillId="0" borderId="5" xfId="0" applyBorder="1"/>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2" borderId="8" xfId="0" applyNumberFormat="1" applyFont="1" applyFill="1" applyBorder="1" applyAlignment="1" applyProtection="1">
      <alignment horizontal="left"/>
    </xf>
    <xf numFmtId="0" fontId="1" fillId="2" borderId="9" xfId="0" applyNumberFormat="1" applyFont="1" applyFill="1" applyBorder="1" applyAlignment="1" applyProtection="1">
      <alignment horizontal="left"/>
    </xf>
    <xf numFmtId="0" fontId="1" fillId="2" borderId="10" xfId="0" applyNumberFormat="1" applyFont="1" applyFill="1" applyBorder="1" applyAlignment="1" applyProtection="1">
      <alignment horizontal="left"/>
    </xf>
    <xf numFmtId="0" fontId="1" fillId="5" borderId="11" xfId="0" applyNumberFormat="1" applyFont="1" applyFill="1" applyBorder="1" applyProtection="1"/>
    <xf numFmtId="0" fontId="1" fillId="2" borderId="11" xfId="0" applyNumberFormat="1" applyFont="1" applyFill="1" applyBorder="1" applyProtection="1"/>
    <xf numFmtId="0" fontId="1" fillId="0" borderId="11" xfId="0" applyNumberFormat="1" applyFont="1" applyBorder="1" applyProtection="1"/>
    <xf numFmtId="0" fontId="4" fillId="2" borderId="11" xfId="0" applyNumberFormat="1" applyFont="1" applyFill="1" applyBorder="1" applyAlignment="1" applyProtection="1">
      <alignment vertical="center"/>
    </xf>
    <xf numFmtId="0" fontId="1" fillId="0" borderId="11" xfId="0" applyNumberFormat="1" applyFont="1" applyBorder="1" applyAlignment="1" applyProtection="1">
      <alignment vertical="top"/>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1" fillId="0" borderId="5" xfId="0" applyNumberFormat="1" applyFont="1" applyBorder="1" applyAlignment="1" applyProtection="1">
      <alignment vertical="center"/>
    </xf>
    <xf numFmtId="0" fontId="0" fillId="0" borderId="5" xfId="0"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R22"/>
  <sheetViews>
    <sheetView showGridLines="0" tabSelected="1" zoomScale="84" workbookViewId="0">
      <selection activeCell="AQ16" sqref="AQ16"/>
    </sheetView>
  </sheetViews>
  <sheetFormatPr defaultRowHeight="15" x14ac:dyDescent="0.25"/>
  <cols>
    <col min="1" max="2" width="9.140625" style="1" customWidth="1"/>
    <col min="3" max="3" width="13.42578125" style="1" customWidth="1"/>
    <col min="4" max="4" width="32.85546875" style="1" customWidth="1"/>
    <col min="5" max="5" width="9" style="1" customWidth="1"/>
    <col min="6" max="6" width="9.140625" style="1" customWidth="1"/>
    <col min="7" max="7" width="20" style="1" customWidth="1"/>
    <col min="8" max="8" width="15" style="1" customWidth="1"/>
    <col min="9" max="9" width="22.28515625" style="1" bestFit="1" customWidth="1"/>
    <col min="10" max="10" width="14.42578125" style="1" bestFit="1" customWidth="1"/>
    <col min="11" max="11" width="8.140625" style="1" customWidth="1"/>
    <col min="12" max="12" width="11.42578125" style="1" bestFit="1" customWidth="1"/>
    <col min="13" max="13" width="11.42578125" style="1" customWidth="1"/>
    <col min="14" max="14" width="12.5703125" style="1" bestFit="1" customWidth="1"/>
    <col min="15" max="15" width="14.42578125" style="1" customWidth="1"/>
    <col min="16" max="16" width="8.140625" style="1" customWidth="1"/>
    <col min="17" max="17" width="12.5703125" style="1" bestFit="1" customWidth="1"/>
    <col min="18" max="18" width="11.42578125" style="1" customWidth="1"/>
    <col min="19" max="19" width="12.5703125" style="1" bestFit="1" customWidth="1"/>
    <col min="20" max="20" width="14.42578125" style="1" customWidth="1"/>
    <col min="21" max="21" width="8.140625" style="1" customWidth="1"/>
    <col min="22" max="22" width="11.42578125" style="1" bestFit="1" customWidth="1"/>
    <col min="23" max="23" width="11.42578125" style="1" customWidth="1"/>
    <col min="24" max="24" width="12.5703125" style="1" customWidth="1"/>
    <col min="25" max="25" width="12.5703125" style="1" bestFit="1" customWidth="1"/>
    <col min="26" max="27" width="12.5703125" style="13" customWidth="1"/>
    <col min="28" max="29" width="11.42578125" style="1" bestFit="1" customWidth="1"/>
    <col min="30" max="30" width="12.85546875" style="1" bestFit="1" customWidth="1"/>
    <col min="31" max="31" width="12.5703125" style="1" bestFit="1" customWidth="1"/>
    <col min="32" max="32" width="14.42578125" style="13" customWidth="1"/>
    <col min="33" max="33" width="8.140625" style="13" customWidth="1"/>
    <col min="34" max="34" width="11.42578125" style="13" bestFit="1" customWidth="1"/>
    <col min="35" max="35" width="11.42578125" style="13" customWidth="1"/>
    <col min="36" max="36" width="12.5703125" style="13" customWidth="1"/>
    <col min="37" max="37" width="12.5703125" style="13" bestFit="1" customWidth="1"/>
    <col min="38" max="38" width="14.42578125" style="1" customWidth="1"/>
    <col min="39" max="39" width="8.140625" style="1" customWidth="1"/>
    <col min="40" max="40" width="11.42578125" style="1" bestFit="1" customWidth="1"/>
    <col min="41" max="41" width="11.42578125" style="1" customWidth="1"/>
    <col min="42" max="42" width="12.5703125" style="1" customWidth="1"/>
    <col min="43" max="43" width="12.5703125" style="1" bestFit="1" customWidth="1"/>
    <col min="44" max="16372" width="9.140625" style="1" customWidth="1"/>
  </cols>
  <sheetData>
    <row r="1" spans="2:43" ht="15.75" thickBot="1" x14ac:dyDescent="0.3">
      <c r="B1" s="50"/>
      <c r="C1" s="50"/>
      <c r="D1" s="52" t="s">
        <v>0</v>
      </c>
      <c r="E1" s="52" t="s">
        <v>0</v>
      </c>
      <c r="F1" s="53" t="s">
        <v>0</v>
      </c>
      <c r="G1" s="56" t="s">
        <v>1</v>
      </c>
      <c r="H1" s="56" t="s">
        <v>1</v>
      </c>
      <c r="I1" s="56" t="s">
        <v>1</v>
      </c>
      <c r="J1" s="61" t="s">
        <v>2</v>
      </c>
      <c r="K1" s="61"/>
      <c r="L1" s="62"/>
      <c r="M1" s="62"/>
      <c r="N1" s="62"/>
      <c r="O1" s="63"/>
      <c r="P1" s="64"/>
      <c r="Q1" s="64"/>
      <c r="R1" s="64"/>
      <c r="S1" s="64"/>
      <c r="T1" s="61" t="s">
        <v>112</v>
      </c>
      <c r="U1" s="61"/>
      <c r="V1" s="62"/>
      <c r="W1" s="62"/>
      <c r="X1" s="62"/>
      <c r="Y1" s="61"/>
      <c r="Z1" s="61"/>
      <c r="AA1" s="61"/>
      <c r="AB1" s="62"/>
      <c r="AC1" s="62"/>
      <c r="AD1" s="62"/>
      <c r="AE1" s="62"/>
      <c r="AF1" s="70" t="s">
        <v>116</v>
      </c>
      <c r="AG1" s="71"/>
      <c r="AH1" s="71"/>
      <c r="AI1" s="71"/>
      <c r="AJ1" s="71"/>
      <c r="AK1" s="72"/>
      <c r="AL1" s="70" t="s">
        <v>116</v>
      </c>
      <c r="AM1" s="71"/>
      <c r="AN1" s="71"/>
      <c r="AO1" s="71"/>
      <c r="AP1" s="71"/>
      <c r="AQ1" s="72"/>
    </row>
    <row r="2" spans="2:43" x14ac:dyDescent="0.25">
      <c r="B2" s="51"/>
      <c r="C2" s="51"/>
      <c r="D2" s="54" t="s">
        <v>0</v>
      </c>
      <c r="E2" s="54" t="s">
        <v>0</v>
      </c>
      <c r="F2" s="55" t="s">
        <v>0</v>
      </c>
      <c r="G2" s="57" t="s">
        <v>3</v>
      </c>
      <c r="H2" s="57" t="s">
        <v>3</v>
      </c>
      <c r="I2" s="57" t="s">
        <v>3</v>
      </c>
      <c r="J2" s="46" t="s">
        <v>4</v>
      </c>
      <c r="K2" s="46"/>
      <c r="L2" s="47"/>
      <c r="M2" s="47"/>
      <c r="N2" s="47"/>
      <c r="O2" s="47"/>
      <c r="P2" s="47"/>
      <c r="Q2" s="47"/>
      <c r="R2" s="47"/>
      <c r="S2" s="47"/>
      <c r="T2" s="46" t="s">
        <v>107</v>
      </c>
      <c r="U2" s="46"/>
      <c r="V2" s="47"/>
      <c r="W2" s="47"/>
      <c r="X2" s="47"/>
      <c r="Y2" s="47"/>
      <c r="Z2" s="47"/>
      <c r="AA2" s="47"/>
      <c r="AB2" s="47"/>
      <c r="AC2" s="47"/>
      <c r="AD2" s="47"/>
      <c r="AE2" s="47"/>
      <c r="AF2" s="46" t="s">
        <v>119</v>
      </c>
      <c r="AG2" s="46"/>
      <c r="AH2" s="47"/>
      <c r="AI2" s="47"/>
      <c r="AJ2" s="47"/>
      <c r="AK2" s="47"/>
      <c r="AL2" s="47"/>
      <c r="AM2" s="47"/>
      <c r="AN2" s="47"/>
      <c r="AO2" s="47"/>
      <c r="AP2" s="47"/>
      <c r="AQ2" s="47"/>
    </row>
    <row r="3" spans="2:43" x14ac:dyDescent="0.25">
      <c r="B3" s="51"/>
      <c r="C3" s="51"/>
      <c r="D3" s="54" t="s">
        <v>0</v>
      </c>
      <c r="E3" s="54" t="s">
        <v>0</v>
      </c>
      <c r="F3" s="55" t="s">
        <v>0</v>
      </c>
      <c r="G3" s="57" t="s">
        <v>5</v>
      </c>
      <c r="H3" s="57" t="s">
        <v>5</v>
      </c>
      <c r="I3" s="57" t="s">
        <v>5</v>
      </c>
      <c r="J3" s="46" t="s">
        <v>6</v>
      </c>
      <c r="K3" s="46"/>
      <c r="L3" s="47"/>
      <c r="M3" s="47"/>
      <c r="N3" s="47"/>
      <c r="O3" s="47"/>
      <c r="P3" s="47"/>
      <c r="Q3" s="47"/>
      <c r="R3" s="47"/>
      <c r="S3" s="47"/>
      <c r="T3" s="46" t="s">
        <v>108</v>
      </c>
      <c r="U3" s="46"/>
      <c r="V3" s="47"/>
      <c r="W3" s="47"/>
      <c r="X3" s="47"/>
      <c r="Y3" s="47"/>
      <c r="Z3" s="47"/>
      <c r="AA3" s="47"/>
      <c r="AB3" s="47"/>
      <c r="AC3" s="47"/>
      <c r="AD3" s="47"/>
      <c r="AE3" s="47"/>
      <c r="AF3" s="46" t="s">
        <v>108</v>
      </c>
      <c r="AG3" s="46"/>
      <c r="AH3" s="47"/>
      <c r="AI3" s="47"/>
      <c r="AJ3" s="47"/>
      <c r="AK3" s="47"/>
      <c r="AL3" s="47"/>
      <c r="AM3" s="47"/>
      <c r="AN3" s="47"/>
      <c r="AO3" s="47"/>
      <c r="AP3" s="47"/>
      <c r="AQ3" s="47"/>
    </row>
    <row r="4" spans="2:43" x14ac:dyDescent="0.25">
      <c r="B4" s="51"/>
      <c r="C4" s="51"/>
      <c r="D4" s="54" t="s">
        <v>0</v>
      </c>
      <c r="E4" s="54" t="s">
        <v>0</v>
      </c>
      <c r="F4" s="55" t="s">
        <v>0</v>
      </c>
      <c r="G4" s="57" t="s">
        <v>7</v>
      </c>
      <c r="H4" s="57" t="s">
        <v>7</v>
      </c>
      <c r="I4" s="57" t="s">
        <v>7</v>
      </c>
      <c r="J4" s="46" t="s">
        <v>8</v>
      </c>
      <c r="K4" s="46"/>
      <c r="L4" s="47"/>
      <c r="M4" s="47"/>
      <c r="N4" s="47"/>
      <c r="O4" s="47"/>
      <c r="P4" s="47"/>
      <c r="Q4" s="47"/>
      <c r="R4" s="47"/>
      <c r="S4" s="47"/>
      <c r="T4" s="46" t="s">
        <v>109</v>
      </c>
      <c r="U4" s="46"/>
      <c r="V4" s="47"/>
      <c r="W4" s="47"/>
      <c r="X4" s="47"/>
      <c r="Y4" s="47"/>
      <c r="Z4" s="47"/>
      <c r="AA4" s="47"/>
      <c r="AB4" s="47"/>
      <c r="AC4" s="47"/>
      <c r="AD4" s="47"/>
      <c r="AE4" s="47"/>
      <c r="AF4" s="46" t="s">
        <v>109</v>
      </c>
      <c r="AG4" s="46"/>
      <c r="AH4" s="47"/>
      <c r="AI4" s="47"/>
      <c r="AJ4" s="47"/>
      <c r="AK4" s="47"/>
      <c r="AL4" s="47"/>
      <c r="AM4" s="47"/>
      <c r="AN4" s="47"/>
      <c r="AO4" s="47"/>
      <c r="AP4" s="47"/>
      <c r="AQ4" s="47"/>
    </row>
    <row r="5" spans="2:43" ht="15.75" thickBot="1" x14ac:dyDescent="0.3">
      <c r="B5" s="51"/>
      <c r="C5" s="51"/>
      <c r="D5" s="54" t="s">
        <v>0</v>
      </c>
      <c r="E5" s="54" t="s">
        <v>0</v>
      </c>
      <c r="F5" s="55" t="s">
        <v>0</v>
      </c>
      <c r="G5" s="51"/>
      <c r="H5" s="51"/>
      <c r="I5" s="51"/>
      <c r="J5" s="46" t="s">
        <v>9</v>
      </c>
      <c r="K5" s="46"/>
      <c r="L5" s="47"/>
      <c r="M5" s="47"/>
      <c r="N5" s="47"/>
      <c r="O5" s="47"/>
      <c r="P5" s="47"/>
      <c r="Q5" s="47"/>
      <c r="R5" s="47"/>
      <c r="S5" s="47"/>
      <c r="T5" s="46" t="s">
        <v>110</v>
      </c>
      <c r="U5" s="46"/>
      <c r="V5" s="47"/>
      <c r="W5" s="47"/>
      <c r="X5" s="47"/>
      <c r="Y5" s="47"/>
      <c r="Z5" s="47"/>
      <c r="AA5" s="47"/>
      <c r="AB5" s="47"/>
      <c r="AC5" s="47"/>
      <c r="AD5" s="47"/>
      <c r="AE5" s="47"/>
      <c r="AF5" s="46" t="s">
        <v>110</v>
      </c>
      <c r="AG5" s="46"/>
      <c r="AH5" s="47"/>
      <c r="AI5" s="47"/>
      <c r="AJ5" s="47"/>
      <c r="AK5" s="47"/>
      <c r="AL5" s="47"/>
      <c r="AM5" s="47"/>
      <c r="AN5" s="47"/>
      <c r="AO5" s="47"/>
      <c r="AP5" s="47"/>
      <c r="AQ5" s="47"/>
    </row>
    <row r="6" spans="2:43" ht="15.75" thickBot="1" x14ac:dyDescent="0.3">
      <c r="B6" s="58" t="s">
        <v>10</v>
      </c>
      <c r="C6" s="58" t="s">
        <v>10</v>
      </c>
      <c r="D6" s="58" t="s">
        <v>10</v>
      </c>
      <c r="E6" s="58" t="s">
        <v>10</v>
      </c>
      <c r="F6" s="58" t="s">
        <v>10</v>
      </c>
      <c r="G6" s="58" t="s">
        <v>10</v>
      </c>
      <c r="H6" s="58" t="s">
        <v>10</v>
      </c>
      <c r="I6" s="58" t="s">
        <v>10</v>
      </c>
      <c r="J6" s="48" t="s">
        <v>11</v>
      </c>
      <c r="K6" s="48"/>
      <c r="L6" s="49"/>
      <c r="M6" s="49"/>
      <c r="N6" s="49"/>
      <c r="O6" s="49"/>
      <c r="P6" s="49"/>
      <c r="Q6" s="49"/>
      <c r="R6" s="49"/>
      <c r="S6" s="49"/>
      <c r="T6" s="48" t="s">
        <v>111</v>
      </c>
      <c r="U6" s="48"/>
      <c r="V6" s="49"/>
      <c r="W6" s="49"/>
      <c r="X6" s="49"/>
      <c r="Y6" s="49"/>
      <c r="Z6" s="49"/>
      <c r="AA6" s="49"/>
      <c r="AB6" s="49"/>
      <c r="AC6" s="49"/>
      <c r="AD6" s="49"/>
      <c r="AE6" s="49"/>
      <c r="AF6" s="48" t="s">
        <v>120</v>
      </c>
      <c r="AG6" s="48"/>
      <c r="AH6" s="49"/>
      <c r="AI6" s="49"/>
      <c r="AJ6" s="49"/>
      <c r="AK6" s="49"/>
      <c r="AL6" s="49"/>
      <c r="AM6" s="49"/>
      <c r="AN6" s="49"/>
      <c r="AO6" s="49"/>
      <c r="AP6" s="49"/>
      <c r="AQ6" s="49"/>
    </row>
    <row r="7" spans="2:43" ht="15.75" customHeight="1" thickBot="1" x14ac:dyDescent="0.3">
      <c r="B7" s="59" t="s">
        <v>12</v>
      </c>
      <c r="C7" s="59" t="s">
        <v>12</v>
      </c>
      <c r="D7" s="59" t="s">
        <v>12</v>
      </c>
      <c r="E7" s="59" t="s">
        <v>12</v>
      </c>
      <c r="F7" s="59" t="s">
        <v>12</v>
      </c>
      <c r="G7" s="59" t="s">
        <v>12</v>
      </c>
      <c r="H7" s="59" t="s">
        <v>12</v>
      </c>
      <c r="I7" s="59" t="s">
        <v>12</v>
      </c>
      <c r="J7" s="48" t="s">
        <v>13</v>
      </c>
      <c r="K7" s="48"/>
      <c r="L7" s="49"/>
      <c r="M7" s="49"/>
      <c r="N7" s="49"/>
      <c r="O7" s="48" t="s">
        <v>14</v>
      </c>
      <c r="P7" s="48"/>
      <c r="Q7" s="49"/>
      <c r="R7" s="49"/>
      <c r="S7" s="49"/>
      <c r="T7" s="48" t="s">
        <v>13</v>
      </c>
      <c r="U7" s="48"/>
      <c r="V7" s="49"/>
      <c r="W7" s="49"/>
      <c r="X7" s="49"/>
      <c r="Y7" s="49"/>
      <c r="Z7" s="48" t="s">
        <v>14</v>
      </c>
      <c r="AA7" s="48"/>
      <c r="AB7" s="49"/>
      <c r="AC7" s="49"/>
      <c r="AD7" s="49"/>
      <c r="AE7" s="49"/>
      <c r="AF7" s="48" t="s">
        <v>13</v>
      </c>
      <c r="AG7" s="48"/>
      <c r="AH7" s="49"/>
      <c r="AI7" s="49"/>
      <c r="AJ7" s="49"/>
      <c r="AK7" s="49"/>
      <c r="AL7" s="48" t="s">
        <v>118</v>
      </c>
      <c r="AM7" s="48"/>
      <c r="AN7" s="49"/>
      <c r="AO7" s="49"/>
      <c r="AP7" s="49"/>
      <c r="AQ7" s="49"/>
    </row>
    <row r="8" spans="2:43" ht="15.75" customHeight="1" thickBot="1" x14ac:dyDescent="0.3">
      <c r="B8" s="59" t="s">
        <v>16</v>
      </c>
      <c r="C8" s="59" t="s">
        <v>16</v>
      </c>
      <c r="D8" s="59" t="s">
        <v>16</v>
      </c>
      <c r="E8" s="59" t="s">
        <v>16</v>
      </c>
      <c r="F8" s="59" t="s">
        <v>16</v>
      </c>
      <c r="G8" s="59" t="s">
        <v>16</v>
      </c>
      <c r="H8" s="59" t="s">
        <v>16</v>
      </c>
      <c r="I8" s="59" t="s">
        <v>16</v>
      </c>
      <c r="J8" s="48" t="s">
        <v>17</v>
      </c>
      <c r="K8" s="48"/>
      <c r="L8" s="48" t="s">
        <v>18</v>
      </c>
      <c r="M8" s="48"/>
      <c r="N8" s="49"/>
      <c r="O8" s="48" t="s">
        <v>17</v>
      </c>
      <c r="P8" s="48"/>
      <c r="Q8" s="48" t="s">
        <v>18</v>
      </c>
      <c r="R8" s="48"/>
      <c r="S8" s="49"/>
      <c r="T8" s="48" t="s">
        <v>17</v>
      </c>
      <c r="U8" s="48"/>
      <c r="V8" s="48" t="s">
        <v>18</v>
      </c>
      <c r="W8" s="48"/>
      <c r="X8" s="49"/>
      <c r="Y8" s="49"/>
      <c r="Z8" s="48" t="s">
        <v>17</v>
      </c>
      <c r="AA8" s="48"/>
      <c r="AB8" s="48" t="s">
        <v>18</v>
      </c>
      <c r="AC8" s="48"/>
      <c r="AD8" s="49"/>
      <c r="AE8" s="49"/>
      <c r="AF8" s="48" t="s">
        <v>17</v>
      </c>
      <c r="AG8" s="48"/>
      <c r="AH8" s="48" t="s">
        <v>18</v>
      </c>
      <c r="AI8" s="48"/>
      <c r="AJ8" s="49"/>
      <c r="AK8" s="49"/>
      <c r="AL8" s="48" t="s">
        <v>17</v>
      </c>
      <c r="AM8" s="48"/>
      <c r="AN8" s="48" t="s">
        <v>18</v>
      </c>
      <c r="AO8" s="48"/>
      <c r="AP8" s="49"/>
      <c r="AQ8" s="49"/>
    </row>
    <row r="9" spans="2:43" ht="15.75" customHeight="1" thickBot="1" x14ac:dyDescent="0.3">
      <c r="B9" s="60" t="s">
        <v>19</v>
      </c>
      <c r="C9" s="60" t="s">
        <v>19</v>
      </c>
      <c r="D9" s="60" t="s">
        <v>19</v>
      </c>
      <c r="E9" s="60" t="s">
        <v>19</v>
      </c>
      <c r="F9" s="60" t="s">
        <v>19</v>
      </c>
      <c r="G9" s="44" t="s">
        <v>20</v>
      </c>
      <c r="H9" s="44" t="s">
        <v>20</v>
      </c>
      <c r="I9" s="44" t="s">
        <v>20</v>
      </c>
      <c r="J9" s="44" t="s">
        <v>21</v>
      </c>
      <c r="K9" s="44"/>
      <c r="L9" s="45"/>
      <c r="M9" s="45"/>
      <c r="N9" s="45"/>
      <c r="O9" s="44" t="s">
        <v>21</v>
      </c>
      <c r="P9" s="44"/>
      <c r="Q9" s="45"/>
      <c r="R9" s="45"/>
      <c r="S9" s="45"/>
      <c r="T9" s="44" t="s">
        <v>21</v>
      </c>
      <c r="U9" s="44"/>
      <c r="V9" s="45"/>
      <c r="W9" s="45"/>
      <c r="X9" s="45"/>
      <c r="Y9" s="45"/>
      <c r="Z9" s="44" t="s">
        <v>21</v>
      </c>
      <c r="AA9" s="44"/>
      <c r="AB9" s="45"/>
      <c r="AC9" s="45"/>
      <c r="AD9" s="45"/>
      <c r="AE9" s="45"/>
      <c r="AF9" s="44" t="s">
        <v>21</v>
      </c>
      <c r="AG9" s="44"/>
      <c r="AH9" s="45"/>
      <c r="AI9" s="45"/>
      <c r="AJ9" s="45"/>
      <c r="AK9" s="45"/>
      <c r="AL9" s="44" t="s">
        <v>21</v>
      </c>
      <c r="AM9" s="44"/>
      <c r="AN9" s="45"/>
      <c r="AO9" s="45"/>
      <c r="AP9" s="45"/>
      <c r="AQ9" s="45"/>
    </row>
    <row r="10" spans="2:43" ht="15.75" customHeight="1" thickBot="1" x14ac:dyDescent="0.3">
      <c r="B10" s="60" t="s">
        <v>19</v>
      </c>
      <c r="C10" s="60" t="s">
        <v>19</v>
      </c>
      <c r="D10" s="60" t="s">
        <v>19</v>
      </c>
      <c r="E10" s="60" t="s">
        <v>19</v>
      </c>
      <c r="F10" s="60" t="s">
        <v>19</v>
      </c>
      <c r="G10" s="44" t="s">
        <v>22</v>
      </c>
      <c r="H10" s="44" t="s">
        <v>23</v>
      </c>
      <c r="I10" s="44"/>
      <c r="J10" s="44" t="s">
        <v>24</v>
      </c>
      <c r="K10" s="44"/>
      <c r="L10" s="45"/>
      <c r="M10" s="45"/>
      <c r="N10" s="45"/>
      <c r="O10" s="44" t="s">
        <v>24</v>
      </c>
      <c r="P10" s="44"/>
      <c r="Q10" s="45"/>
      <c r="R10" s="45"/>
      <c r="S10" s="45"/>
      <c r="T10" s="44" t="s">
        <v>24</v>
      </c>
      <c r="U10" s="44"/>
      <c r="V10" s="45"/>
      <c r="W10" s="45"/>
      <c r="X10" s="45"/>
      <c r="Y10" s="45"/>
      <c r="Z10" s="44" t="s">
        <v>24</v>
      </c>
      <c r="AA10" s="44"/>
      <c r="AB10" s="45"/>
      <c r="AC10" s="45"/>
      <c r="AD10" s="45"/>
      <c r="AE10" s="45"/>
      <c r="AF10" s="44" t="s">
        <v>24</v>
      </c>
      <c r="AG10" s="44"/>
      <c r="AH10" s="45"/>
      <c r="AI10" s="45"/>
      <c r="AJ10" s="45"/>
      <c r="AK10" s="45"/>
      <c r="AL10" s="44" t="s">
        <v>24</v>
      </c>
      <c r="AM10" s="44"/>
      <c r="AN10" s="45"/>
      <c r="AO10" s="45"/>
      <c r="AP10" s="45"/>
      <c r="AQ10" s="45"/>
    </row>
    <row r="11" spans="2:43" ht="30.75" thickBot="1" x14ac:dyDescent="0.3">
      <c r="B11" s="7" t="s">
        <v>25</v>
      </c>
      <c r="C11" s="7" t="s">
        <v>26</v>
      </c>
      <c r="D11" s="7" t="s">
        <v>27</v>
      </c>
      <c r="E11" s="7" t="s">
        <v>28</v>
      </c>
      <c r="F11" s="7" t="s">
        <v>29</v>
      </c>
      <c r="G11" s="7" t="s">
        <v>30</v>
      </c>
      <c r="H11" s="7" t="s">
        <v>31</v>
      </c>
      <c r="I11" s="7" t="s">
        <v>32</v>
      </c>
      <c r="J11" s="7" t="s">
        <v>33</v>
      </c>
      <c r="K11" s="7" t="s">
        <v>34</v>
      </c>
      <c r="L11" s="8" t="s">
        <v>35</v>
      </c>
      <c r="M11" s="8" t="s">
        <v>36</v>
      </c>
      <c r="N11" s="8" t="s">
        <v>37</v>
      </c>
      <c r="O11" s="7" t="s">
        <v>33</v>
      </c>
      <c r="P11" s="7" t="s">
        <v>34</v>
      </c>
      <c r="Q11" s="8" t="s">
        <v>35</v>
      </c>
      <c r="R11" s="8" t="s">
        <v>36</v>
      </c>
      <c r="S11" s="8" t="s">
        <v>37</v>
      </c>
      <c r="T11" s="7" t="s">
        <v>33</v>
      </c>
      <c r="U11" s="7" t="s">
        <v>34</v>
      </c>
      <c r="V11" s="8" t="s">
        <v>35</v>
      </c>
      <c r="W11" s="8" t="s">
        <v>36</v>
      </c>
      <c r="X11" s="8" t="s">
        <v>37</v>
      </c>
      <c r="Y11" s="8" t="s">
        <v>113</v>
      </c>
      <c r="Z11" s="16" t="s">
        <v>33</v>
      </c>
      <c r="AA11" s="16" t="s">
        <v>34</v>
      </c>
      <c r="AB11" s="8" t="s">
        <v>35</v>
      </c>
      <c r="AC11" s="8" t="s">
        <v>36</v>
      </c>
      <c r="AD11" s="8" t="s">
        <v>37</v>
      </c>
      <c r="AE11" s="8" t="s">
        <v>113</v>
      </c>
      <c r="AF11" s="16" t="s">
        <v>33</v>
      </c>
      <c r="AG11" s="16" t="s">
        <v>34</v>
      </c>
      <c r="AH11" s="8" t="s">
        <v>35</v>
      </c>
      <c r="AI11" s="8" t="s">
        <v>36</v>
      </c>
      <c r="AJ11" s="8" t="s">
        <v>37</v>
      </c>
      <c r="AK11" s="8" t="s">
        <v>113</v>
      </c>
      <c r="AL11" s="7" t="s">
        <v>33</v>
      </c>
      <c r="AM11" s="7" t="s">
        <v>34</v>
      </c>
      <c r="AN11" s="8" t="s">
        <v>35</v>
      </c>
      <c r="AO11" s="8" t="s">
        <v>36</v>
      </c>
      <c r="AP11" s="8" t="s">
        <v>37</v>
      </c>
      <c r="AQ11" s="8" t="s">
        <v>113</v>
      </c>
    </row>
    <row r="12" spans="2:43" ht="15.75" thickBot="1" x14ac:dyDescent="0.3">
      <c r="B12" s="9">
        <v>1</v>
      </c>
      <c r="C12" s="9" t="s">
        <v>38</v>
      </c>
      <c r="D12" s="9" t="s">
        <v>39</v>
      </c>
      <c r="E12" s="9" t="s">
        <v>40</v>
      </c>
      <c r="F12" s="9">
        <v>1</v>
      </c>
      <c r="G12" s="9" t="s">
        <v>38</v>
      </c>
      <c r="H12" s="5">
        <v>514160</v>
      </c>
      <c r="I12" s="5" t="s">
        <v>41</v>
      </c>
      <c r="J12" s="18">
        <f>'BOQ Price Bid'!J12</f>
        <v>663000</v>
      </c>
      <c r="K12" s="9">
        <v>0</v>
      </c>
      <c r="L12" s="9">
        <v>28</v>
      </c>
      <c r="M12" s="18">
        <f>J12</f>
        <v>663000</v>
      </c>
      <c r="N12" s="18">
        <f>M12</f>
        <v>663000</v>
      </c>
      <c r="O12" s="22">
        <f>'BOQ Price Bid'!J12</f>
        <v>663000</v>
      </c>
      <c r="P12" s="9">
        <v>0</v>
      </c>
      <c r="Q12" s="9">
        <v>28</v>
      </c>
      <c r="R12" s="22">
        <f>'BOQ Price Bid'!L12</f>
        <v>570000</v>
      </c>
      <c r="S12" s="22">
        <f>R12</f>
        <v>570000</v>
      </c>
      <c r="T12" s="18">
        <f>'BOQ Price Bid'!N12</f>
        <v>514160</v>
      </c>
      <c r="U12" s="9">
        <v>0</v>
      </c>
      <c r="V12" s="9">
        <v>28</v>
      </c>
      <c r="W12" s="19">
        <f>T12</f>
        <v>514160</v>
      </c>
      <c r="X12" s="18">
        <f>W12</f>
        <v>514160</v>
      </c>
      <c r="Y12" s="18">
        <f>X12</f>
        <v>514160</v>
      </c>
      <c r="Z12" s="18">
        <f>'BOQ Price Bid'!P12</f>
        <v>514160</v>
      </c>
      <c r="AA12" s="17">
        <v>0</v>
      </c>
      <c r="AB12" s="17">
        <v>28</v>
      </c>
      <c r="AC12" s="19">
        <f>Z12</f>
        <v>514160</v>
      </c>
      <c r="AD12" s="18">
        <f>AC12</f>
        <v>514160</v>
      </c>
      <c r="AE12" s="18">
        <f>AD12</f>
        <v>514160</v>
      </c>
      <c r="AF12" s="22">
        <f>'BOQ Price Bid'!R12</f>
        <v>843000</v>
      </c>
      <c r="AG12" s="17">
        <v>0</v>
      </c>
      <c r="AH12" s="17">
        <v>28</v>
      </c>
      <c r="AI12" s="26">
        <f>AF12</f>
        <v>843000</v>
      </c>
      <c r="AJ12" s="22">
        <f>AI12</f>
        <v>843000</v>
      </c>
      <c r="AK12" s="22">
        <f>AJ12</f>
        <v>843000</v>
      </c>
      <c r="AL12" s="22">
        <f>'BOQ Price Bid'!T12</f>
        <v>829680</v>
      </c>
      <c r="AM12" s="9">
        <v>0</v>
      </c>
      <c r="AN12" s="9">
        <v>28</v>
      </c>
      <c r="AO12" s="26">
        <f>AL12</f>
        <v>829680</v>
      </c>
      <c r="AP12" s="22">
        <f>AO12</f>
        <v>829680</v>
      </c>
      <c r="AQ12" s="22">
        <f>AP12</f>
        <v>829680</v>
      </c>
    </row>
    <row r="13" spans="2:43" ht="15.75" thickBot="1" x14ac:dyDescent="0.3">
      <c r="B13" s="9">
        <v>2</v>
      </c>
      <c r="C13" s="9" t="s">
        <v>38</v>
      </c>
      <c r="D13" s="9" t="s">
        <v>43</v>
      </c>
      <c r="E13" s="9" t="s">
        <v>40</v>
      </c>
      <c r="F13" s="9">
        <v>1</v>
      </c>
      <c r="G13" s="9" t="s">
        <v>38</v>
      </c>
      <c r="H13" s="5">
        <v>344550</v>
      </c>
      <c r="I13" s="5" t="s">
        <v>44</v>
      </c>
      <c r="J13" s="18">
        <f>'BOQ Price Bid'!J16</f>
        <v>344550</v>
      </c>
      <c r="K13" s="9">
        <v>0</v>
      </c>
      <c r="L13" s="9">
        <v>18</v>
      </c>
      <c r="M13" s="19">
        <f>J13</f>
        <v>344550</v>
      </c>
      <c r="N13" s="18">
        <f>M13</f>
        <v>344550</v>
      </c>
      <c r="O13" s="22">
        <f>'BOQ Price Bid'!J16</f>
        <v>344550</v>
      </c>
      <c r="P13" s="9">
        <v>0</v>
      </c>
      <c r="Q13" s="9">
        <v>18</v>
      </c>
      <c r="R13" s="23">
        <f>'BOQ Price Bid'!L16</f>
        <v>344550</v>
      </c>
      <c r="S13" s="22">
        <f>R13</f>
        <v>344550</v>
      </c>
      <c r="T13" s="18">
        <f>'BOQ Price Bid'!N16</f>
        <v>418538</v>
      </c>
      <c r="U13" s="9">
        <v>0</v>
      </c>
      <c r="V13" s="9">
        <v>18</v>
      </c>
      <c r="W13" s="18">
        <f>T13</f>
        <v>418538</v>
      </c>
      <c r="X13" s="18">
        <f>W13</f>
        <v>418538</v>
      </c>
      <c r="Y13" s="18">
        <f>X13</f>
        <v>418538</v>
      </c>
      <c r="Z13" s="18">
        <f>'BOQ Price Bid'!P16</f>
        <v>418538</v>
      </c>
      <c r="AA13" s="17">
        <v>0</v>
      </c>
      <c r="AB13" s="17">
        <v>18</v>
      </c>
      <c r="AC13" s="18">
        <f>Z13</f>
        <v>418538</v>
      </c>
      <c r="AD13" s="18">
        <f>AC13</f>
        <v>418538</v>
      </c>
      <c r="AE13" s="18">
        <f>AD13</f>
        <v>418538</v>
      </c>
      <c r="AF13" s="18">
        <f>'BOQ Price Bid'!R16</f>
        <v>0</v>
      </c>
      <c r="AG13" s="17">
        <v>0</v>
      </c>
      <c r="AH13" s="17">
        <v>18</v>
      </c>
      <c r="AI13" s="18">
        <f>AF13</f>
        <v>0</v>
      </c>
      <c r="AJ13" s="18">
        <f>AI13</f>
        <v>0</v>
      </c>
      <c r="AK13" s="22">
        <f>AJ13</f>
        <v>0</v>
      </c>
      <c r="AL13" s="18">
        <f>'BOQ Price Bid'!T16</f>
        <v>0</v>
      </c>
      <c r="AM13" s="9">
        <v>0</v>
      </c>
      <c r="AN13" s="9">
        <v>18</v>
      </c>
      <c r="AO13" s="18">
        <f>AL13</f>
        <v>0</v>
      </c>
      <c r="AP13" s="18">
        <f>AO13</f>
        <v>0</v>
      </c>
      <c r="AQ13" s="22">
        <f>AP13</f>
        <v>0</v>
      </c>
    </row>
    <row r="14" spans="2:43" ht="15.75" thickBot="1" x14ac:dyDescent="0.3">
      <c r="B14" s="67" t="s">
        <v>45</v>
      </c>
      <c r="C14" s="67"/>
      <c r="D14" s="67"/>
      <c r="E14" s="67"/>
      <c r="F14" s="67"/>
      <c r="G14" s="67"/>
      <c r="H14" s="67"/>
      <c r="I14" s="67"/>
      <c r="J14" s="6"/>
      <c r="K14" s="11">
        <v>0</v>
      </c>
      <c r="L14" s="20">
        <f>SUM(N12*0.28)+(N13*0.18)</f>
        <v>247659.00000000003</v>
      </c>
      <c r="M14" s="6"/>
      <c r="N14" s="21">
        <f>SUM(N12:N13)</f>
        <v>1007550</v>
      </c>
      <c r="O14" s="6"/>
      <c r="P14" s="11">
        <v>0</v>
      </c>
      <c r="Q14" s="25">
        <f>SUM(S12*0.28)+(S13*0.18)</f>
        <v>221619.00000000003</v>
      </c>
      <c r="R14" s="6"/>
      <c r="S14" s="24">
        <f>SUM(S12:S13)</f>
        <v>914550</v>
      </c>
      <c r="T14" s="6"/>
      <c r="U14" s="11">
        <v>0</v>
      </c>
      <c r="V14" s="20">
        <f>SUM(X12*0.28)+(X13*0.18)</f>
        <v>219301.64</v>
      </c>
      <c r="X14" s="6"/>
      <c r="Y14" s="21">
        <f>SUM(Y12:Y13)</f>
        <v>932698</v>
      </c>
      <c r="Z14" s="14"/>
      <c r="AA14" s="11">
        <v>0</v>
      </c>
      <c r="AB14" s="20">
        <f>SUM(AD12*0.28)+(AD13*0.18)</f>
        <v>219301.64</v>
      </c>
      <c r="AC14" s="13"/>
      <c r="AD14" s="14"/>
      <c r="AE14" s="21">
        <f>SUM(AE12:AE13)</f>
        <v>932698</v>
      </c>
      <c r="AF14" s="14"/>
      <c r="AG14" s="11">
        <v>0</v>
      </c>
      <c r="AH14" s="25">
        <f>SUM(AJ12*0.28)+(AJ13*0.18)</f>
        <v>236040.00000000003</v>
      </c>
      <c r="AI14" s="14"/>
      <c r="AJ14" s="14"/>
      <c r="AK14" s="24">
        <f>SUM(AK12:AK13)</f>
        <v>843000</v>
      </c>
      <c r="AL14" s="6"/>
      <c r="AM14" s="11">
        <v>0</v>
      </c>
      <c r="AN14" s="25">
        <f>SUM(AP12*0.28)+(AP13*0.18)</f>
        <v>232310.40000000002</v>
      </c>
      <c r="AO14" s="6"/>
      <c r="AP14" s="6"/>
      <c r="AQ14" s="24">
        <f>SUM(AQ12:AQ13)</f>
        <v>829680</v>
      </c>
    </row>
    <row r="15" spans="2:43" ht="30" thickBot="1" x14ac:dyDescent="0.3">
      <c r="B15" s="44" t="s">
        <v>46</v>
      </c>
      <c r="C15" s="44"/>
      <c r="D15" s="44"/>
      <c r="E15" s="44"/>
      <c r="F15" s="44"/>
      <c r="G15" s="44"/>
      <c r="H15" s="44"/>
      <c r="I15" s="44"/>
      <c r="J15" s="6" t="s">
        <v>47</v>
      </c>
      <c r="K15" s="11">
        <v>0</v>
      </c>
      <c r="L15" s="6"/>
      <c r="M15" s="6"/>
      <c r="N15" s="11">
        <v>0</v>
      </c>
      <c r="O15" s="6" t="s">
        <v>47</v>
      </c>
      <c r="P15" s="11">
        <v>0</v>
      </c>
      <c r="Q15" s="6"/>
      <c r="R15" s="6"/>
      <c r="S15" s="11">
        <v>0</v>
      </c>
      <c r="T15" s="6" t="s">
        <v>47</v>
      </c>
      <c r="U15" s="11">
        <v>0</v>
      </c>
      <c r="V15" s="6"/>
      <c r="W15" s="6"/>
      <c r="X15" s="11">
        <v>0</v>
      </c>
      <c r="Y15" s="11">
        <v>0</v>
      </c>
      <c r="Z15" s="14" t="s">
        <v>47</v>
      </c>
      <c r="AA15" s="11">
        <v>0</v>
      </c>
      <c r="AB15" s="14"/>
      <c r="AC15" s="14"/>
      <c r="AD15" s="11">
        <v>0</v>
      </c>
      <c r="AE15" s="11">
        <v>0</v>
      </c>
      <c r="AF15" s="14" t="s">
        <v>47</v>
      </c>
      <c r="AG15" s="11">
        <v>0</v>
      </c>
      <c r="AH15" s="14"/>
      <c r="AI15" s="14"/>
      <c r="AJ15" s="25">
        <v>0</v>
      </c>
      <c r="AK15" s="25">
        <v>0</v>
      </c>
      <c r="AL15" s="6" t="s">
        <v>47</v>
      </c>
      <c r="AM15" s="11">
        <v>0</v>
      </c>
      <c r="AN15" s="6"/>
      <c r="AO15" s="6"/>
      <c r="AP15" s="25">
        <v>0</v>
      </c>
      <c r="AQ15" s="25">
        <v>0</v>
      </c>
    </row>
    <row r="16" spans="2:43" ht="15.75" thickBot="1" x14ac:dyDescent="0.3">
      <c r="B16" s="67" t="s">
        <v>48</v>
      </c>
      <c r="C16" s="67"/>
      <c r="D16" s="67"/>
      <c r="E16" s="67"/>
      <c r="F16" s="67"/>
      <c r="G16" s="67"/>
      <c r="H16" s="67"/>
      <c r="I16" s="67"/>
      <c r="J16" s="6"/>
      <c r="K16" s="6"/>
      <c r="L16" s="6"/>
      <c r="M16" s="6"/>
      <c r="N16" s="21">
        <f>SUM(N12*0.28)+(N13*0.18)</f>
        <v>247659.00000000003</v>
      </c>
      <c r="O16" s="6"/>
      <c r="P16" s="6"/>
      <c r="Q16" s="6"/>
      <c r="R16" s="6"/>
      <c r="S16" s="24">
        <f>SUM(S12*0.28)+(S13*0.18)</f>
        <v>221619.00000000003</v>
      </c>
      <c r="T16" s="6"/>
      <c r="U16" s="6"/>
      <c r="V16" s="6"/>
      <c r="W16" s="6"/>
      <c r="X16" s="21"/>
      <c r="Y16" s="21">
        <f>SUM(Y12*0.28)+(Y13*0.18)</f>
        <v>219301.64</v>
      </c>
      <c r="Z16" s="14"/>
      <c r="AA16" s="14"/>
      <c r="AB16" s="14"/>
      <c r="AC16" s="14"/>
      <c r="AD16" s="21"/>
      <c r="AE16" s="21">
        <f>SUM(AE12*0.28)+(AE13*0.18)</f>
        <v>219301.64</v>
      </c>
      <c r="AF16" s="14"/>
      <c r="AG16" s="14"/>
      <c r="AH16" s="14"/>
      <c r="AI16" s="14"/>
      <c r="AJ16" s="24"/>
      <c r="AK16" s="24">
        <f>SUM(AK12*0.28)+(AK13*0.18)</f>
        <v>236040.00000000003</v>
      </c>
      <c r="AL16" s="6"/>
      <c r="AM16" s="6"/>
      <c r="AN16" s="6"/>
      <c r="AO16" s="6"/>
      <c r="AP16" s="24"/>
      <c r="AQ16" s="24">
        <f>SUM(AQ12*0.28)+(AQ13*0.18)</f>
        <v>232310.40000000002</v>
      </c>
    </row>
    <row r="17" spans="2:43" ht="15.75" thickBot="1" x14ac:dyDescent="0.3">
      <c r="B17" s="67" t="s">
        <v>49</v>
      </c>
      <c r="C17" s="67"/>
      <c r="D17" s="67"/>
      <c r="E17" s="67"/>
      <c r="F17" s="67"/>
      <c r="G17" s="67"/>
      <c r="H17" s="67"/>
      <c r="I17" s="67"/>
      <c r="J17" s="6"/>
      <c r="K17" s="6"/>
      <c r="L17" s="6"/>
      <c r="M17" s="10" t="s">
        <v>50</v>
      </c>
      <c r="N17" s="21">
        <f>SUM(N14:N16)</f>
        <v>1255209</v>
      </c>
      <c r="O17" s="6"/>
      <c r="P17" s="6"/>
      <c r="Q17" s="6"/>
      <c r="R17" s="10" t="s">
        <v>50</v>
      </c>
      <c r="S17" s="24">
        <f>SUM(S14:S16)</f>
        <v>1136169</v>
      </c>
      <c r="T17" s="6"/>
      <c r="U17" s="6"/>
      <c r="V17" s="6"/>
      <c r="W17" s="10" t="s">
        <v>50</v>
      </c>
      <c r="X17" s="21"/>
      <c r="Y17" s="21">
        <f>SUM(Y14:Y16)</f>
        <v>1151999.6400000001</v>
      </c>
      <c r="Z17" s="14"/>
      <c r="AA17" s="14"/>
      <c r="AB17" s="14"/>
      <c r="AC17" s="15" t="s">
        <v>50</v>
      </c>
      <c r="AD17" s="21"/>
      <c r="AE17" s="21">
        <f>SUM(AE14:AE16)</f>
        <v>1151999.6400000001</v>
      </c>
      <c r="AF17" s="14"/>
      <c r="AG17" s="14"/>
      <c r="AH17" s="14"/>
      <c r="AI17" s="15" t="s">
        <v>50</v>
      </c>
      <c r="AJ17" s="24"/>
      <c r="AK17" s="24">
        <f>SUM(AK14:AK16)</f>
        <v>1079040</v>
      </c>
      <c r="AL17" s="6"/>
      <c r="AM17" s="6"/>
      <c r="AN17" s="6"/>
      <c r="AO17" s="10" t="s">
        <v>50</v>
      </c>
      <c r="AP17" s="24"/>
      <c r="AQ17" s="24">
        <f>SUM(AQ14:AQ16)</f>
        <v>1061990.3999999999</v>
      </c>
    </row>
    <row r="18" spans="2:43" ht="15.75" thickBot="1" x14ac:dyDescent="0.3">
      <c r="B18" s="65" t="s">
        <v>51</v>
      </c>
      <c r="C18" s="66"/>
      <c r="D18" s="66"/>
      <c r="E18" s="66"/>
      <c r="F18" s="66"/>
      <c r="G18" s="66"/>
      <c r="H18" s="66"/>
      <c r="I18" s="66"/>
      <c r="J18"/>
      <c r="K18"/>
      <c r="L18"/>
      <c r="M18"/>
      <c r="N18"/>
      <c r="O18"/>
      <c r="P18"/>
      <c r="Q18"/>
    </row>
    <row r="19" spans="2:43" ht="15.75" thickBot="1" x14ac:dyDescent="0.3">
      <c r="B19" s="4" t="s">
        <v>52</v>
      </c>
      <c r="C19" s="4" t="s">
        <v>53</v>
      </c>
      <c r="D19" s="65" t="s">
        <v>54</v>
      </c>
      <c r="E19" s="66"/>
      <c r="F19" s="66"/>
      <c r="G19" s="66"/>
      <c r="H19" s="66"/>
      <c r="I19" s="66"/>
      <c r="J19"/>
      <c r="K19"/>
      <c r="L19"/>
      <c r="M19"/>
      <c r="N19"/>
      <c r="O19"/>
      <c r="P19"/>
      <c r="Q19"/>
    </row>
    <row r="20" spans="2:43" ht="15.75" thickBot="1" x14ac:dyDescent="0.3">
      <c r="B20" s="5">
        <v>1</v>
      </c>
      <c r="C20" s="5" t="s">
        <v>55</v>
      </c>
      <c r="D20" s="68" t="s">
        <v>41</v>
      </c>
      <c r="E20" s="69"/>
      <c r="F20" s="69"/>
      <c r="G20" s="69"/>
      <c r="H20" s="69"/>
      <c r="I20" s="69"/>
      <c r="J20"/>
      <c r="K20"/>
      <c r="L20"/>
      <c r="M20"/>
      <c r="N20"/>
      <c r="O20"/>
      <c r="P20"/>
      <c r="Q20"/>
    </row>
    <row r="21" spans="2:43" ht="15.75" thickBot="1" x14ac:dyDescent="0.3">
      <c r="B21" s="5">
        <v>2</v>
      </c>
      <c r="C21" s="5" t="s">
        <v>56</v>
      </c>
      <c r="D21" s="68" t="s">
        <v>57</v>
      </c>
      <c r="E21" s="69"/>
      <c r="F21" s="69"/>
      <c r="G21" s="69"/>
      <c r="H21" s="69"/>
      <c r="I21" s="69"/>
      <c r="J21"/>
      <c r="K21"/>
      <c r="L21"/>
      <c r="M21"/>
      <c r="N21"/>
      <c r="O21"/>
      <c r="P21"/>
      <c r="Q21"/>
    </row>
    <row r="22" spans="2:43" ht="15.75" thickBot="1" x14ac:dyDescent="0.3">
      <c r="B22" s="5">
        <v>3</v>
      </c>
      <c r="C22" s="5" t="s">
        <v>58</v>
      </c>
      <c r="D22" s="68" t="s">
        <v>44</v>
      </c>
      <c r="E22" s="69"/>
      <c r="F22" s="69"/>
      <c r="G22" s="69"/>
      <c r="H22" s="69"/>
      <c r="I22" s="69"/>
      <c r="J22"/>
      <c r="K22"/>
      <c r="L22"/>
      <c r="M22"/>
      <c r="N22"/>
      <c r="O22"/>
      <c r="P22"/>
      <c r="Q22"/>
    </row>
  </sheetData>
  <mergeCells count="72">
    <mergeCell ref="T10:Y10"/>
    <mergeCell ref="AF10:AK10"/>
    <mergeCell ref="AL1:AQ1"/>
    <mergeCell ref="AL7:AQ7"/>
    <mergeCell ref="AL8:AM8"/>
    <mergeCell ref="AN8:AQ8"/>
    <mergeCell ref="AL9:AQ9"/>
    <mergeCell ref="AF1:AK1"/>
    <mergeCell ref="AF7:AK7"/>
    <mergeCell ref="AF8:AG8"/>
    <mergeCell ref="AH8:AK8"/>
    <mergeCell ref="AF9:AK9"/>
    <mergeCell ref="AF2:AQ2"/>
    <mergeCell ref="AF3:AQ3"/>
    <mergeCell ref="AF4:AQ4"/>
    <mergeCell ref="D22:I22"/>
    <mergeCell ref="T1:AE1"/>
    <mergeCell ref="T2:AE2"/>
    <mergeCell ref="T3:AE3"/>
    <mergeCell ref="T4:AE4"/>
    <mergeCell ref="T5:AE5"/>
    <mergeCell ref="T6:AE6"/>
    <mergeCell ref="T7:Y7"/>
    <mergeCell ref="T8:U8"/>
    <mergeCell ref="V8:Y8"/>
    <mergeCell ref="T9:Y9"/>
    <mergeCell ref="D20:I20"/>
    <mergeCell ref="D21:I21"/>
    <mergeCell ref="B15:I15"/>
    <mergeCell ref="B16:I16"/>
    <mergeCell ref="B17:I17"/>
    <mergeCell ref="B18:I18"/>
    <mergeCell ref="D19:I19"/>
    <mergeCell ref="B14:I14"/>
    <mergeCell ref="J10:N10"/>
    <mergeCell ref="O7:S7"/>
    <mergeCell ref="O8:P8"/>
    <mergeCell ref="Q8:S8"/>
    <mergeCell ref="O9:S9"/>
    <mergeCell ref="O10:S10"/>
    <mergeCell ref="J6:S6"/>
    <mergeCell ref="J7:N7"/>
    <mergeCell ref="J8:K8"/>
    <mergeCell ref="L8:N8"/>
    <mergeCell ref="J9:N9"/>
    <mergeCell ref="J1:S1"/>
    <mergeCell ref="J2:S2"/>
    <mergeCell ref="J3:S3"/>
    <mergeCell ref="J4:S4"/>
    <mergeCell ref="J5:S5"/>
    <mergeCell ref="B6:I6"/>
    <mergeCell ref="B7:I7"/>
    <mergeCell ref="B8:I8"/>
    <mergeCell ref="B9:F10"/>
    <mergeCell ref="G9:I9"/>
    <mergeCell ref="G10"/>
    <mergeCell ref="H10:I10"/>
    <mergeCell ref="B1:C5"/>
    <mergeCell ref="D1:F5"/>
    <mergeCell ref="G1:I1"/>
    <mergeCell ref="G2:I2"/>
    <mergeCell ref="G3:I3"/>
    <mergeCell ref="G4:I4"/>
    <mergeCell ref="G5:I5"/>
    <mergeCell ref="Z9:AE9"/>
    <mergeCell ref="Z10:AE10"/>
    <mergeCell ref="AF5:AQ5"/>
    <mergeCell ref="AF6:AQ6"/>
    <mergeCell ref="Z7:AE7"/>
    <mergeCell ref="Z8:AA8"/>
    <mergeCell ref="AB8:AE8"/>
    <mergeCell ref="AL10:AQ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2"/>
  <sheetViews>
    <sheetView showGridLines="0" workbookViewId="0">
      <selection activeCell="K14" sqref="K14"/>
    </sheetView>
  </sheetViews>
  <sheetFormatPr defaultRowHeight="14.25" x14ac:dyDescent="0.2"/>
  <cols>
    <col min="1" max="2" width="9.140625" style="1" customWidth="1"/>
    <col min="3" max="3" width="13.42578125" style="1" customWidth="1"/>
    <col min="4" max="4" width="32.85546875" style="1" customWidth="1"/>
    <col min="5" max="5" width="20.7109375" style="1" customWidth="1"/>
    <col min="6" max="7" width="9.140625" style="1" customWidth="1"/>
    <col min="8" max="8" width="32" style="1" customWidth="1"/>
    <col min="9" max="14" width="22.7109375" style="1" customWidth="1"/>
    <col min="15" max="18" width="22.7109375" style="13" customWidth="1"/>
    <col min="19" max="20" width="22.7109375" style="1" customWidth="1"/>
    <col min="21" max="22" width="22.7109375" style="27" customWidth="1"/>
    <col min="23" max="16384" width="9.140625" style="1"/>
  </cols>
  <sheetData>
    <row r="1" spans="2:22" x14ac:dyDescent="0.2">
      <c r="B1" s="75"/>
      <c r="C1" s="75"/>
      <c r="D1" s="76" t="s">
        <v>0</v>
      </c>
      <c r="E1" s="76" t="s">
        <v>0</v>
      </c>
      <c r="F1" s="75" t="s">
        <v>1</v>
      </c>
      <c r="G1" s="75" t="s">
        <v>1</v>
      </c>
      <c r="H1" s="75" t="s">
        <v>1</v>
      </c>
      <c r="I1" s="74" t="s">
        <v>115</v>
      </c>
      <c r="J1" s="74" t="s">
        <v>59</v>
      </c>
      <c r="K1" s="74" t="s">
        <v>114</v>
      </c>
      <c r="L1" s="74" t="s">
        <v>59</v>
      </c>
      <c r="M1" s="74" t="s">
        <v>106</v>
      </c>
      <c r="N1" s="74" t="s">
        <v>106</v>
      </c>
      <c r="O1" s="74" t="s">
        <v>106</v>
      </c>
      <c r="P1" s="74" t="s">
        <v>106</v>
      </c>
      <c r="Q1" s="74" t="s">
        <v>116</v>
      </c>
      <c r="R1" s="74" t="s">
        <v>106</v>
      </c>
      <c r="S1" s="74" t="s">
        <v>116</v>
      </c>
      <c r="T1" s="74" t="s">
        <v>106</v>
      </c>
      <c r="U1" s="74" t="s">
        <v>123</v>
      </c>
      <c r="V1" s="74" t="s">
        <v>106</v>
      </c>
    </row>
    <row r="2" spans="2:22" x14ac:dyDescent="0.2">
      <c r="B2" s="75"/>
      <c r="C2" s="75"/>
      <c r="D2" s="76" t="s">
        <v>0</v>
      </c>
      <c r="E2" s="76" t="s">
        <v>0</v>
      </c>
      <c r="F2" s="75" t="s">
        <v>3</v>
      </c>
      <c r="G2" s="75" t="s">
        <v>3</v>
      </c>
      <c r="H2" s="75" t="s">
        <v>3</v>
      </c>
      <c r="I2" s="75" t="s">
        <v>4</v>
      </c>
      <c r="J2" s="75" t="s">
        <v>4</v>
      </c>
      <c r="K2" s="75" t="s">
        <v>4</v>
      </c>
      <c r="L2" s="75" t="s">
        <v>4</v>
      </c>
      <c r="M2" s="75" t="s">
        <v>107</v>
      </c>
      <c r="N2" s="75" t="s">
        <v>107</v>
      </c>
      <c r="O2" s="75" t="s">
        <v>107</v>
      </c>
      <c r="P2" s="75" t="s">
        <v>107</v>
      </c>
      <c r="Q2" s="75" t="s">
        <v>121</v>
      </c>
      <c r="R2" s="75" t="s">
        <v>107</v>
      </c>
      <c r="S2" s="75" t="s">
        <v>121</v>
      </c>
      <c r="T2" s="75" t="s">
        <v>107</v>
      </c>
      <c r="U2" s="73" t="s">
        <v>121</v>
      </c>
      <c r="V2" s="73" t="s">
        <v>107</v>
      </c>
    </row>
    <row r="3" spans="2:22" x14ac:dyDescent="0.2">
      <c r="B3" s="75"/>
      <c r="C3" s="75"/>
      <c r="D3" s="76" t="s">
        <v>0</v>
      </c>
      <c r="E3" s="76" t="s">
        <v>0</v>
      </c>
      <c r="F3" s="75" t="s">
        <v>5</v>
      </c>
      <c r="G3" s="75" t="s">
        <v>5</v>
      </c>
      <c r="H3" s="75" t="s">
        <v>5</v>
      </c>
      <c r="I3" s="75" t="s">
        <v>6</v>
      </c>
      <c r="J3" s="75" t="s">
        <v>6</v>
      </c>
      <c r="K3" s="75" t="s">
        <v>6</v>
      </c>
      <c r="L3" s="75" t="s">
        <v>6</v>
      </c>
      <c r="M3" s="75" t="s">
        <v>108</v>
      </c>
      <c r="N3" s="75" t="s">
        <v>108</v>
      </c>
      <c r="O3" s="75" t="s">
        <v>108</v>
      </c>
      <c r="P3" s="75" t="s">
        <v>108</v>
      </c>
      <c r="Q3" s="75" t="s">
        <v>108</v>
      </c>
      <c r="R3" s="75" t="s">
        <v>108</v>
      </c>
      <c r="S3" s="75" t="s">
        <v>108</v>
      </c>
      <c r="T3" s="75" t="s">
        <v>108</v>
      </c>
      <c r="U3" s="73" t="s">
        <v>108</v>
      </c>
      <c r="V3" s="73" t="s">
        <v>108</v>
      </c>
    </row>
    <row r="4" spans="2:22" x14ac:dyDescent="0.2">
      <c r="B4" s="75"/>
      <c r="C4" s="75"/>
      <c r="D4" s="76" t="s">
        <v>0</v>
      </c>
      <c r="E4" s="76" t="s">
        <v>0</v>
      </c>
      <c r="F4" s="75" t="s">
        <v>7</v>
      </c>
      <c r="G4" s="75" t="s">
        <v>7</v>
      </c>
      <c r="H4" s="75" t="s">
        <v>7</v>
      </c>
      <c r="I4" s="75" t="s">
        <v>8</v>
      </c>
      <c r="J4" s="75" t="s">
        <v>8</v>
      </c>
      <c r="K4" s="75" t="s">
        <v>8</v>
      </c>
      <c r="L4" s="75" t="s">
        <v>8</v>
      </c>
      <c r="M4" s="75" t="s">
        <v>109</v>
      </c>
      <c r="N4" s="75" t="s">
        <v>109</v>
      </c>
      <c r="O4" s="75" t="s">
        <v>109</v>
      </c>
      <c r="P4" s="75" t="s">
        <v>109</v>
      </c>
      <c r="Q4" s="75" t="s">
        <v>109</v>
      </c>
      <c r="R4" s="75" t="s">
        <v>109</v>
      </c>
      <c r="S4" s="75" t="s">
        <v>109</v>
      </c>
      <c r="T4" s="75" t="s">
        <v>109</v>
      </c>
      <c r="U4" s="73" t="s">
        <v>109</v>
      </c>
      <c r="V4" s="73" t="s">
        <v>109</v>
      </c>
    </row>
    <row r="5" spans="2:22" x14ac:dyDescent="0.2">
      <c r="B5" s="75"/>
      <c r="C5" s="75"/>
      <c r="D5" s="76" t="s">
        <v>0</v>
      </c>
      <c r="E5" s="76" t="s">
        <v>0</v>
      </c>
      <c r="F5" s="75"/>
      <c r="G5" s="75"/>
      <c r="H5" s="75"/>
      <c r="I5" s="75" t="s">
        <v>9</v>
      </c>
      <c r="J5" s="75" t="s">
        <v>9</v>
      </c>
      <c r="K5" s="75" t="s">
        <v>9</v>
      </c>
      <c r="L5" s="75" t="s">
        <v>9</v>
      </c>
      <c r="M5" s="75" t="s">
        <v>110</v>
      </c>
      <c r="N5" s="75" t="s">
        <v>110</v>
      </c>
      <c r="O5" s="75" t="s">
        <v>110</v>
      </c>
      <c r="P5" s="75" t="s">
        <v>110</v>
      </c>
      <c r="Q5" s="75" t="s">
        <v>110</v>
      </c>
      <c r="R5" s="75" t="s">
        <v>110</v>
      </c>
      <c r="S5" s="75" t="s">
        <v>110</v>
      </c>
      <c r="T5" s="75" t="s">
        <v>110</v>
      </c>
      <c r="U5" s="73" t="s">
        <v>110</v>
      </c>
      <c r="V5" s="73" t="s">
        <v>110</v>
      </c>
    </row>
    <row r="6" spans="2:22" x14ac:dyDescent="0.2">
      <c r="B6" s="75" t="s">
        <v>10</v>
      </c>
      <c r="C6" s="75" t="s">
        <v>10</v>
      </c>
      <c r="D6" s="75" t="s">
        <v>10</v>
      </c>
      <c r="E6" s="75" t="s">
        <v>10</v>
      </c>
      <c r="F6" s="75" t="s">
        <v>10</v>
      </c>
      <c r="G6" s="75" t="s">
        <v>10</v>
      </c>
      <c r="H6" s="75" t="s">
        <v>10</v>
      </c>
      <c r="I6" s="75" t="s">
        <v>11</v>
      </c>
      <c r="J6" s="75" t="s">
        <v>11</v>
      </c>
      <c r="K6" s="75" t="s">
        <v>11</v>
      </c>
      <c r="L6" s="75" t="s">
        <v>11</v>
      </c>
      <c r="M6" s="75" t="s">
        <v>111</v>
      </c>
      <c r="N6" s="75" t="s">
        <v>111</v>
      </c>
      <c r="O6" s="75" t="s">
        <v>111</v>
      </c>
      <c r="P6" s="75" t="s">
        <v>111</v>
      </c>
      <c r="Q6" s="75" t="s">
        <v>122</v>
      </c>
      <c r="R6" s="75" t="s">
        <v>111</v>
      </c>
      <c r="S6" s="75" t="s">
        <v>122</v>
      </c>
      <c r="T6" s="75" t="s">
        <v>111</v>
      </c>
      <c r="U6" s="73" t="s">
        <v>122</v>
      </c>
      <c r="V6" s="73" t="s">
        <v>111</v>
      </c>
    </row>
    <row r="7" spans="2:22" x14ac:dyDescent="0.2">
      <c r="B7" s="75" t="s">
        <v>12</v>
      </c>
      <c r="C7" s="75" t="s">
        <v>12</v>
      </c>
      <c r="D7" s="75" t="s">
        <v>12</v>
      </c>
      <c r="E7" s="75" t="s">
        <v>12</v>
      </c>
      <c r="F7" s="75" t="s">
        <v>12</v>
      </c>
      <c r="G7" s="75" t="s">
        <v>12</v>
      </c>
      <c r="H7" s="75" t="s">
        <v>12</v>
      </c>
      <c r="I7" s="75" t="s">
        <v>13</v>
      </c>
      <c r="J7" s="75" t="s">
        <v>13</v>
      </c>
      <c r="K7" s="75" t="s">
        <v>14</v>
      </c>
      <c r="L7" s="75" t="s">
        <v>15</v>
      </c>
      <c r="M7" s="75" t="s">
        <v>13</v>
      </c>
      <c r="N7" s="75" t="s">
        <v>13</v>
      </c>
      <c r="O7" s="75" t="s">
        <v>14</v>
      </c>
      <c r="P7" s="75" t="s">
        <v>15</v>
      </c>
      <c r="Q7" s="75" t="s">
        <v>13</v>
      </c>
      <c r="R7" s="75" t="s">
        <v>13</v>
      </c>
      <c r="S7" s="75" t="s">
        <v>118</v>
      </c>
      <c r="T7" s="75" t="s">
        <v>13</v>
      </c>
      <c r="U7" s="73" t="s">
        <v>118</v>
      </c>
      <c r="V7" s="73" t="s">
        <v>13</v>
      </c>
    </row>
    <row r="8" spans="2:22" ht="15.75" customHeight="1" x14ac:dyDescent="0.2">
      <c r="B8" s="75" t="s">
        <v>60</v>
      </c>
      <c r="C8" s="75" t="s">
        <v>60</v>
      </c>
      <c r="D8" s="75" t="s">
        <v>60</v>
      </c>
      <c r="E8" s="75" t="s">
        <v>60</v>
      </c>
      <c r="F8" s="75" t="s">
        <v>60</v>
      </c>
      <c r="G8" s="75" t="s">
        <v>60</v>
      </c>
      <c r="H8" s="75" t="s">
        <v>60</v>
      </c>
      <c r="I8" s="75" t="s">
        <v>61</v>
      </c>
      <c r="J8" s="75" t="s">
        <v>61</v>
      </c>
      <c r="K8" s="75" t="s">
        <v>61</v>
      </c>
      <c r="L8" s="75" t="s">
        <v>61</v>
      </c>
      <c r="M8" s="75" t="s">
        <v>61</v>
      </c>
      <c r="N8" s="75" t="s">
        <v>61</v>
      </c>
      <c r="O8" s="75" t="s">
        <v>61</v>
      </c>
      <c r="P8" s="75" t="s">
        <v>61</v>
      </c>
      <c r="Q8" s="75" t="s">
        <v>61</v>
      </c>
      <c r="R8" s="75" t="s">
        <v>61</v>
      </c>
      <c r="S8" s="75" t="s">
        <v>61</v>
      </c>
      <c r="T8" s="75" t="s">
        <v>61</v>
      </c>
      <c r="U8" s="73" t="s">
        <v>61</v>
      </c>
      <c r="V8" s="73" t="s">
        <v>61</v>
      </c>
    </row>
    <row r="9" spans="2:22" x14ac:dyDescent="0.2">
      <c r="B9" s="77" t="s">
        <v>19</v>
      </c>
      <c r="C9" s="77" t="s">
        <v>19</v>
      </c>
      <c r="D9" s="77" t="s">
        <v>19</v>
      </c>
      <c r="E9" s="77" t="s">
        <v>19</v>
      </c>
      <c r="F9" s="75" t="s">
        <v>20</v>
      </c>
      <c r="G9" s="75" t="s">
        <v>20</v>
      </c>
      <c r="H9" s="75" t="s">
        <v>20</v>
      </c>
      <c r="I9" s="75" t="s">
        <v>17</v>
      </c>
      <c r="J9" s="75" t="s">
        <v>17</v>
      </c>
      <c r="K9" s="75" t="s">
        <v>17</v>
      </c>
      <c r="L9" s="75" t="s">
        <v>17</v>
      </c>
      <c r="M9" s="75" t="s">
        <v>17</v>
      </c>
      <c r="N9" s="75" t="s">
        <v>17</v>
      </c>
      <c r="O9" s="75" t="s">
        <v>17</v>
      </c>
      <c r="P9" s="75" t="s">
        <v>17</v>
      </c>
      <c r="Q9" s="75" t="s">
        <v>17</v>
      </c>
      <c r="R9" s="75" t="s">
        <v>17</v>
      </c>
      <c r="S9" s="75" t="s">
        <v>17</v>
      </c>
      <c r="T9" s="75" t="s">
        <v>17</v>
      </c>
      <c r="U9" s="73" t="s">
        <v>17</v>
      </c>
      <c r="V9" s="73" t="s">
        <v>17</v>
      </c>
    </row>
    <row r="10" spans="2:22" x14ac:dyDescent="0.2">
      <c r="B10" s="77" t="s">
        <v>19</v>
      </c>
      <c r="C10" s="77" t="s">
        <v>19</v>
      </c>
      <c r="D10" s="77" t="s">
        <v>19</v>
      </c>
      <c r="E10" s="77" t="s">
        <v>19</v>
      </c>
      <c r="F10" s="75" t="s">
        <v>62</v>
      </c>
      <c r="G10" s="75" t="s">
        <v>62</v>
      </c>
      <c r="H10" s="75" t="s">
        <v>62</v>
      </c>
      <c r="I10" s="75" t="s">
        <v>18</v>
      </c>
      <c r="J10" s="75" t="s">
        <v>18</v>
      </c>
      <c r="K10" s="75" t="s">
        <v>18</v>
      </c>
      <c r="L10" s="75" t="s">
        <v>18</v>
      </c>
      <c r="M10" s="75" t="s">
        <v>18</v>
      </c>
      <c r="N10" s="75" t="s">
        <v>18</v>
      </c>
      <c r="O10" s="75" t="s">
        <v>18</v>
      </c>
      <c r="P10" s="75" t="s">
        <v>18</v>
      </c>
      <c r="Q10" s="75" t="s">
        <v>18</v>
      </c>
      <c r="R10" s="75" t="s">
        <v>18</v>
      </c>
      <c r="S10" s="75" t="s">
        <v>18</v>
      </c>
      <c r="T10" s="75" t="s">
        <v>18</v>
      </c>
      <c r="U10" s="73" t="s">
        <v>18</v>
      </c>
      <c r="V10" s="73" t="s">
        <v>18</v>
      </c>
    </row>
    <row r="11" spans="2:22" x14ac:dyDescent="0.2">
      <c r="B11" s="30" t="s">
        <v>52</v>
      </c>
      <c r="C11" s="30" t="s">
        <v>26</v>
      </c>
      <c r="D11" s="30" t="s">
        <v>63</v>
      </c>
      <c r="E11" s="30" t="s">
        <v>27</v>
      </c>
      <c r="F11" s="30" t="s">
        <v>64</v>
      </c>
      <c r="G11" s="30" t="s">
        <v>29</v>
      </c>
      <c r="H11" s="30" t="s">
        <v>65</v>
      </c>
      <c r="I11" s="30" t="s">
        <v>36</v>
      </c>
      <c r="J11" s="30" t="s">
        <v>66</v>
      </c>
      <c r="K11" s="30" t="s">
        <v>36</v>
      </c>
      <c r="L11" s="30" t="s">
        <v>66</v>
      </c>
      <c r="M11" s="30" t="s">
        <v>36</v>
      </c>
      <c r="N11" s="30" t="s">
        <v>66</v>
      </c>
      <c r="O11" s="30" t="s">
        <v>36</v>
      </c>
      <c r="P11" s="30" t="s">
        <v>66</v>
      </c>
      <c r="Q11" s="30" t="s">
        <v>36</v>
      </c>
      <c r="R11" s="30" t="s">
        <v>66</v>
      </c>
      <c r="S11" s="30" t="s">
        <v>36</v>
      </c>
      <c r="T11" s="30" t="s">
        <v>66</v>
      </c>
      <c r="U11" s="30" t="s">
        <v>36</v>
      </c>
      <c r="V11" s="30" t="s">
        <v>66</v>
      </c>
    </row>
    <row r="12" spans="2:22" x14ac:dyDescent="0.2">
      <c r="B12" s="31">
        <v>1</v>
      </c>
      <c r="C12" s="31" t="s">
        <v>38</v>
      </c>
      <c r="D12" s="31" t="s">
        <v>39</v>
      </c>
      <c r="E12" s="31" t="s">
        <v>67</v>
      </c>
      <c r="F12" s="31" t="s">
        <v>40</v>
      </c>
      <c r="G12" s="31">
        <v>1</v>
      </c>
      <c r="H12" s="32">
        <f>SUM(H13:H15)</f>
        <v>514160</v>
      </c>
      <c r="I12" s="33"/>
      <c r="J12" s="32">
        <f>SUM(J13:J15)</f>
        <v>663000</v>
      </c>
      <c r="K12" s="33"/>
      <c r="L12" s="32">
        <f>SUM(L13:L15)</f>
        <v>570000</v>
      </c>
      <c r="M12" s="33"/>
      <c r="N12" s="32">
        <f>SUM(N13:N15)</f>
        <v>514160</v>
      </c>
      <c r="O12" s="33"/>
      <c r="P12" s="32">
        <f>SUM(P13:P15)</f>
        <v>514160</v>
      </c>
      <c r="Q12" s="33"/>
      <c r="R12" s="32">
        <f>SUM(R13:R15)</f>
        <v>843000</v>
      </c>
      <c r="S12" s="33"/>
      <c r="T12" s="32">
        <f>SUM(T13:T15)</f>
        <v>829680</v>
      </c>
      <c r="U12" s="33"/>
      <c r="V12" s="32">
        <f>SUM(V13:V15)</f>
        <v>201500</v>
      </c>
    </row>
    <row r="13" spans="2:22" s="29" customFormat="1" x14ac:dyDescent="0.2">
      <c r="B13" s="34">
        <v>1</v>
      </c>
      <c r="C13" s="34" t="s">
        <v>38</v>
      </c>
      <c r="D13" s="34" t="s">
        <v>69</v>
      </c>
      <c r="E13" s="34" t="s">
        <v>69</v>
      </c>
      <c r="F13" s="34" t="s">
        <v>70</v>
      </c>
      <c r="G13" s="34">
        <v>1</v>
      </c>
      <c r="H13" s="35">
        <f>MIN(L13,J13,N13)</f>
        <v>331410</v>
      </c>
      <c r="I13" s="36">
        <v>338000</v>
      </c>
      <c r="J13" s="37">
        <f>I13*$G13</f>
        <v>338000</v>
      </c>
      <c r="K13" s="36">
        <v>338000</v>
      </c>
      <c r="L13" s="38">
        <f t="shared" ref="L13:L15" si="0">K13*$G13</f>
        <v>338000</v>
      </c>
      <c r="M13" s="36">
        <v>331410</v>
      </c>
      <c r="N13" s="38">
        <f>M13*$G13</f>
        <v>331410</v>
      </c>
      <c r="O13" s="36">
        <v>331410</v>
      </c>
      <c r="P13" s="38">
        <f>O13*$G13</f>
        <v>331410</v>
      </c>
      <c r="Q13" s="36">
        <v>666000</v>
      </c>
      <c r="R13" s="38">
        <f>Q13*$G13</f>
        <v>666000</v>
      </c>
      <c r="S13" s="36">
        <v>652680</v>
      </c>
      <c r="T13" s="38">
        <f>S13*$G13</f>
        <v>652680</v>
      </c>
      <c r="U13" s="39"/>
      <c r="V13" s="40">
        <f>U13*$G13</f>
        <v>0</v>
      </c>
    </row>
    <row r="14" spans="2:22" s="29" customFormat="1" x14ac:dyDescent="0.2">
      <c r="B14" s="34">
        <v>2</v>
      </c>
      <c r="C14" s="34" t="s">
        <v>38</v>
      </c>
      <c r="D14" s="34" t="s">
        <v>71</v>
      </c>
      <c r="E14" s="34" t="s">
        <v>71</v>
      </c>
      <c r="F14" s="34" t="s">
        <v>70</v>
      </c>
      <c r="G14" s="34">
        <v>1</v>
      </c>
      <c r="H14" s="35">
        <f>MIN(L14,J14,N14)</f>
        <v>151250</v>
      </c>
      <c r="I14" s="36">
        <v>280000</v>
      </c>
      <c r="J14" s="37">
        <f>I14*$G14</f>
        <v>280000</v>
      </c>
      <c r="K14" s="36">
        <v>187000</v>
      </c>
      <c r="L14" s="37">
        <f t="shared" si="0"/>
        <v>187000</v>
      </c>
      <c r="M14" s="36">
        <v>151250</v>
      </c>
      <c r="N14" s="38">
        <f t="shared" ref="N14:V15" si="1">M14*$G14</f>
        <v>151250</v>
      </c>
      <c r="O14" s="36">
        <v>151250</v>
      </c>
      <c r="P14" s="38">
        <f t="shared" ref="P14:P15" si="2">O14*$G14</f>
        <v>151250</v>
      </c>
      <c r="Q14" s="36" t="s">
        <v>117</v>
      </c>
      <c r="R14" s="38">
        <f t="shared" ref="R14:R15" si="3">Q14*$G14</f>
        <v>162000</v>
      </c>
      <c r="S14" s="36" t="s">
        <v>117</v>
      </c>
      <c r="T14" s="38">
        <f t="shared" si="1"/>
        <v>162000</v>
      </c>
      <c r="U14" s="39">
        <v>188000</v>
      </c>
      <c r="V14" s="40">
        <f t="shared" si="1"/>
        <v>188000</v>
      </c>
    </row>
    <row r="15" spans="2:22" s="29" customFormat="1" x14ac:dyDescent="0.2">
      <c r="B15" s="34">
        <v>3</v>
      </c>
      <c r="C15" s="34" t="s">
        <v>38</v>
      </c>
      <c r="D15" s="34" t="s">
        <v>72</v>
      </c>
      <c r="E15" s="34" t="s">
        <v>72</v>
      </c>
      <c r="F15" s="34" t="s">
        <v>73</v>
      </c>
      <c r="G15" s="34">
        <v>1</v>
      </c>
      <c r="H15" s="35">
        <f>MIN(L15,J15,N15)</f>
        <v>31500</v>
      </c>
      <c r="I15" s="36">
        <v>45000</v>
      </c>
      <c r="J15" s="37">
        <f>I15*$G15</f>
        <v>45000</v>
      </c>
      <c r="K15" s="36">
        <v>45000</v>
      </c>
      <c r="L15" s="37">
        <f t="shared" si="0"/>
        <v>45000</v>
      </c>
      <c r="M15" s="36">
        <v>31500</v>
      </c>
      <c r="N15" s="38">
        <f t="shared" si="1"/>
        <v>31500</v>
      </c>
      <c r="O15" s="36">
        <v>31500</v>
      </c>
      <c r="P15" s="38">
        <f t="shared" si="2"/>
        <v>31500</v>
      </c>
      <c r="Q15" s="36">
        <v>15000</v>
      </c>
      <c r="R15" s="38">
        <f t="shared" si="3"/>
        <v>15000</v>
      </c>
      <c r="S15" s="36">
        <v>15000</v>
      </c>
      <c r="T15" s="38">
        <f t="shared" si="1"/>
        <v>15000</v>
      </c>
      <c r="U15" s="39">
        <v>13500</v>
      </c>
      <c r="V15" s="40">
        <f t="shared" si="1"/>
        <v>13500</v>
      </c>
    </row>
    <row r="16" spans="2:22" x14ac:dyDescent="0.2">
      <c r="B16" s="31">
        <v>2</v>
      </c>
      <c r="C16" s="31" t="s">
        <v>38</v>
      </c>
      <c r="D16" s="31" t="s">
        <v>43</v>
      </c>
      <c r="E16" s="31" t="s">
        <v>74</v>
      </c>
      <c r="F16" s="31" t="s">
        <v>40</v>
      </c>
      <c r="G16" s="31">
        <v>1</v>
      </c>
      <c r="H16" s="32">
        <f>SUM(H17:H31)</f>
        <v>324822</v>
      </c>
      <c r="I16" s="33"/>
      <c r="J16" s="32">
        <f>SUM(J17:J31)</f>
        <v>344550</v>
      </c>
      <c r="K16" s="33"/>
      <c r="L16" s="32">
        <f>SUM(L17:L31)</f>
        <v>344550</v>
      </c>
      <c r="M16" s="33"/>
      <c r="N16" s="32">
        <f>SUM(N17:N31)</f>
        <v>418538</v>
      </c>
      <c r="O16" s="33"/>
      <c r="P16" s="32">
        <f>SUM(P17:P31)</f>
        <v>418538</v>
      </c>
      <c r="Q16" s="33"/>
      <c r="R16" s="32">
        <f>SUM(R17:R31)</f>
        <v>0</v>
      </c>
      <c r="S16" s="33"/>
      <c r="T16" s="32">
        <f>SUM(T17:T31)</f>
        <v>0</v>
      </c>
      <c r="U16" s="33"/>
      <c r="V16" s="32">
        <f>SUM(V17:V31)</f>
        <v>234350</v>
      </c>
    </row>
    <row r="17" spans="2:22" s="29" customFormat="1" x14ac:dyDescent="0.2">
      <c r="B17" s="34">
        <v>4</v>
      </c>
      <c r="C17" s="34" t="s">
        <v>38</v>
      </c>
      <c r="D17" s="34" t="s">
        <v>75</v>
      </c>
      <c r="E17" s="34" t="s">
        <v>75</v>
      </c>
      <c r="F17" s="34" t="s">
        <v>38</v>
      </c>
      <c r="G17" s="34" t="s">
        <v>38</v>
      </c>
      <c r="H17" s="34"/>
      <c r="I17" s="34"/>
      <c r="J17" s="34"/>
      <c r="K17" s="34"/>
      <c r="L17" s="34"/>
      <c r="M17" s="34"/>
      <c r="N17" s="34"/>
      <c r="O17" s="34"/>
      <c r="P17" s="34"/>
      <c r="Q17" s="34"/>
      <c r="R17" s="34"/>
      <c r="S17" s="34"/>
      <c r="T17" s="34"/>
      <c r="U17" s="41"/>
      <c r="V17" s="41"/>
    </row>
    <row r="18" spans="2:22" s="29" customFormat="1" x14ac:dyDescent="0.2">
      <c r="B18" s="34">
        <v>5</v>
      </c>
      <c r="C18" s="34" t="s">
        <v>38</v>
      </c>
      <c r="D18" s="34" t="s">
        <v>76</v>
      </c>
      <c r="E18" s="34" t="s">
        <v>76</v>
      </c>
      <c r="F18" s="34" t="s">
        <v>77</v>
      </c>
      <c r="G18" s="34">
        <v>40</v>
      </c>
      <c r="H18" s="35">
        <f>MIN(L18,J18,N18)</f>
        <v>46000</v>
      </c>
      <c r="I18" s="36">
        <v>1150</v>
      </c>
      <c r="J18" s="38">
        <f>I18*$G18</f>
        <v>46000</v>
      </c>
      <c r="K18" s="36">
        <v>1150</v>
      </c>
      <c r="L18" s="38">
        <f t="shared" ref="L18:L20" si="4">K18*$G18</f>
        <v>46000</v>
      </c>
      <c r="M18" s="36">
        <v>1825</v>
      </c>
      <c r="N18" s="37">
        <f t="shared" ref="N18:V20" si="5">M18*$G18</f>
        <v>73000</v>
      </c>
      <c r="O18" s="36">
        <v>1825</v>
      </c>
      <c r="P18" s="37">
        <f t="shared" ref="P18:P20" si="6">O18*$G18</f>
        <v>73000</v>
      </c>
      <c r="Q18" s="36"/>
      <c r="R18" s="37">
        <f t="shared" ref="R18:R20" si="7">Q18*$G18</f>
        <v>0</v>
      </c>
      <c r="S18" s="36"/>
      <c r="T18" s="37">
        <f t="shared" si="5"/>
        <v>0</v>
      </c>
      <c r="U18" s="42">
        <v>1050</v>
      </c>
      <c r="V18" s="43">
        <f t="shared" si="5"/>
        <v>42000</v>
      </c>
    </row>
    <row r="19" spans="2:22" s="29" customFormat="1" x14ac:dyDescent="0.2">
      <c r="B19" s="34">
        <v>6</v>
      </c>
      <c r="C19" s="34" t="s">
        <v>38</v>
      </c>
      <c r="D19" s="34" t="s">
        <v>79</v>
      </c>
      <c r="E19" s="34" t="s">
        <v>79</v>
      </c>
      <c r="F19" s="34" t="s">
        <v>77</v>
      </c>
      <c r="G19" s="34">
        <v>50</v>
      </c>
      <c r="H19" s="35">
        <f>MIN(L19,J19,N19)</f>
        <v>68500</v>
      </c>
      <c r="I19" s="36">
        <v>1370</v>
      </c>
      <c r="J19" s="38">
        <f>I19*$G19</f>
        <v>68500</v>
      </c>
      <c r="K19" s="36">
        <v>1370</v>
      </c>
      <c r="L19" s="38">
        <f t="shared" si="4"/>
        <v>68500</v>
      </c>
      <c r="M19" s="36">
        <v>1800</v>
      </c>
      <c r="N19" s="37">
        <f t="shared" si="5"/>
        <v>90000</v>
      </c>
      <c r="O19" s="36">
        <v>1800</v>
      </c>
      <c r="P19" s="37">
        <f t="shared" si="6"/>
        <v>90000</v>
      </c>
      <c r="Q19" s="36"/>
      <c r="R19" s="37">
        <f t="shared" si="7"/>
        <v>0</v>
      </c>
      <c r="S19" s="36"/>
      <c r="T19" s="37">
        <f t="shared" si="5"/>
        <v>0</v>
      </c>
      <c r="U19" s="42">
        <v>1210</v>
      </c>
      <c r="V19" s="43">
        <f t="shared" si="5"/>
        <v>60500</v>
      </c>
    </row>
    <row r="20" spans="2:22" s="29" customFormat="1" x14ac:dyDescent="0.2">
      <c r="B20" s="34">
        <v>7</v>
      </c>
      <c r="C20" s="34" t="s">
        <v>38</v>
      </c>
      <c r="D20" s="34" t="s">
        <v>81</v>
      </c>
      <c r="E20" s="34" t="s">
        <v>81</v>
      </c>
      <c r="F20" s="34" t="s">
        <v>77</v>
      </c>
      <c r="G20" s="34">
        <v>10</v>
      </c>
      <c r="H20" s="35">
        <f>MIN(L20,J20,N20)</f>
        <v>16400</v>
      </c>
      <c r="I20" s="36">
        <v>1640</v>
      </c>
      <c r="J20" s="38">
        <f>I20*$G20</f>
        <v>16400</v>
      </c>
      <c r="K20" s="36">
        <v>1640</v>
      </c>
      <c r="L20" s="38">
        <f t="shared" si="4"/>
        <v>16400</v>
      </c>
      <c r="M20" s="36">
        <v>2250</v>
      </c>
      <c r="N20" s="37">
        <f t="shared" si="5"/>
        <v>22500</v>
      </c>
      <c r="O20" s="36">
        <v>2250</v>
      </c>
      <c r="P20" s="37">
        <f t="shared" si="6"/>
        <v>22500</v>
      </c>
      <c r="Q20" s="36"/>
      <c r="R20" s="37">
        <f t="shared" si="7"/>
        <v>0</v>
      </c>
      <c r="S20" s="36"/>
      <c r="T20" s="37">
        <f t="shared" si="5"/>
        <v>0</v>
      </c>
      <c r="U20" s="42">
        <v>1380</v>
      </c>
      <c r="V20" s="43">
        <f t="shared" si="5"/>
        <v>13800</v>
      </c>
    </row>
    <row r="21" spans="2:22" s="29" customFormat="1" x14ac:dyDescent="0.2">
      <c r="B21" s="34">
        <v>8</v>
      </c>
      <c r="C21" s="34" t="s">
        <v>38</v>
      </c>
      <c r="D21" s="34" t="s">
        <v>83</v>
      </c>
      <c r="E21" s="34" t="s">
        <v>83</v>
      </c>
      <c r="F21" s="34" t="s">
        <v>38</v>
      </c>
      <c r="G21" s="34" t="s">
        <v>38</v>
      </c>
      <c r="H21" s="34"/>
      <c r="I21" s="34"/>
      <c r="J21" s="34"/>
      <c r="K21" s="34"/>
      <c r="L21" s="34"/>
      <c r="M21" s="34"/>
      <c r="N21" s="34"/>
      <c r="O21" s="34"/>
      <c r="P21" s="34"/>
      <c r="Q21" s="34"/>
      <c r="R21" s="34"/>
      <c r="S21" s="34"/>
      <c r="T21" s="34"/>
      <c r="U21" s="41"/>
      <c r="V21" s="41"/>
    </row>
    <row r="22" spans="2:22" s="29" customFormat="1" x14ac:dyDescent="0.2">
      <c r="B22" s="34">
        <v>9</v>
      </c>
      <c r="C22" s="34" t="s">
        <v>38</v>
      </c>
      <c r="D22" s="34" t="s">
        <v>79</v>
      </c>
      <c r="E22" s="34" t="s">
        <v>79</v>
      </c>
      <c r="F22" s="34" t="s">
        <v>77</v>
      </c>
      <c r="G22" s="34">
        <v>10</v>
      </c>
      <c r="H22" s="35">
        <f>MIN(L22,J22,N22)</f>
        <v>17750</v>
      </c>
      <c r="I22" s="36">
        <v>2650</v>
      </c>
      <c r="J22" s="37">
        <f>I22*$G22</f>
        <v>26500</v>
      </c>
      <c r="K22" s="36">
        <v>2650</v>
      </c>
      <c r="L22" s="37">
        <f t="shared" ref="L22:L23" si="8">K22*$G22</f>
        <v>26500</v>
      </c>
      <c r="M22" s="36">
        <v>1775</v>
      </c>
      <c r="N22" s="38">
        <f t="shared" ref="N22:V23" si="9">M22*$G22</f>
        <v>17750</v>
      </c>
      <c r="O22" s="36">
        <v>1775</v>
      </c>
      <c r="P22" s="38">
        <f t="shared" ref="P22:P23" si="10">O22*$G22</f>
        <v>17750</v>
      </c>
      <c r="Q22" s="36"/>
      <c r="R22" s="38">
        <f t="shared" ref="R22:R23" si="11">Q22*$G22</f>
        <v>0</v>
      </c>
      <c r="S22" s="36"/>
      <c r="T22" s="38">
        <f t="shared" si="9"/>
        <v>0</v>
      </c>
      <c r="U22" s="42">
        <v>1200</v>
      </c>
      <c r="V22" s="40">
        <f t="shared" si="9"/>
        <v>12000</v>
      </c>
    </row>
    <row r="23" spans="2:22" s="29" customFormat="1" x14ac:dyDescent="0.2">
      <c r="B23" s="34">
        <v>10</v>
      </c>
      <c r="C23" s="34" t="s">
        <v>38</v>
      </c>
      <c r="D23" s="34" t="s">
        <v>81</v>
      </c>
      <c r="E23" s="34" t="s">
        <v>81</v>
      </c>
      <c r="F23" s="34" t="s">
        <v>77</v>
      </c>
      <c r="G23" s="34">
        <v>5</v>
      </c>
      <c r="H23" s="35">
        <f>MIN(L23,J23,N23)</f>
        <v>11250</v>
      </c>
      <c r="I23" s="36">
        <v>2950</v>
      </c>
      <c r="J23" s="37">
        <f>I23*$G23</f>
        <v>14750</v>
      </c>
      <c r="K23" s="36">
        <v>2950</v>
      </c>
      <c r="L23" s="37">
        <f t="shared" si="8"/>
        <v>14750</v>
      </c>
      <c r="M23" s="36">
        <v>2250</v>
      </c>
      <c r="N23" s="38">
        <f t="shared" si="9"/>
        <v>11250</v>
      </c>
      <c r="O23" s="36">
        <v>2250</v>
      </c>
      <c r="P23" s="38">
        <f t="shared" si="10"/>
        <v>11250</v>
      </c>
      <c r="Q23" s="36"/>
      <c r="R23" s="38">
        <f t="shared" si="11"/>
        <v>0</v>
      </c>
      <c r="S23" s="36"/>
      <c r="T23" s="38">
        <f t="shared" si="9"/>
        <v>0</v>
      </c>
      <c r="U23" s="42">
        <v>1650</v>
      </c>
      <c r="V23" s="40">
        <f t="shared" si="9"/>
        <v>8250</v>
      </c>
    </row>
    <row r="24" spans="2:22" s="29" customFormat="1" x14ac:dyDescent="0.2">
      <c r="B24" s="34">
        <v>11</v>
      </c>
      <c r="C24" s="34" t="s">
        <v>38</v>
      </c>
      <c r="D24" s="34" t="s">
        <v>85</v>
      </c>
      <c r="E24" s="34" t="s">
        <v>85</v>
      </c>
      <c r="F24" s="34" t="s">
        <v>38</v>
      </c>
      <c r="G24" s="34" t="s">
        <v>38</v>
      </c>
      <c r="H24" s="34"/>
      <c r="I24" s="34"/>
      <c r="J24" s="34"/>
      <c r="K24" s="34"/>
      <c r="L24" s="34"/>
      <c r="M24" s="34"/>
      <c r="N24" s="34"/>
      <c r="O24" s="34"/>
      <c r="P24" s="34"/>
      <c r="Q24" s="34"/>
      <c r="R24" s="34"/>
      <c r="S24" s="34"/>
      <c r="T24" s="34"/>
      <c r="U24" s="41"/>
      <c r="V24" s="41"/>
    </row>
    <row r="25" spans="2:22" s="29" customFormat="1" x14ac:dyDescent="0.2">
      <c r="B25" s="34">
        <v>12</v>
      </c>
      <c r="C25" s="34" t="s">
        <v>38</v>
      </c>
      <c r="D25" s="34" t="s">
        <v>86</v>
      </c>
      <c r="E25" s="34" t="s">
        <v>86</v>
      </c>
      <c r="F25" s="34" t="s">
        <v>87</v>
      </c>
      <c r="G25" s="34">
        <v>25</v>
      </c>
      <c r="H25" s="35">
        <f>MIN(L25,J25,N25)</f>
        <v>23750</v>
      </c>
      <c r="I25" s="36">
        <v>950</v>
      </c>
      <c r="J25" s="38">
        <f>I25*$G25</f>
        <v>23750</v>
      </c>
      <c r="K25" s="36">
        <v>950</v>
      </c>
      <c r="L25" s="38">
        <f t="shared" ref="L25:L26" si="12">K25*$G25</f>
        <v>23750</v>
      </c>
      <c r="M25" s="36">
        <v>1500</v>
      </c>
      <c r="N25" s="37">
        <f t="shared" ref="N25:V26" si="13">M25*$G25</f>
        <v>37500</v>
      </c>
      <c r="O25" s="36">
        <v>1500</v>
      </c>
      <c r="P25" s="37">
        <f t="shared" ref="P25:P26" si="14">O25*$G25</f>
        <v>37500</v>
      </c>
      <c r="Q25" s="36"/>
      <c r="R25" s="37">
        <f t="shared" ref="R25:R26" si="15">Q25*$G25</f>
        <v>0</v>
      </c>
      <c r="S25" s="36"/>
      <c r="T25" s="37">
        <f t="shared" si="13"/>
        <v>0</v>
      </c>
      <c r="U25" s="42">
        <v>900</v>
      </c>
      <c r="V25" s="43">
        <f t="shared" si="13"/>
        <v>22500</v>
      </c>
    </row>
    <row r="26" spans="2:22" s="29" customFormat="1" x14ac:dyDescent="0.2">
      <c r="B26" s="34">
        <v>13</v>
      </c>
      <c r="C26" s="34" t="s">
        <v>38</v>
      </c>
      <c r="D26" s="34" t="s">
        <v>89</v>
      </c>
      <c r="E26" s="34" t="s">
        <v>89</v>
      </c>
      <c r="F26" s="34" t="s">
        <v>87</v>
      </c>
      <c r="G26" s="34">
        <v>55</v>
      </c>
      <c r="H26" s="35">
        <f>MIN(L26,J26,N26)</f>
        <v>101750</v>
      </c>
      <c r="I26" s="36">
        <v>1850</v>
      </c>
      <c r="J26" s="38">
        <f>I26*$G26</f>
        <v>101750</v>
      </c>
      <c r="K26" s="36">
        <v>1850</v>
      </c>
      <c r="L26" s="38">
        <f t="shared" si="12"/>
        <v>101750</v>
      </c>
      <c r="M26" s="36">
        <v>1870</v>
      </c>
      <c r="N26" s="37">
        <f t="shared" si="13"/>
        <v>102850</v>
      </c>
      <c r="O26" s="36">
        <v>1870</v>
      </c>
      <c r="P26" s="37">
        <f t="shared" si="14"/>
        <v>102850</v>
      </c>
      <c r="Q26" s="36"/>
      <c r="R26" s="37">
        <f t="shared" si="15"/>
        <v>0</v>
      </c>
      <c r="S26" s="36"/>
      <c r="T26" s="37">
        <f t="shared" si="13"/>
        <v>0</v>
      </c>
      <c r="U26" s="42">
        <v>925</v>
      </c>
      <c r="V26" s="43">
        <f t="shared" si="13"/>
        <v>50875</v>
      </c>
    </row>
    <row r="27" spans="2:22" s="29" customFormat="1" x14ac:dyDescent="0.2">
      <c r="B27" s="34">
        <v>14</v>
      </c>
      <c r="C27" s="34" t="s">
        <v>38</v>
      </c>
      <c r="D27" s="34" t="s">
        <v>91</v>
      </c>
      <c r="E27" s="34" t="s">
        <v>91</v>
      </c>
      <c r="F27" s="34" t="s">
        <v>38</v>
      </c>
      <c r="G27" s="34" t="s">
        <v>38</v>
      </c>
      <c r="H27" s="34"/>
      <c r="I27" s="34"/>
      <c r="J27" s="34"/>
      <c r="K27" s="34"/>
      <c r="L27" s="34"/>
      <c r="M27" s="34"/>
      <c r="N27" s="34"/>
      <c r="O27" s="34"/>
      <c r="P27" s="34"/>
      <c r="Q27" s="34"/>
      <c r="R27" s="34"/>
      <c r="S27" s="34"/>
      <c r="T27" s="34"/>
      <c r="U27" s="41"/>
      <c r="V27" s="41"/>
    </row>
    <row r="28" spans="2:22" s="29" customFormat="1" x14ac:dyDescent="0.2">
      <c r="B28" s="34">
        <v>15</v>
      </c>
      <c r="C28" s="34" t="s">
        <v>38</v>
      </c>
      <c r="D28" s="34" t="s">
        <v>92</v>
      </c>
      <c r="E28" s="34" t="s">
        <v>92</v>
      </c>
      <c r="F28" s="34" t="s">
        <v>77</v>
      </c>
      <c r="G28" s="34">
        <v>1</v>
      </c>
      <c r="H28" s="35">
        <f>MIN(L28,J28,N28)</f>
        <v>7500</v>
      </c>
      <c r="I28" s="36">
        <v>7500</v>
      </c>
      <c r="J28" s="38">
        <f>I28*$G28</f>
        <v>7500</v>
      </c>
      <c r="K28" s="36">
        <v>7500</v>
      </c>
      <c r="L28" s="38">
        <f t="shared" ref="L28:L31" si="16">K28*$G28</f>
        <v>7500</v>
      </c>
      <c r="M28" s="36">
        <v>10022</v>
      </c>
      <c r="N28" s="37">
        <f t="shared" ref="N28:V31" si="17">M28*$G28</f>
        <v>10022</v>
      </c>
      <c r="O28" s="36">
        <v>10022</v>
      </c>
      <c r="P28" s="37">
        <f t="shared" ref="P28:P31" si="18">O28*$G28</f>
        <v>10022</v>
      </c>
      <c r="Q28" s="36"/>
      <c r="R28" s="37">
        <f t="shared" ref="R28:R31" si="19">Q28*$G28</f>
        <v>0</v>
      </c>
      <c r="S28" s="36"/>
      <c r="T28" s="37">
        <f t="shared" si="17"/>
        <v>0</v>
      </c>
      <c r="U28" s="42">
        <f>5400+149</f>
        <v>5549</v>
      </c>
      <c r="V28" s="43">
        <f t="shared" si="17"/>
        <v>5549</v>
      </c>
    </row>
    <row r="29" spans="2:22" s="29" customFormat="1" x14ac:dyDescent="0.2">
      <c r="B29" s="34">
        <v>16</v>
      </c>
      <c r="C29" s="34" t="s">
        <v>38</v>
      </c>
      <c r="D29" s="34" t="s">
        <v>93</v>
      </c>
      <c r="E29" s="34" t="s">
        <v>93</v>
      </c>
      <c r="F29" s="34" t="s">
        <v>94</v>
      </c>
      <c r="G29" s="34">
        <v>0.6</v>
      </c>
      <c r="H29" s="35">
        <f>MIN(L29,J29,N29)</f>
        <v>6900</v>
      </c>
      <c r="I29" s="36">
        <v>11500</v>
      </c>
      <c r="J29" s="38">
        <f>I29*$G29</f>
        <v>6900</v>
      </c>
      <c r="K29" s="36">
        <v>11500</v>
      </c>
      <c r="L29" s="38">
        <f t="shared" si="16"/>
        <v>6900</v>
      </c>
      <c r="M29" s="36">
        <v>17540</v>
      </c>
      <c r="N29" s="37">
        <f t="shared" si="17"/>
        <v>10524</v>
      </c>
      <c r="O29" s="36">
        <v>17540</v>
      </c>
      <c r="P29" s="37">
        <f t="shared" si="18"/>
        <v>10524</v>
      </c>
      <c r="Q29" s="36"/>
      <c r="R29" s="37">
        <f t="shared" si="19"/>
        <v>0</v>
      </c>
      <c r="S29" s="36"/>
      <c r="T29" s="37">
        <f t="shared" si="17"/>
        <v>0</v>
      </c>
      <c r="U29" s="42">
        <v>9585</v>
      </c>
      <c r="V29" s="43">
        <f t="shared" si="17"/>
        <v>5751</v>
      </c>
    </row>
    <row r="30" spans="2:22" s="29" customFormat="1" x14ac:dyDescent="0.2">
      <c r="B30" s="34">
        <v>17</v>
      </c>
      <c r="C30" s="34" t="s">
        <v>38</v>
      </c>
      <c r="D30" s="34" t="s">
        <v>96</v>
      </c>
      <c r="E30" s="34" t="s">
        <v>96</v>
      </c>
      <c r="F30" s="34" t="s">
        <v>97</v>
      </c>
      <c r="G30" s="34">
        <v>1</v>
      </c>
      <c r="H30" s="35">
        <f>MIN(L30,J30,N30)</f>
        <v>10022</v>
      </c>
      <c r="I30" s="36">
        <v>17500</v>
      </c>
      <c r="J30" s="37">
        <f>I30*$G30</f>
        <v>17500</v>
      </c>
      <c r="K30" s="36">
        <v>17500</v>
      </c>
      <c r="L30" s="37">
        <f t="shared" si="16"/>
        <v>17500</v>
      </c>
      <c r="M30" s="36">
        <v>10022</v>
      </c>
      <c r="N30" s="38">
        <f t="shared" si="17"/>
        <v>10022</v>
      </c>
      <c r="O30" s="36">
        <v>10022</v>
      </c>
      <c r="P30" s="38">
        <f t="shared" si="18"/>
        <v>10022</v>
      </c>
      <c r="Q30" s="36"/>
      <c r="R30" s="38">
        <f t="shared" si="19"/>
        <v>0</v>
      </c>
      <c r="S30" s="36"/>
      <c r="T30" s="38">
        <f t="shared" si="17"/>
        <v>0</v>
      </c>
      <c r="U30" s="42">
        <f>6600-75</f>
        <v>6525</v>
      </c>
      <c r="V30" s="40">
        <f t="shared" si="17"/>
        <v>6525</v>
      </c>
    </row>
    <row r="31" spans="2:22" s="29" customFormat="1" x14ac:dyDescent="0.2">
      <c r="B31" s="34">
        <v>18</v>
      </c>
      <c r="C31" s="34" t="s">
        <v>38</v>
      </c>
      <c r="D31" s="34" t="s">
        <v>98</v>
      </c>
      <c r="E31" s="34" t="s">
        <v>98</v>
      </c>
      <c r="F31" s="34" t="s">
        <v>77</v>
      </c>
      <c r="G31" s="34">
        <v>6</v>
      </c>
      <c r="H31" s="35">
        <f>MIN(L31,J31,N31)</f>
        <v>15000</v>
      </c>
      <c r="I31" s="36">
        <v>2500</v>
      </c>
      <c r="J31" s="38">
        <f>I31*$G31</f>
        <v>15000</v>
      </c>
      <c r="K31" s="36">
        <v>2500</v>
      </c>
      <c r="L31" s="38">
        <f t="shared" si="16"/>
        <v>15000</v>
      </c>
      <c r="M31" s="36">
        <v>5520</v>
      </c>
      <c r="N31" s="37">
        <f t="shared" si="17"/>
        <v>33120</v>
      </c>
      <c r="O31" s="36">
        <v>5520</v>
      </c>
      <c r="P31" s="37">
        <f t="shared" si="18"/>
        <v>33120</v>
      </c>
      <c r="Q31" s="36"/>
      <c r="R31" s="37">
        <f t="shared" si="19"/>
        <v>0</v>
      </c>
      <c r="S31" s="36"/>
      <c r="T31" s="37">
        <f t="shared" si="17"/>
        <v>0</v>
      </c>
      <c r="U31" s="42">
        <v>1100</v>
      </c>
      <c r="V31" s="43">
        <f t="shared" si="17"/>
        <v>6600</v>
      </c>
    </row>
    <row r="32" spans="2:22" ht="15" thickBot="1" x14ac:dyDescent="0.25">
      <c r="B32" s="28"/>
      <c r="C32" s="28"/>
      <c r="D32" s="28"/>
      <c r="E32" s="28"/>
      <c r="F32" s="28"/>
      <c r="G32" s="28"/>
      <c r="H32" s="28"/>
      <c r="I32" s="28"/>
      <c r="J32" s="28"/>
      <c r="K32" s="28"/>
      <c r="L32" s="28"/>
      <c r="M32" s="28"/>
      <c r="N32" s="28"/>
      <c r="O32" s="28"/>
      <c r="P32" s="28"/>
      <c r="Q32" s="28"/>
      <c r="R32" s="28"/>
      <c r="S32" s="28"/>
      <c r="T32" s="28"/>
      <c r="U32" s="28"/>
      <c r="V32" s="28"/>
    </row>
  </sheetData>
  <mergeCells count="83">
    <mergeCell ref="S6:T6"/>
    <mergeCell ref="S7:T7"/>
    <mergeCell ref="S8:T8"/>
    <mergeCell ref="S9:T9"/>
    <mergeCell ref="S10:T10"/>
    <mergeCell ref="S1:T1"/>
    <mergeCell ref="S2:T2"/>
    <mergeCell ref="S3:T3"/>
    <mergeCell ref="S4:T4"/>
    <mergeCell ref="S5:T5"/>
    <mergeCell ref="M6:N6"/>
    <mergeCell ref="M7:N7"/>
    <mergeCell ref="M8:N8"/>
    <mergeCell ref="M9:N9"/>
    <mergeCell ref="M10:N10"/>
    <mergeCell ref="M1:N1"/>
    <mergeCell ref="M2:N2"/>
    <mergeCell ref="M3:N3"/>
    <mergeCell ref="M4:N4"/>
    <mergeCell ref="M5:N5"/>
    <mergeCell ref="I6:J6"/>
    <mergeCell ref="I7:J7"/>
    <mergeCell ref="I8:J8"/>
    <mergeCell ref="I9:J9"/>
    <mergeCell ref="I10:J10"/>
    <mergeCell ref="F10:H10"/>
    <mergeCell ref="K1:L1"/>
    <mergeCell ref="K2:L2"/>
    <mergeCell ref="K3:L3"/>
    <mergeCell ref="K4:L4"/>
    <mergeCell ref="K5:L5"/>
    <mergeCell ref="K6:L6"/>
    <mergeCell ref="K7:L7"/>
    <mergeCell ref="K8:L8"/>
    <mergeCell ref="K9:L9"/>
    <mergeCell ref="K10:L10"/>
    <mergeCell ref="I1:J1"/>
    <mergeCell ref="I2:J2"/>
    <mergeCell ref="I3:J3"/>
    <mergeCell ref="I4:J4"/>
    <mergeCell ref="I5:J5"/>
    <mergeCell ref="Q8:R8"/>
    <mergeCell ref="O7:P7"/>
    <mergeCell ref="O8:P8"/>
    <mergeCell ref="O9:P9"/>
    <mergeCell ref="B1:C5"/>
    <mergeCell ref="D1:E5"/>
    <mergeCell ref="F1:H1"/>
    <mergeCell ref="F2:H2"/>
    <mergeCell ref="F3:H3"/>
    <mergeCell ref="F4:H4"/>
    <mergeCell ref="F5:H5"/>
    <mergeCell ref="B6:H6"/>
    <mergeCell ref="B7:H7"/>
    <mergeCell ref="B8:H8"/>
    <mergeCell ref="B9:E10"/>
    <mergeCell ref="F9:H9"/>
    <mergeCell ref="O10:P10"/>
    <mergeCell ref="Q1:R1"/>
    <mergeCell ref="Q2:R2"/>
    <mergeCell ref="Q3:R3"/>
    <mergeCell ref="Q4:R4"/>
    <mergeCell ref="Q5:R5"/>
    <mergeCell ref="Q6:R6"/>
    <mergeCell ref="Q7:R7"/>
    <mergeCell ref="Q9:R9"/>
    <mergeCell ref="Q10:R10"/>
    <mergeCell ref="O1:P1"/>
    <mergeCell ref="O2:P2"/>
    <mergeCell ref="O3:P3"/>
    <mergeCell ref="O4:P4"/>
    <mergeCell ref="O5:P5"/>
    <mergeCell ref="O6:P6"/>
    <mergeCell ref="U1:V1"/>
    <mergeCell ref="U2:V2"/>
    <mergeCell ref="U3:V3"/>
    <mergeCell ref="U4:V4"/>
    <mergeCell ref="U5:V5"/>
    <mergeCell ref="U6:V6"/>
    <mergeCell ref="U7:V7"/>
    <mergeCell ref="U8:V8"/>
    <mergeCell ref="U9:V9"/>
    <mergeCell ref="U10:V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1"/>
  <sheetViews>
    <sheetView topLeftCell="A10" workbookViewId="0">
      <selection activeCell="D13" sqref="D13"/>
    </sheetView>
  </sheetViews>
  <sheetFormatPr defaultRowHeight="14.25" x14ac:dyDescent="0.2"/>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6" width="9.140625" style="2" customWidth="1"/>
    <col min="17" max="19" width="14.42578125" style="2" customWidth="1"/>
    <col min="20" max="23" width="9.140625" style="2" customWidth="1"/>
    <col min="24" max="26" width="14.42578125" style="2" customWidth="1"/>
    <col min="27" max="30" width="9.140625" style="2" customWidth="1"/>
    <col min="31" max="31" width="9.140625" style="1" customWidth="1"/>
    <col min="32" max="16384" width="9.140625" style="1"/>
  </cols>
  <sheetData>
    <row r="1" spans="2:30" ht="15" x14ac:dyDescent="0.2">
      <c r="B1" s="78"/>
      <c r="C1" s="78"/>
      <c r="D1" s="52" t="s">
        <v>0</v>
      </c>
      <c r="E1" s="52" t="s">
        <v>0</v>
      </c>
      <c r="F1" s="53" t="s">
        <v>0</v>
      </c>
      <c r="G1" s="80" t="s">
        <v>1</v>
      </c>
      <c r="H1" s="80" t="s">
        <v>1</v>
      </c>
      <c r="I1" s="80" t="s">
        <v>1</v>
      </c>
      <c r="J1" s="93" t="s">
        <v>59</v>
      </c>
      <c r="K1" s="93"/>
      <c r="L1" s="93"/>
      <c r="M1" s="93"/>
      <c r="N1" s="93"/>
      <c r="O1" s="94"/>
      <c r="P1" s="94"/>
      <c r="Q1" s="95"/>
      <c r="R1" s="95"/>
      <c r="S1" s="95"/>
      <c r="T1" s="95"/>
      <c r="U1" s="95"/>
      <c r="V1" s="95"/>
      <c r="W1" s="95"/>
      <c r="X1" s="95"/>
      <c r="Y1" s="95"/>
      <c r="Z1" s="95"/>
      <c r="AA1" s="95"/>
      <c r="AB1" s="95"/>
      <c r="AC1" s="95"/>
      <c r="AD1" s="95"/>
    </row>
    <row r="2" spans="2:30" ht="15" x14ac:dyDescent="0.2">
      <c r="B2" s="79"/>
      <c r="C2" s="79"/>
      <c r="D2" s="54" t="s">
        <v>0</v>
      </c>
      <c r="E2" s="54" t="s">
        <v>0</v>
      </c>
      <c r="F2" s="55" t="s">
        <v>0</v>
      </c>
      <c r="G2" s="81" t="s">
        <v>3</v>
      </c>
      <c r="H2" s="81" t="s">
        <v>3</v>
      </c>
      <c r="I2" s="81" t="s">
        <v>3</v>
      </c>
      <c r="J2" s="96" t="s">
        <v>4</v>
      </c>
      <c r="K2" s="96"/>
      <c r="L2" s="96"/>
      <c r="M2" s="96"/>
      <c r="N2" s="96"/>
      <c r="O2" s="97"/>
      <c r="P2" s="97"/>
      <c r="Q2" s="97"/>
      <c r="R2" s="97"/>
      <c r="S2" s="97"/>
      <c r="T2" s="97"/>
      <c r="U2" s="97"/>
      <c r="V2" s="97"/>
      <c r="W2" s="97"/>
      <c r="X2" s="97"/>
      <c r="Y2" s="97"/>
      <c r="Z2" s="97"/>
      <c r="AA2" s="97"/>
      <c r="AB2" s="97"/>
      <c r="AC2" s="97"/>
      <c r="AD2" s="97"/>
    </row>
    <row r="3" spans="2:30" ht="15" x14ac:dyDescent="0.2">
      <c r="B3" s="79"/>
      <c r="C3" s="79"/>
      <c r="D3" s="54" t="s">
        <v>0</v>
      </c>
      <c r="E3" s="54" t="s">
        <v>0</v>
      </c>
      <c r="F3" s="55" t="s">
        <v>0</v>
      </c>
      <c r="G3" s="81" t="s">
        <v>5</v>
      </c>
      <c r="H3" s="81" t="s">
        <v>5</v>
      </c>
      <c r="I3" s="81" t="s">
        <v>5</v>
      </c>
      <c r="J3" s="96" t="s">
        <v>6</v>
      </c>
      <c r="K3" s="96"/>
      <c r="L3" s="96"/>
      <c r="M3" s="96"/>
      <c r="N3" s="96"/>
      <c r="O3" s="97"/>
      <c r="P3" s="97"/>
      <c r="Q3" s="97"/>
      <c r="R3" s="97"/>
      <c r="S3" s="97"/>
      <c r="T3" s="97"/>
      <c r="U3" s="97"/>
      <c r="V3" s="97"/>
      <c r="W3" s="97"/>
      <c r="X3" s="97"/>
      <c r="Y3" s="97"/>
      <c r="Z3" s="97"/>
      <c r="AA3" s="97"/>
      <c r="AB3" s="97"/>
      <c r="AC3" s="97"/>
      <c r="AD3" s="97"/>
    </row>
    <row r="4" spans="2:30" ht="15" x14ac:dyDescent="0.2">
      <c r="B4" s="79"/>
      <c r="C4" s="79"/>
      <c r="D4" s="54" t="s">
        <v>0</v>
      </c>
      <c r="E4" s="54" t="s">
        <v>0</v>
      </c>
      <c r="F4" s="55" t="s">
        <v>0</v>
      </c>
      <c r="G4" s="81" t="s">
        <v>7</v>
      </c>
      <c r="H4" s="81" t="s">
        <v>7</v>
      </c>
      <c r="I4" s="81" t="s">
        <v>7</v>
      </c>
      <c r="J4" s="96" t="s">
        <v>8</v>
      </c>
      <c r="K4" s="96"/>
      <c r="L4" s="96"/>
      <c r="M4" s="96"/>
      <c r="N4" s="96"/>
      <c r="O4" s="97"/>
      <c r="P4" s="97"/>
      <c r="Q4" s="97"/>
      <c r="R4" s="97"/>
      <c r="S4" s="97"/>
      <c r="T4" s="97"/>
      <c r="U4" s="97"/>
      <c r="V4" s="97"/>
      <c r="W4" s="97"/>
      <c r="X4" s="97"/>
      <c r="Y4" s="97"/>
      <c r="Z4" s="97"/>
      <c r="AA4" s="97"/>
      <c r="AB4" s="97"/>
      <c r="AC4" s="97"/>
      <c r="AD4" s="97"/>
    </row>
    <row r="5" spans="2:30" ht="15" x14ac:dyDescent="0.2">
      <c r="B5" s="79"/>
      <c r="C5" s="79"/>
      <c r="D5" s="54" t="s">
        <v>0</v>
      </c>
      <c r="E5" s="54" t="s">
        <v>0</v>
      </c>
      <c r="F5" s="55" t="s">
        <v>0</v>
      </c>
      <c r="G5" s="79"/>
      <c r="H5" s="79"/>
      <c r="I5" s="79"/>
      <c r="J5" s="96" t="s">
        <v>9</v>
      </c>
      <c r="K5" s="96"/>
      <c r="L5" s="96"/>
      <c r="M5" s="96"/>
      <c r="N5" s="96"/>
      <c r="O5" s="97"/>
      <c r="P5" s="97"/>
      <c r="Q5" s="97"/>
      <c r="R5" s="97"/>
      <c r="S5" s="97"/>
      <c r="T5" s="97"/>
      <c r="U5" s="97"/>
      <c r="V5" s="97"/>
      <c r="W5" s="97"/>
      <c r="X5" s="97"/>
      <c r="Y5" s="97"/>
      <c r="Z5" s="97"/>
      <c r="AA5" s="97"/>
      <c r="AB5" s="97"/>
      <c r="AC5" s="97"/>
      <c r="AD5" s="97"/>
    </row>
    <row r="6" spans="2:30" ht="15" x14ac:dyDescent="0.2">
      <c r="B6" s="82" t="s">
        <v>10</v>
      </c>
      <c r="C6" s="82" t="s">
        <v>10</v>
      </c>
      <c r="D6" s="82" t="s">
        <v>10</v>
      </c>
      <c r="E6" s="82" t="s">
        <v>10</v>
      </c>
      <c r="F6" s="82" t="s">
        <v>10</v>
      </c>
      <c r="G6" s="82" t="s">
        <v>10</v>
      </c>
      <c r="H6" s="82" t="s">
        <v>10</v>
      </c>
      <c r="I6" s="82" t="s">
        <v>10</v>
      </c>
      <c r="J6" s="85" t="s">
        <v>11</v>
      </c>
      <c r="K6" s="85"/>
      <c r="L6" s="85"/>
      <c r="M6" s="85"/>
      <c r="N6" s="85"/>
      <c r="O6" s="86"/>
      <c r="P6" s="86"/>
      <c r="Q6" s="86"/>
      <c r="R6" s="86"/>
      <c r="S6" s="86"/>
      <c r="T6" s="86"/>
      <c r="U6" s="86"/>
      <c r="V6" s="86"/>
      <c r="W6" s="86"/>
      <c r="X6" s="86"/>
      <c r="Y6" s="86"/>
      <c r="Z6" s="86"/>
      <c r="AA6" s="86"/>
      <c r="AB6" s="86"/>
      <c r="AC6" s="86"/>
      <c r="AD6" s="86"/>
    </row>
    <row r="7" spans="2:30" ht="15" x14ac:dyDescent="0.2">
      <c r="B7" s="83" t="s">
        <v>12</v>
      </c>
      <c r="C7" s="83" t="s">
        <v>12</v>
      </c>
      <c r="D7" s="83" t="s">
        <v>12</v>
      </c>
      <c r="E7" s="83" t="s">
        <v>12</v>
      </c>
      <c r="F7" s="83" t="s">
        <v>12</v>
      </c>
      <c r="G7" s="83" t="s">
        <v>12</v>
      </c>
      <c r="H7" s="83" t="s">
        <v>12</v>
      </c>
      <c r="I7" s="83" t="s">
        <v>12</v>
      </c>
      <c r="J7" s="85" t="s">
        <v>13</v>
      </c>
      <c r="K7" s="85"/>
      <c r="L7" s="86"/>
      <c r="M7" s="86"/>
      <c r="N7" s="86"/>
      <c r="O7" s="86"/>
      <c r="P7" s="86"/>
      <c r="Q7" s="85" t="s">
        <v>14</v>
      </c>
      <c r="R7" s="85"/>
      <c r="S7" s="86"/>
      <c r="T7" s="86"/>
      <c r="U7" s="86"/>
      <c r="V7" s="86"/>
      <c r="W7" s="86"/>
      <c r="X7" s="85" t="s">
        <v>15</v>
      </c>
      <c r="Y7" s="85"/>
      <c r="Z7" s="86"/>
      <c r="AA7" s="86"/>
      <c r="AB7" s="86"/>
      <c r="AC7" s="86"/>
      <c r="AD7" s="86"/>
    </row>
    <row r="8" spans="2:30" ht="15" x14ac:dyDescent="0.2">
      <c r="B8" s="83" t="s">
        <v>60</v>
      </c>
      <c r="C8" s="83" t="s">
        <v>60</v>
      </c>
      <c r="D8" s="83" t="s">
        <v>60</v>
      </c>
      <c r="E8" s="83" t="s">
        <v>60</v>
      </c>
      <c r="F8" s="83" t="s">
        <v>60</v>
      </c>
      <c r="G8" s="83" t="s">
        <v>60</v>
      </c>
      <c r="H8" s="83" t="s">
        <v>60</v>
      </c>
      <c r="I8" s="83" t="s">
        <v>60</v>
      </c>
      <c r="J8" s="85" t="s">
        <v>17</v>
      </c>
      <c r="K8" s="85"/>
      <c r="L8" s="86"/>
      <c r="M8" s="86"/>
      <c r="N8" s="86"/>
      <c r="O8" s="86"/>
      <c r="P8" s="86"/>
      <c r="Q8" s="85" t="s">
        <v>17</v>
      </c>
      <c r="R8" s="85"/>
      <c r="S8" s="86"/>
      <c r="T8" s="86"/>
      <c r="U8" s="86"/>
      <c r="V8" s="86"/>
      <c r="W8" s="86"/>
      <c r="X8" s="85" t="s">
        <v>17</v>
      </c>
      <c r="Y8" s="85"/>
      <c r="Z8" s="86"/>
      <c r="AA8" s="86"/>
      <c r="AB8" s="86"/>
      <c r="AC8" s="86"/>
      <c r="AD8" s="86"/>
    </row>
    <row r="9" spans="2:30" ht="15" x14ac:dyDescent="0.2">
      <c r="B9" s="84" t="s">
        <v>19</v>
      </c>
      <c r="C9" s="84" t="s">
        <v>19</v>
      </c>
      <c r="D9" s="84" t="s">
        <v>19</v>
      </c>
      <c r="E9" s="84" t="s">
        <v>19</v>
      </c>
      <c r="F9" s="84" t="s">
        <v>19</v>
      </c>
      <c r="G9" s="84" t="s">
        <v>20</v>
      </c>
      <c r="H9" s="84" t="s">
        <v>20</v>
      </c>
      <c r="I9" s="84" t="s">
        <v>20</v>
      </c>
      <c r="J9" s="84" t="s">
        <v>18</v>
      </c>
      <c r="K9" s="84"/>
      <c r="L9" s="87"/>
      <c r="M9" s="87"/>
      <c r="N9" s="87"/>
      <c r="O9" s="87"/>
      <c r="P9" s="87"/>
      <c r="Q9" s="84" t="s">
        <v>18</v>
      </c>
      <c r="R9" s="84"/>
      <c r="S9" s="87"/>
      <c r="T9" s="87"/>
      <c r="U9" s="87"/>
      <c r="V9" s="87"/>
      <c r="W9" s="87"/>
      <c r="X9" s="84" t="s">
        <v>18</v>
      </c>
      <c r="Y9" s="84"/>
      <c r="Z9" s="87"/>
      <c r="AA9" s="87"/>
      <c r="AB9" s="87"/>
      <c r="AC9" s="87"/>
      <c r="AD9" s="87"/>
    </row>
    <row r="10" spans="2:30" ht="15" x14ac:dyDescent="0.2">
      <c r="B10" s="84" t="s">
        <v>19</v>
      </c>
      <c r="C10" s="84" t="s">
        <v>19</v>
      </c>
      <c r="D10" s="84" t="s">
        <v>19</v>
      </c>
      <c r="E10" s="84" t="s">
        <v>19</v>
      </c>
      <c r="F10" s="84" t="s">
        <v>19</v>
      </c>
      <c r="G10" s="84" t="s">
        <v>22</v>
      </c>
      <c r="H10" s="84" t="s">
        <v>23</v>
      </c>
      <c r="I10" s="84"/>
      <c r="J10" s="84" t="s">
        <v>100</v>
      </c>
      <c r="K10" s="84"/>
      <c r="L10" s="87"/>
      <c r="M10" s="87"/>
      <c r="N10" s="87"/>
      <c r="O10" s="87"/>
      <c r="P10" s="87"/>
      <c r="Q10" s="84" t="s">
        <v>100</v>
      </c>
      <c r="R10" s="84"/>
      <c r="S10" s="87"/>
      <c r="T10" s="87"/>
      <c r="U10" s="87"/>
      <c r="V10" s="87"/>
      <c r="W10" s="87"/>
      <c r="X10" s="84" t="s">
        <v>100</v>
      </c>
      <c r="Y10" s="84"/>
      <c r="Z10" s="87"/>
      <c r="AA10" s="87"/>
      <c r="AB10" s="87"/>
      <c r="AC10" s="87"/>
      <c r="AD10" s="87"/>
    </row>
    <row r="11" spans="2:30" ht="42.75" x14ac:dyDescent="0.2">
      <c r="B11" s="12" t="s">
        <v>25</v>
      </c>
      <c r="C11" s="12" t="s">
        <v>26</v>
      </c>
      <c r="D11" s="12" t="s">
        <v>27</v>
      </c>
      <c r="E11" s="12" t="s">
        <v>30</v>
      </c>
      <c r="F11" s="12" t="s">
        <v>28</v>
      </c>
      <c r="G11" s="12" t="s">
        <v>29</v>
      </c>
      <c r="H11" s="12" t="s">
        <v>101</v>
      </c>
      <c r="I11" s="12" t="s">
        <v>102</v>
      </c>
      <c r="J11" s="7" t="s">
        <v>103</v>
      </c>
      <c r="K11" s="88" t="s">
        <v>104</v>
      </c>
      <c r="L11" s="89"/>
      <c r="M11" s="90"/>
      <c r="N11" s="90"/>
      <c r="O11" s="91"/>
      <c r="P11" s="91"/>
      <c r="Q11" s="7" t="s">
        <v>103</v>
      </c>
      <c r="R11" s="88" t="s">
        <v>104</v>
      </c>
      <c r="S11" s="89"/>
      <c r="T11" s="90"/>
      <c r="U11" s="90"/>
      <c r="V11" s="91"/>
      <c r="W11" s="91"/>
      <c r="X11" s="7" t="s">
        <v>103</v>
      </c>
      <c r="Y11" s="88" t="s">
        <v>104</v>
      </c>
      <c r="Z11" s="89"/>
      <c r="AA11" s="90"/>
      <c r="AB11" s="90"/>
      <c r="AC11" s="91"/>
      <c r="AD11" s="91"/>
    </row>
    <row r="12" spans="2:30" ht="15" x14ac:dyDescent="0.2">
      <c r="B12" s="9">
        <v>1</v>
      </c>
      <c r="C12" s="9" t="s">
        <v>38</v>
      </c>
      <c r="D12" s="9" t="s">
        <v>39</v>
      </c>
      <c r="E12" s="9" t="s">
        <v>38</v>
      </c>
      <c r="F12" s="9" t="s">
        <v>40</v>
      </c>
      <c r="G12" s="9" t="s">
        <v>68</v>
      </c>
      <c r="H12" s="9" t="s">
        <v>42</v>
      </c>
      <c r="I12" s="9" t="s">
        <v>42</v>
      </c>
      <c r="J12" s="9" t="s">
        <v>38</v>
      </c>
      <c r="K12" s="92" t="s">
        <v>38</v>
      </c>
      <c r="L12" s="84"/>
      <c r="M12" s="84"/>
      <c r="N12" s="84"/>
      <c r="O12" s="87"/>
      <c r="P12" s="87"/>
      <c r="Q12" s="9" t="s">
        <v>38</v>
      </c>
      <c r="R12" s="92" t="s">
        <v>38</v>
      </c>
      <c r="S12" s="84"/>
      <c r="T12" s="84"/>
      <c r="U12" s="84"/>
      <c r="V12" s="87"/>
      <c r="W12" s="87"/>
      <c r="X12" s="9" t="s">
        <v>38</v>
      </c>
      <c r="Y12" s="92" t="s">
        <v>38</v>
      </c>
      <c r="Z12" s="84"/>
      <c r="AA12" s="84"/>
      <c r="AB12" s="84"/>
      <c r="AC12" s="87"/>
      <c r="AD12" s="87"/>
    </row>
    <row r="13" spans="2:30" ht="409.5" x14ac:dyDescent="0.2">
      <c r="B13" s="9">
        <v>2</v>
      </c>
      <c r="C13" s="9" t="s">
        <v>38</v>
      </c>
      <c r="D13" s="9" t="s">
        <v>69</v>
      </c>
      <c r="E13" s="9" t="s">
        <v>38</v>
      </c>
      <c r="F13" s="9" t="s">
        <v>70</v>
      </c>
      <c r="G13" s="9" t="s">
        <v>68</v>
      </c>
      <c r="H13" s="9" t="s">
        <v>42</v>
      </c>
      <c r="I13" s="9" t="s">
        <v>42</v>
      </c>
      <c r="J13" s="9" t="s">
        <v>38</v>
      </c>
      <c r="K13" s="92" t="s">
        <v>38</v>
      </c>
      <c r="L13" s="84"/>
      <c r="M13" s="84"/>
      <c r="N13" s="84"/>
      <c r="O13" s="87"/>
      <c r="P13" s="87"/>
      <c r="Q13" s="9" t="s">
        <v>38</v>
      </c>
      <c r="R13" s="92" t="s">
        <v>38</v>
      </c>
      <c r="S13" s="84"/>
      <c r="T13" s="84"/>
      <c r="U13" s="84"/>
      <c r="V13" s="87"/>
      <c r="W13" s="87"/>
      <c r="X13" s="9" t="s">
        <v>38</v>
      </c>
      <c r="Y13" s="92" t="s">
        <v>38</v>
      </c>
      <c r="Z13" s="84"/>
      <c r="AA13" s="84"/>
      <c r="AB13" s="84"/>
      <c r="AC13" s="87"/>
      <c r="AD13" s="87"/>
    </row>
    <row r="14" spans="2:30" x14ac:dyDescent="0.2">
      <c r="B14" s="3">
        <v>3</v>
      </c>
      <c r="C14" s="3" t="s">
        <v>38</v>
      </c>
      <c r="D14" s="3" t="s">
        <v>71</v>
      </c>
      <c r="E14" s="3" t="s">
        <v>38</v>
      </c>
      <c r="F14" s="3" t="s">
        <v>70</v>
      </c>
      <c r="G14" s="3" t="s">
        <v>68</v>
      </c>
      <c r="H14" s="3" t="s">
        <v>42</v>
      </c>
      <c r="I14" s="3" t="s">
        <v>42</v>
      </c>
    </row>
    <row r="15" spans="2:30" x14ac:dyDescent="0.2">
      <c r="B15" s="3">
        <v>4</v>
      </c>
      <c r="C15" s="3" t="s">
        <v>38</v>
      </c>
      <c r="D15" s="3" t="s">
        <v>72</v>
      </c>
      <c r="E15" s="3" t="s">
        <v>38</v>
      </c>
      <c r="F15" s="3" t="s">
        <v>73</v>
      </c>
      <c r="G15" s="3" t="s">
        <v>68</v>
      </c>
      <c r="H15" s="3" t="s">
        <v>42</v>
      </c>
      <c r="I15" s="3" t="s">
        <v>42</v>
      </c>
    </row>
    <row r="16" spans="2:30" x14ac:dyDescent="0.2">
      <c r="B16" s="3">
        <v>5</v>
      </c>
      <c r="C16" s="3" t="s">
        <v>38</v>
      </c>
      <c r="D16" s="3" t="s">
        <v>43</v>
      </c>
      <c r="E16" s="3" t="s">
        <v>38</v>
      </c>
      <c r="F16" s="3" t="s">
        <v>40</v>
      </c>
      <c r="G16" s="3" t="s">
        <v>68</v>
      </c>
      <c r="H16" s="3" t="s">
        <v>42</v>
      </c>
      <c r="I16" s="3" t="s">
        <v>42</v>
      </c>
    </row>
    <row r="17" spans="2:9" x14ac:dyDescent="0.2">
      <c r="B17" s="3">
        <v>6</v>
      </c>
      <c r="C17" s="3" t="s">
        <v>38</v>
      </c>
      <c r="D17" s="3" t="s">
        <v>75</v>
      </c>
      <c r="E17" s="3" t="s">
        <v>38</v>
      </c>
      <c r="F17" s="3" t="s">
        <v>38</v>
      </c>
      <c r="G17" s="3" t="s">
        <v>105</v>
      </c>
      <c r="H17" s="3" t="s">
        <v>42</v>
      </c>
      <c r="I17" s="3" t="s">
        <v>42</v>
      </c>
    </row>
    <row r="18" spans="2:9" x14ac:dyDescent="0.2">
      <c r="B18" s="3">
        <v>7</v>
      </c>
      <c r="C18" s="3" t="s">
        <v>38</v>
      </c>
      <c r="D18" s="3" t="s">
        <v>76</v>
      </c>
      <c r="E18" s="3" t="s">
        <v>38</v>
      </c>
      <c r="F18" s="3" t="s">
        <v>77</v>
      </c>
      <c r="G18" s="3" t="s">
        <v>78</v>
      </c>
      <c r="H18" s="3" t="s">
        <v>42</v>
      </c>
      <c r="I18" s="3" t="s">
        <v>42</v>
      </c>
    </row>
    <row r="19" spans="2:9" x14ac:dyDescent="0.2">
      <c r="B19" s="3">
        <v>8</v>
      </c>
      <c r="C19" s="3" t="s">
        <v>38</v>
      </c>
      <c r="D19" s="3" t="s">
        <v>79</v>
      </c>
      <c r="E19" s="3" t="s">
        <v>38</v>
      </c>
      <c r="F19" s="3" t="s">
        <v>77</v>
      </c>
      <c r="G19" s="3" t="s">
        <v>80</v>
      </c>
      <c r="H19" s="3" t="s">
        <v>42</v>
      </c>
      <c r="I19" s="3" t="s">
        <v>42</v>
      </c>
    </row>
    <row r="20" spans="2:9" x14ac:dyDescent="0.2">
      <c r="B20" s="3">
        <v>9</v>
      </c>
      <c r="C20" s="3" t="s">
        <v>38</v>
      </c>
      <c r="D20" s="3" t="s">
        <v>81</v>
      </c>
      <c r="E20" s="3" t="s">
        <v>38</v>
      </c>
      <c r="F20" s="3" t="s">
        <v>77</v>
      </c>
      <c r="G20" s="3" t="s">
        <v>82</v>
      </c>
      <c r="H20" s="3" t="s">
        <v>42</v>
      </c>
      <c r="I20" s="3" t="s">
        <v>42</v>
      </c>
    </row>
    <row r="21" spans="2:9" x14ac:dyDescent="0.2">
      <c r="B21" s="3">
        <v>10</v>
      </c>
      <c r="C21" s="3" t="s">
        <v>38</v>
      </c>
      <c r="D21" s="3" t="s">
        <v>83</v>
      </c>
      <c r="E21" s="3" t="s">
        <v>38</v>
      </c>
      <c r="F21" s="3" t="s">
        <v>38</v>
      </c>
      <c r="G21" s="3" t="s">
        <v>105</v>
      </c>
      <c r="H21" s="3" t="s">
        <v>42</v>
      </c>
      <c r="I21" s="3" t="s">
        <v>42</v>
      </c>
    </row>
    <row r="22" spans="2:9" x14ac:dyDescent="0.2">
      <c r="B22" s="3">
        <v>11</v>
      </c>
      <c r="C22" s="3" t="s">
        <v>38</v>
      </c>
      <c r="D22" s="3" t="s">
        <v>79</v>
      </c>
      <c r="E22" s="3" t="s">
        <v>38</v>
      </c>
      <c r="F22" s="3" t="s">
        <v>77</v>
      </c>
      <c r="G22" s="3" t="s">
        <v>82</v>
      </c>
      <c r="H22" s="3" t="s">
        <v>42</v>
      </c>
      <c r="I22" s="3" t="s">
        <v>42</v>
      </c>
    </row>
    <row r="23" spans="2:9" x14ac:dyDescent="0.2">
      <c r="B23" s="3">
        <v>12</v>
      </c>
      <c r="C23" s="3" t="s">
        <v>38</v>
      </c>
      <c r="D23" s="3" t="s">
        <v>81</v>
      </c>
      <c r="E23" s="3" t="s">
        <v>38</v>
      </c>
      <c r="F23" s="3" t="s">
        <v>77</v>
      </c>
      <c r="G23" s="3" t="s">
        <v>84</v>
      </c>
      <c r="H23" s="3" t="s">
        <v>42</v>
      </c>
      <c r="I23" s="3" t="s">
        <v>42</v>
      </c>
    </row>
    <row r="24" spans="2:9" x14ac:dyDescent="0.2">
      <c r="B24" s="3">
        <v>13</v>
      </c>
      <c r="C24" s="3" t="s">
        <v>38</v>
      </c>
      <c r="D24" s="3" t="s">
        <v>85</v>
      </c>
      <c r="E24" s="3" t="s">
        <v>38</v>
      </c>
      <c r="F24" s="3" t="s">
        <v>38</v>
      </c>
      <c r="G24" s="3" t="s">
        <v>105</v>
      </c>
      <c r="H24" s="3" t="s">
        <v>42</v>
      </c>
      <c r="I24" s="3" t="s">
        <v>42</v>
      </c>
    </row>
    <row r="25" spans="2:9" x14ac:dyDescent="0.2">
      <c r="B25" s="3">
        <v>14</v>
      </c>
      <c r="C25" s="3" t="s">
        <v>38</v>
      </c>
      <c r="D25" s="3" t="s">
        <v>86</v>
      </c>
      <c r="E25" s="3" t="s">
        <v>38</v>
      </c>
      <c r="F25" s="3" t="s">
        <v>87</v>
      </c>
      <c r="G25" s="3" t="s">
        <v>88</v>
      </c>
      <c r="H25" s="3" t="s">
        <v>42</v>
      </c>
      <c r="I25" s="3" t="s">
        <v>42</v>
      </c>
    </row>
    <row r="26" spans="2:9" x14ac:dyDescent="0.2">
      <c r="B26" s="3">
        <v>15</v>
      </c>
      <c r="C26" s="3" t="s">
        <v>38</v>
      </c>
      <c r="D26" s="3" t="s">
        <v>89</v>
      </c>
      <c r="E26" s="3" t="s">
        <v>38</v>
      </c>
      <c r="F26" s="3" t="s">
        <v>87</v>
      </c>
      <c r="G26" s="3" t="s">
        <v>90</v>
      </c>
      <c r="H26" s="3" t="s">
        <v>42</v>
      </c>
      <c r="I26" s="3" t="s">
        <v>42</v>
      </c>
    </row>
    <row r="27" spans="2:9" x14ac:dyDescent="0.2">
      <c r="B27" s="3">
        <v>16</v>
      </c>
      <c r="C27" s="3" t="s">
        <v>38</v>
      </c>
      <c r="D27" s="3" t="s">
        <v>91</v>
      </c>
      <c r="E27" s="3" t="s">
        <v>38</v>
      </c>
      <c r="F27" s="3" t="s">
        <v>38</v>
      </c>
      <c r="G27" s="3" t="s">
        <v>105</v>
      </c>
      <c r="H27" s="3" t="s">
        <v>42</v>
      </c>
      <c r="I27" s="3" t="s">
        <v>42</v>
      </c>
    </row>
    <row r="28" spans="2:9" x14ac:dyDescent="0.2">
      <c r="B28" s="3">
        <v>17</v>
      </c>
      <c r="C28" s="3" t="s">
        <v>38</v>
      </c>
      <c r="D28" s="3" t="s">
        <v>92</v>
      </c>
      <c r="E28" s="3" t="s">
        <v>38</v>
      </c>
      <c r="F28" s="3" t="s">
        <v>77</v>
      </c>
      <c r="G28" s="3" t="s">
        <v>68</v>
      </c>
      <c r="H28" s="3" t="s">
        <v>42</v>
      </c>
      <c r="I28" s="3" t="s">
        <v>42</v>
      </c>
    </row>
    <row r="29" spans="2:9" x14ac:dyDescent="0.2">
      <c r="B29" s="3">
        <v>18</v>
      </c>
      <c r="C29" s="3" t="s">
        <v>38</v>
      </c>
      <c r="D29" s="3" t="s">
        <v>93</v>
      </c>
      <c r="E29" s="3" t="s">
        <v>38</v>
      </c>
      <c r="F29" s="3" t="s">
        <v>94</v>
      </c>
      <c r="G29" s="3" t="s">
        <v>95</v>
      </c>
      <c r="H29" s="3" t="s">
        <v>42</v>
      </c>
      <c r="I29" s="3" t="s">
        <v>42</v>
      </c>
    </row>
    <row r="30" spans="2:9" x14ac:dyDescent="0.2">
      <c r="B30" s="3">
        <v>19</v>
      </c>
      <c r="C30" s="3" t="s">
        <v>38</v>
      </c>
      <c r="D30" s="3" t="s">
        <v>96</v>
      </c>
      <c r="E30" s="3" t="s">
        <v>38</v>
      </c>
      <c r="F30" s="3" t="s">
        <v>97</v>
      </c>
      <c r="G30" s="3" t="s">
        <v>68</v>
      </c>
      <c r="H30" s="3" t="s">
        <v>42</v>
      </c>
      <c r="I30" s="3" t="s">
        <v>42</v>
      </c>
    </row>
    <row r="31" spans="2:9" x14ac:dyDescent="0.2">
      <c r="B31" s="3">
        <v>20</v>
      </c>
      <c r="C31" s="3" t="s">
        <v>38</v>
      </c>
      <c r="D31" s="3" t="s">
        <v>98</v>
      </c>
      <c r="E31" s="3" t="s">
        <v>38</v>
      </c>
      <c r="F31" s="3" t="s">
        <v>77</v>
      </c>
      <c r="G31" s="3" t="s">
        <v>99</v>
      </c>
      <c r="H31" s="3" t="s">
        <v>42</v>
      </c>
      <c r="I31" s="3" t="s">
        <v>42</v>
      </c>
    </row>
  </sheetData>
  <mergeCells count="41">
    <mergeCell ref="Y13:AD13"/>
    <mergeCell ref="X8:AD8"/>
    <mergeCell ref="X9:AD9"/>
    <mergeCell ref="X10:AD10"/>
    <mergeCell ref="Y11:AD11"/>
    <mergeCell ref="Y12:AD12"/>
    <mergeCell ref="K12:P12"/>
    <mergeCell ref="K13:P13"/>
    <mergeCell ref="J1:AD1"/>
    <mergeCell ref="J2:AD2"/>
    <mergeCell ref="J3:AD3"/>
    <mergeCell ref="J4:AD4"/>
    <mergeCell ref="J5:AD5"/>
    <mergeCell ref="J6:AD6"/>
    <mergeCell ref="Q7:W7"/>
    <mergeCell ref="Q8:W8"/>
    <mergeCell ref="Q9:W9"/>
    <mergeCell ref="Q10:W10"/>
    <mergeCell ref="R11:W11"/>
    <mergeCell ref="R12:W12"/>
    <mergeCell ref="R13:W13"/>
    <mergeCell ref="X7:AD7"/>
    <mergeCell ref="J7:P7"/>
    <mergeCell ref="J8:P8"/>
    <mergeCell ref="J9:P9"/>
    <mergeCell ref="J10:P10"/>
    <mergeCell ref="K11:P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Sarvesh Patil</dc:creator>
  <cp:lastModifiedBy>Sarvesh Patil</cp:lastModifiedBy>
  <dcterms:created xsi:type="dcterms:W3CDTF">2024-09-25T05:36:19Z</dcterms:created>
  <dcterms:modified xsi:type="dcterms:W3CDTF">2024-09-25T05:36:20Z</dcterms:modified>
</cp:coreProperties>
</file>