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kcorp11-my.sharepoint.com/personal/mrunal_joshi_k-corp_in/Documents/New WO/Bangalore/Kiosks Design/"/>
    </mc:Choice>
  </mc:AlternateContent>
  <bookViews>
    <workbookView xWindow="0" yWindow="0" windowWidth="19200" windowHeight="6930"/>
  </bookViews>
  <sheets>
    <sheet name="BOQ Price Bid" sheetId="2" r:id="rId1"/>
  </sheets>
  <calcPr calcId="162913"/>
</workbook>
</file>

<file path=xl/calcChain.xml><?xml version="1.0" encoding="utf-8"?>
<calcChain xmlns="http://schemas.openxmlformats.org/spreadsheetml/2006/main">
  <c r="N38" i="2" l="1"/>
  <c r="N39" i="2" s="1"/>
  <c r="L39" i="2"/>
  <c r="L38" i="2"/>
  <c r="N37" i="2"/>
  <c r="L37" i="2"/>
  <c r="N36" i="2"/>
  <c r="N35" i="2"/>
  <c r="M36" i="2"/>
  <c r="M35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13" i="2"/>
  <c r="N12" i="2" l="1"/>
  <c r="L19" i="2"/>
  <c r="L23" i="2"/>
  <c r="L24" i="2"/>
  <c r="L31" i="2"/>
  <c r="L32" i="2"/>
  <c r="L33" i="2"/>
  <c r="L34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K14" i="2"/>
  <c r="L14" i="2" s="1"/>
  <c r="K15" i="2"/>
  <c r="L15" i="2" s="1"/>
  <c r="K16" i="2"/>
  <c r="L16" i="2" s="1"/>
  <c r="K17" i="2"/>
  <c r="L17" i="2" s="1"/>
  <c r="K18" i="2"/>
  <c r="L18" i="2" s="1"/>
  <c r="K19" i="2"/>
  <c r="K20" i="2"/>
  <c r="L20" i="2" s="1"/>
  <c r="K21" i="2"/>
  <c r="L21" i="2" s="1"/>
  <c r="K22" i="2"/>
  <c r="L22" i="2" s="1"/>
  <c r="K23" i="2"/>
  <c r="K24" i="2"/>
  <c r="K25" i="2"/>
  <c r="L25" i="2" s="1"/>
  <c r="K26" i="2"/>
  <c r="L26" i="2" s="1"/>
  <c r="K27" i="2"/>
  <c r="L27" i="2" s="1"/>
  <c r="K28" i="2"/>
  <c r="L28" i="2" s="1"/>
  <c r="K29" i="2"/>
  <c r="L29" i="2" s="1"/>
  <c r="K30" i="2"/>
  <c r="L30" i="2" s="1"/>
  <c r="K31" i="2"/>
  <c r="K32" i="2"/>
  <c r="K33" i="2"/>
  <c r="K34" i="2"/>
  <c r="K35" i="2"/>
  <c r="L35" i="2" s="1"/>
  <c r="K36" i="2"/>
  <c r="L36" i="2" s="1"/>
  <c r="K13" i="2"/>
  <c r="L13" i="2" s="1"/>
  <c r="J13" i="2" l="1"/>
  <c r="J12" i="2" s="1"/>
  <c r="L12" i="2" l="1"/>
</calcChain>
</file>

<file path=xl/sharedStrings.xml><?xml version="1.0" encoding="utf-8"?>
<sst xmlns="http://schemas.openxmlformats.org/spreadsheetml/2006/main" count="194" uniqueCount="64">
  <si>
    <t>RFQ No: R1859
 COST COMPARISON REPORT</t>
  </si>
  <si>
    <t>Comp. Date : 18/09/2024</t>
  </si>
  <si>
    <t>RFQ #: R1859</t>
  </si>
  <si>
    <t>Contact Name : Jitendra Pisal/Amey Dahanukar</t>
  </si>
  <si>
    <t>RFQ Date : 16/09/2024 19:42:50</t>
  </si>
  <si>
    <t xml:space="preserve">Vendor City : </t>
  </si>
  <si>
    <t>BCD Date : 17/09/2024 19:42:00</t>
  </si>
  <si>
    <t xml:space="preserve">Telephone # : </t>
  </si>
  <si>
    <t xml:space="preserve">Mobile # : </t>
  </si>
  <si>
    <t>PR Number : TFSPL-2425-00696</t>
  </si>
  <si>
    <t>Email : ameyd@aradesign.in</t>
  </si>
  <si>
    <t>Package / RFQ Name : TFAS / RFQ / TFSPL-2425-00696</t>
  </si>
  <si>
    <t>Round # : 2 (RFQ)</t>
  </si>
  <si>
    <t xml:space="preserve">Quotation Date : </t>
  </si>
  <si>
    <t xml:space="preserve">Quotation Validity Date : </t>
  </si>
  <si>
    <t>Comp. # : 2</t>
  </si>
  <si>
    <t>Currency :INR</t>
  </si>
  <si>
    <t>Item Code</t>
  </si>
  <si>
    <t>Item Description</t>
  </si>
  <si>
    <t>Qty</t>
  </si>
  <si>
    <t>Unit Price</t>
  </si>
  <si>
    <t/>
  </si>
  <si>
    <t xml:space="preserve">Design consultant </t>
  </si>
  <si>
    <t>SMTR</t>
  </si>
  <si>
    <t>Sr No.</t>
  </si>
  <si>
    <t>Vendor Name : ARA DESIGNS</t>
  </si>
  <si>
    <t>Buyer : Mrunal Joshi</t>
  </si>
  <si>
    <t xml:space="preserve">Techanical Score : </t>
  </si>
  <si>
    <t>BUDGET PRICE :.00</t>
  </si>
  <si>
    <t>Item Name</t>
  </si>
  <si>
    <t>UOM</t>
  </si>
  <si>
    <t>Minimum Amount</t>
  </si>
  <si>
    <t>Amount</t>
  </si>
  <si>
    <t>Touch Points Description   Experience Kiosk + Info Desk
Location - Departures Curbside
Level - L0</t>
  </si>
  <si>
    <t>SQM</t>
  </si>
  <si>
    <t>Touch Points Description   Experience Kiosk + Info Desk
Location - Departures Curbside
Level - L3</t>
  </si>
  <si>
    <t>Touch Points Description - Experience Kiosk
Location   Departures Curbside (Car Drop-off Lane)
Level -LO</t>
  </si>
  <si>
    <t>Touch Points Description - Experience Kiosk
Location   Departures Curbside (Car Drop-off Lane)
Level -L3</t>
  </si>
  <si>
    <t>Touch Points Description - Experience Kiosk
Location - Arrivals  Kerbside  (Car Drop-off Lane)
Level - L0</t>
  </si>
  <si>
    <t>Touch Points Description   Baggage Kiosk
Location - Departures Curbside
Level - L0</t>
  </si>
  <si>
    <t>Touch Points Description   Baggage Kiosk
Location - Departures Curbside
Level - L3</t>
  </si>
  <si>
    <t>Touch Points Description -Baggage Kiosk
Location - Departures (Near Check-in Counters)
Level -L0</t>
  </si>
  <si>
    <t>Touch Points Description -Baggage Kiosk
Location - Departures (Near Check-in Counters)
Level -L3</t>
  </si>
  <si>
    <t>Touch Points Description - Baggage Kiosk
Location - Departures (Near Check-in Counters)
Level - L0</t>
  </si>
  <si>
    <t>Touch Points Description - Baggage Kiosk
Location - Departures (Near Check-in Counters)
Level - L3</t>
  </si>
  <si>
    <t>Touch Points Description - Departures (Near Check-in Counters)
Location - Departures (Near Check-in Counters)
Level - L0</t>
  </si>
  <si>
    <t>Touch Points Description - Experience Kiosk + Info Desk
Location - Departures (Near Check-in Counters)
Level - L3</t>
  </si>
  <si>
    <t>Touch Points Description - Experience Kiosk + Info
Desk
Location - Departures (Near Check-in Counters)
Level - L3</t>
  </si>
  <si>
    <t>Touch Points Description - Baggage Courier
Location - Domestic Pre-Security
Level - L1</t>
  </si>
  <si>
    <t>Touch Points Description - Baggage Courier
Location - Domestic Pre-Security
Level - L3</t>
  </si>
  <si>
    <t>Touch Points Description - Baggage Courier
Location - International Pre-Security
Level - L3</t>
  </si>
  <si>
    <t>Touch Points Description - Experience Kiosk + Info
Desk
Location - Domestic Arrivals ( Near Baggage Belts)
Level - L0</t>
  </si>
  <si>
    <t>Touch Points Description - Experience Kiosk + Info
Desk
Location - International Arrivals (Near Baggage Belts)
Level - L0</t>
  </si>
  <si>
    <t>Touch Points Description - Baggage Kiosk + Left
Luggage
Location - Arrivals Kerbside
Level - L0</t>
  </si>
  <si>
    <t>Final Amount</t>
  </si>
  <si>
    <t>For Tender Design Only</t>
  </si>
  <si>
    <t>Rates as per RC with Adani</t>
  </si>
  <si>
    <t>For This Work  Order</t>
  </si>
  <si>
    <t>Remark</t>
  </si>
  <si>
    <t>Upto 250  SQFT</t>
  </si>
  <si>
    <t>Rs. 350/SQFT</t>
  </si>
  <si>
    <t>Total</t>
  </si>
  <si>
    <t>GST 18%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</si>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</sst>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9" x14ac:knownFonts="1">
    <font>
      <sz val="11"/>
      <name val="Calibri"/>
    </font>
    <font>
      <sz val="11"/>
      <name val="Cambria"/>
    </font>
    <font>
      <sz val="11"/>
      <name val="Calibri"/>
    </font>
    <font>
      <b/>
      <sz val="11"/>
      <name val="Cambria"/>
      <family val="1"/>
    </font>
    <font>
      <b/>
      <sz val="14"/>
      <name val="Cambria"/>
      <family val="1"/>
    </font>
    <font>
      <sz val="14"/>
      <name val="Cambria"/>
      <family val="1"/>
    </font>
    <font>
      <b/>
      <sz val="14"/>
      <color rgb="FF000000"/>
      <name val="Cambria"/>
      <family val="1"/>
    </font>
    <font>
      <sz val="14"/>
      <color rgb="FF000000"/>
      <name val="Cambria"/>
      <family val="1"/>
    </font>
    <font>
      <b/>
      <sz val="16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ADD8E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1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wrapText="1"/>
    </xf>
    <xf numFmtId="0" fontId="3" fillId="0" borderId="0" xfId="0" applyNumberFormat="1" applyFont="1" applyProtection="1"/>
    <xf numFmtId="0" fontId="1" fillId="0" borderId="0" xfId="0" applyNumberFormat="1" applyFont="1" applyProtection="1"/>
    <xf numFmtId="0" fontId="4" fillId="2" borderId="5" xfId="0" applyNumberFormat="1" applyFont="1" applyFill="1" applyBorder="1" applyProtection="1"/>
    <xf numFmtId="0" fontId="4" fillId="2" borderId="5" xfId="0" applyNumberFormat="1" applyFont="1" applyFill="1" applyBorder="1" applyAlignment="1" applyProtection="1">
      <alignment wrapText="1"/>
    </xf>
    <xf numFmtId="0" fontId="4" fillId="4" borderId="5" xfId="0" applyNumberFormat="1" applyFont="1" applyFill="1" applyBorder="1" applyProtection="1"/>
    <xf numFmtId="0" fontId="4" fillId="6" borderId="5" xfId="0" applyNumberFormat="1" applyFont="1" applyFill="1" applyBorder="1" applyProtection="1"/>
    <xf numFmtId="0" fontId="5" fillId="0" borderId="0" xfId="0" applyNumberFormat="1" applyFont="1" applyProtection="1"/>
    <xf numFmtId="0" fontId="5" fillId="0" borderId="0" xfId="0" applyNumberFormat="1" applyFont="1" applyProtection="1"/>
    <xf numFmtId="0" fontId="6" fillId="2" borderId="1" xfId="0" applyNumberFormat="1" applyFont="1" applyFill="1" applyBorder="1" applyAlignment="1" applyProtection="1">
      <alignment vertical="center"/>
    </xf>
    <xf numFmtId="0" fontId="5" fillId="0" borderId="2" xfId="0" applyNumberFormat="1" applyFont="1" applyBorder="1" applyProtection="1"/>
    <xf numFmtId="0" fontId="5" fillId="2" borderId="3" xfId="0" applyNumberFormat="1" applyFont="1" applyFill="1" applyBorder="1" applyProtection="1"/>
    <xf numFmtId="0" fontId="5" fillId="0" borderId="4" xfId="0" applyNumberFormat="1" applyFont="1" applyBorder="1" applyProtection="1"/>
    <xf numFmtId="0" fontId="5" fillId="0" borderId="5" xfId="0" applyNumberFormat="1" applyFont="1" applyBorder="1" applyProtection="1"/>
    <xf numFmtId="0" fontId="5" fillId="0" borderId="3" xfId="0" applyNumberFormat="1" applyFont="1" applyBorder="1" applyProtection="1"/>
    <xf numFmtId="0" fontId="5" fillId="0" borderId="3" xfId="0" applyNumberFormat="1" applyFont="1" applyBorder="1" applyAlignment="1" applyProtection="1">
      <alignment vertical="top"/>
    </xf>
    <xf numFmtId="0" fontId="4" fillId="0" borderId="6" xfId="0" applyNumberFormat="1" applyFont="1" applyBorder="1" applyAlignment="1" applyProtection="1">
      <alignment horizontal="center"/>
    </xf>
    <xf numFmtId="0" fontId="4" fillId="0" borderId="7" xfId="0" applyNumberFormat="1" applyFont="1" applyBorder="1" applyAlignment="1" applyProtection="1">
      <alignment horizontal="center"/>
    </xf>
    <xf numFmtId="0" fontId="4" fillId="3" borderId="5" xfId="0" applyNumberFormat="1" applyFont="1" applyFill="1" applyBorder="1" applyProtection="1"/>
    <xf numFmtId="0" fontId="4" fillId="3" borderId="5" xfId="0" applyNumberFormat="1" applyFont="1" applyFill="1" applyBorder="1" applyAlignment="1" applyProtection="1">
      <alignment wrapText="1"/>
    </xf>
    <xf numFmtId="0" fontId="4" fillId="3" borderId="5" xfId="0" applyNumberFormat="1" applyFont="1" applyFill="1" applyBorder="1" applyAlignment="1" applyProtection="1">
      <alignment horizontal="right"/>
    </xf>
    <xf numFmtId="4" fontId="4" fillId="3" borderId="5" xfId="0" applyNumberFormat="1" applyFont="1" applyFill="1" applyBorder="1" applyAlignment="1" applyProtection="1">
      <alignment horizontal="right"/>
    </xf>
    <xf numFmtId="43" fontId="4" fillId="4" borderId="5" xfId="1" applyFont="1" applyFill="1" applyBorder="1" applyProtection="1"/>
    <xf numFmtId="0" fontId="5" fillId="0" borderId="5" xfId="0" applyNumberFormat="1" applyFont="1" applyBorder="1" applyProtection="1"/>
    <xf numFmtId="0" fontId="5" fillId="0" borderId="5" xfId="0" applyNumberFormat="1" applyFont="1" applyBorder="1" applyAlignment="1" applyProtection="1">
      <alignment wrapText="1"/>
    </xf>
    <xf numFmtId="4" fontId="5" fillId="0" borderId="5" xfId="0" applyNumberFormat="1" applyFont="1" applyBorder="1" applyAlignment="1" applyProtection="1">
      <alignment wrapText="1"/>
    </xf>
    <xf numFmtId="0" fontId="5" fillId="0" borderId="5" xfId="0" applyNumberFormat="1" applyFont="1" applyBorder="1" applyAlignment="1" applyProtection="1">
      <alignment horizontal="right"/>
    </xf>
    <xf numFmtId="4" fontId="7" fillId="5" borderId="5" xfId="0" applyNumberFormat="1" applyFont="1" applyFill="1" applyBorder="1" applyAlignment="1" applyProtection="1">
      <alignment horizontal="right"/>
    </xf>
    <xf numFmtId="43" fontId="5" fillId="4" borderId="5" xfId="0" applyNumberFormat="1" applyFont="1" applyFill="1" applyBorder="1" applyProtection="1"/>
    <xf numFmtId="43" fontId="5" fillId="6" borderId="5" xfId="0" applyNumberFormat="1" applyFont="1" applyFill="1" applyBorder="1" applyProtection="1"/>
    <xf numFmtId="0" fontId="8" fillId="6" borderId="5" xfId="0" applyNumberFormat="1" applyFont="1" applyFill="1" applyBorder="1" applyProtection="1"/>
    <xf numFmtId="43" fontId="4" fillId="6" borderId="6" xfId="1" applyFont="1" applyFill="1" applyBorder="1" applyProtection="1"/>
    <xf numFmtId="0" fontId="8" fillId="0" borderId="5" xfId="0" applyNumberFormat="1" applyFont="1" applyBorder="1" applyProtection="1"/>
    <xf numFmtId="0" fontId="8" fillId="0" borderId="5" xfId="0" applyNumberFormat="1" applyFont="1" applyBorder="1" applyAlignment="1" applyProtection="1">
      <alignment wrapText="1"/>
    </xf>
    <xf numFmtId="43" fontId="8" fillId="0" borderId="5" xfId="0" applyNumberFormat="1" applyFont="1" applyBorder="1" applyProtection="1"/>
    <xf numFmtId="43" fontId="8" fillId="6" borderId="5" xfId="0" applyNumberFormat="1" applyFont="1" applyFill="1" applyBorder="1" applyProtection="1"/>
    <xf numFmtId="0" fontId="8" fillId="6" borderId="3" xfId="0" applyNumberFormat="1" applyFont="1" applyFill="1" applyBorder="1" applyProtection="1"/>
    <xf numFmtId="0" fontId="8" fillId="0" borderId="0" xfId="0" applyNumberFormat="1" applyFont="1" applyProtection="1"/>
    <xf numFmtId="0" fontId="8" fillId="0" borderId="0" xfId="0" applyNumberFormat="1" applyFont="1" applyAlignment="1" applyProtection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952500" cy="714375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0"/>
  <sheetViews>
    <sheetView showGridLines="0" tabSelected="1" topLeftCell="A27" zoomScale="38" zoomScaleNormal="57" workbookViewId="0">
      <selection activeCell="M40" sqref="M40"/>
    </sheetView>
  </sheetViews>
  <sheetFormatPr defaultColWidth="9.1796875" defaultRowHeight="14" x14ac:dyDescent="0.3"/>
  <cols>
    <col min="1" max="2" width="9.1796875" style="1" customWidth="1"/>
    <col min="3" max="3" width="13.453125" style="1" bestFit="1" customWidth="1"/>
    <col min="4" max="4" width="74.26953125" style="2" customWidth="1"/>
    <col min="5" max="5" width="20.7265625" style="1" hidden="1" customWidth="1"/>
    <col min="6" max="6" width="11.08984375" style="1" bestFit="1" customWidth="1"/>
    <col min="7" max="7" width="9.1796875" style="1" customWidth="1"/>
    <col min="8" max="8" width="18" style="1" hidden="1" customWidth="1"/>
    <col min="9" max="10" width="22.7265625" style="1" customWidth="1"/>
    <col min="11" max="11" width="38.6328125" style="1" bestFit="1" customWidth="1"/>
    <col min="12" max="12" width="22.36328125" style="1" bestFit="1" customWidth="1"/>
    <col min="13" max="13" width="17.90625" style="1" customWidth="1"/>
    <col min="14" max="14" width="22.36328125" style="1" bestFit="1" customWidth="1"/>
    <col min="15" max="15" width="19.08984375" style="4" customWidth="1"/>
    <col min="16" max="16384" width="9.1796875" style="1"/>
  </cols>
  <sheetData>
    <row r="1" spans="2:15" ht="18" thickBot="1" x14ac:dyDescent="0.4">
      <c r="B1" s="10"/>
      <c r="C1" s="10"/>
      <c r="D1" s="11" t="s">
        <v>0</v>
      </c>
      <c r="E1" s="11" t="s">
        <v>0</v>
      </c>
      <c r="F1" s="12" t="s">
        <v>1</v>
      </c>
      <c r="G1" s="12" t="s">
        <v>1</v>
      </c>
      <c r="H1" s="12" t="s">
        <v>1</v>
      </c>
      <c r="I1" s="13" t="s">
        <v>25</v>
      </c>
      <c r="J1" s="13" t="s">
        <v>25</v>
      </c>
      <c r="K1" s="9"/>
      <c r="L1" s="9"/>
      <c r="M1" s="9"/>
      <c r="N1" s="9"/>
      <c r="O1" s="9"/>
    </row>
    <row r="2" spans="2:15" ht="17.5" x14ac:dyDescent="0.35">
      <c r="B2" s="10"/>
      <c r="C2" s="10"/>
      <c r="D2" s="11" t="s">
        <v>0</v>
      </c>
      <c r="E2" s="11" t="s">
        <v>0</v>
      </c>
      <c r="F2" s="12" t="s">
        <v>2</v>
      </c>
      <c r="G2" s="12" t="s">
        <v>2</v>
      </c>
      <c r="H2" s="12" t="s">
        <v>2</v>
      </c>
      <c r="I2" s="14" t="s">
        <v>3</v>
      </c>
      <c r="J2" s="14" t="s">
        <v>3</v>
      </c>
      <c r="K2" s="9"/>
      <c r="L2" s="9"/>
      <c r="M2" s="9"/>
      <c r="N2" s="9"/>
      <c r="O2" s="9"/>
    </row>
    <row r="3" spans="2:15" ht="17.5" x14ac:dyDescent="0.35">
      <c r="B3" s="10"/>
      <c r="C3" s="10"/>
      <c r="D3" s="11" t="s">
        <v>0</v>
      </c>
      <c r="E3" s="11" t="s">
        <v>0</v>
      </c>
      <c r="F3" s="12" t="s">
        <v>4</v>
      </c>
      <c r="G3" s="12" t="s">
        <v>4</v>
      </c>
      <c r="H3" s="12" t="s">
        <v>4</v>
      </c>
      <c r="I3" s="14" t="s">
        <v>5</v>
      </c>
      <c r="J3" s="14" t="s">
        <v>5</v>
      </c>
      <c r="K3" s="9"/>
      <c r="L3" s="9"/>
      <c r="M3" s="9"/>
      <c r="N3" s="9"/>
      <c r="O3" s="9"/>
    </row>
    <row r="4" spans="2:15" ht="17.5" x14ac:dyDescent="0.35">
      <c r="B4" s="10"/>
      <c r="C4" s="10"/>
      <c r="D4" s="11" t="s">
        <v>0</v>
      </c>
      <c r="E4" s="11" t="s">
        <v>0</v>
      </c>
      <c r="F4" s="12" t="s">
        <v>6</v>
      </c>
      <c r="G4" s="12" t="s">
        <v>6</v>
      </c>
      <c r="H4" s="12" t="s">
        <v>6</v>
      </c>
      <c r="I4" s="14" t="s">
        <v>7</v>
      </c>
      <c r="J4" s="14" t="s">
        <v>7</v>
      </c>
      <c r="K4" s="9"/>
      <c r="L4" s="9"/>
      <c r="M4" s="9"/>
      <c r="N4" s="9"/>
      <c r="O4" s="9"/>
    </row>
    <row r="5" spans="2:15" ht="18" thickBot="1" x14ac:dyDescent="0.4">
      <c r="B5" s="10"/>
      <c r="C5" s="10"/>
      <c r="D5" s="11" t="s">
        <v>0</v>
      </c>
      <c r="E5" s="11" t="s">
        <v>0</v>
      </c>
      <c r="F5" s="10"/>
      <c r="G5" s="10"/>
      <c r="H5" s="10"/>
      <c r="I5" s="14" t="s">
        <v>8</v>
      </c>
      <c r="J5" s="14" t="s">
        <v>8</v>
      </c>
      <c r="K5" s="9"/>
      <c r="L5" s="9"/>
      <c r="M5" s="9"/>
      <c r="N5" s="9"/>
      <c r="O5" s="9"/>
    </row>
    <row r="6" spans="2:15" ht="18" thickBot="1" x14ac:dyDescent="0.4">
      <c r="B6" s="15" t="s">
        <v>9</v>
      </c>
      <c r="C6" s="15" t="s">
        <v>9</v>
      </c>
      <c r="D6" s="15" t="s">
        <v>9</v>
      </c>
      <c r="E6" s="15" t="s">
        <v>9</v>
      </c>
      <c r="F6" s="15" t="s">
        <v>9</v>
      </c>
      <c r="G6" s="15" t="s">
        <v>9</v>
      </c>
      <c r="H6" s="15" t="s">
        <v>9</v>
      </c>
      <c r="I6" s="16" t="s">
        <v>10</v>
      </c>
      <c r="J6" s="16" t="s">
        <v>10</v>
      </c>
      <c r="K6" s="9"/>
      <c r="L6" s="9"/>
      <c r="M6" s="9"/>
      <c r="N6" s="9"/>
      <c r="O6" s="9"/>
    </row>
    <row r="7" spans="2:15" ht="18" thickBot="1" x14ac:dyDescent="0.4">
      <c r="B7" s="16" t="s">
        <v>11</v>
      </c>
      <c r="C7" s="16" t="s">
        <v>11</v>
      </c>
      <c r="D7" s="16" t="s">
        <v>11</v>
      </c>
      <c r="E7" s="16" t="s">
        <v>11</v>
      </c>
      <c r="F7" s="16" t="s">
        <v>11</v>
      </c>
      <c r="G7" s="16" t="s">
        <v>11</v>
      </c>
      <c r="H7" s="16" t="s">
        <v>11</v>
      </c>
      <c r="I7" s="16" t="s">
        <v>12</v>
      </c>
      <c r="J7" s="16" t="s">
        <v>12</v>
      </c>
      <c r="K7" s="9"/>
      <c r="L7" s="9"/>
      <c r="M7" s="9"/>
      <c r="N7" s="9"/>
      <c r="O7" s="9"/>
    </row>
    <row r="8" spans="2:15" ht="18" thickBot="1" x14ac:dyDescent="0.4">
      <c r="B8" s="16" t="s">
        <v>26</v>
      </c>
      <c r="C8" s="16" t="s">
        <v>26</v>
      </c>
      <c r="D8" s="16" t="s">
        <v>26</v>
      </c>
      <c r="E8" s="16" t="s">
        <v>26</v>
      </c>
      <c r="F8" s="16" t="s">
        <v>26</v>
      </c>
      <c r="G8" s="16" t="s">
        <v>26</v>
      </c>
      <c r="H8" s="16" t="s">
        <v>26</v>
      </c>
      <c r="I8" s="16" t="s">
        <v>27</v>
      </c>
      <c r="J8" s="16" t="s">
        <v>27</v>
      </c>
      <c r="K8" s="9"/>
      <c r="L8" s="9"/>
      <c r="M8" s="9"/>
      <c r="N8" s="9"/>
      <c r="O8" s="9"/>
    </row>
    <row r="9" spans="2:15" ht="18" thickBot="1" x14ac:dyDescent="0.4">
      <c r="B9" s="17" t="s">
        <v>15</v>
      </c>
      <c r="C9" s="17" t="s">
        <v>15</v>
      </c>
      <c r="D9" s="17" t="s">
        <v>15</v>
      </c>
      <c r="E9" s="17" t="s">
        <v>15</v>
      </c>
      <c r="F9" s="16" t="s">
        <v>16</v>
      </c>
      <c r="G9" s="16" t="s">
        <v>16</v>
      </c>
      <c r="H9" s="16" t="s">
        <v>16</v>
      </c>
      <c r="I9" s="16" t="s">
        <v>13</v>
      </c>
      <c r="J9" s="16" t="s">
        <v>13</v>
      </c>
      <c r="K9" s="9"/>
      <c r="L9" s="9"/>
      <c r="M9" s="9"/>
      <c r="N9" s="9"/>
      <c r="O9" s="9"/>
    </row>
    <row r="10" spans="2:15" ht="18" thickBot="1" x14ac:dyDescent="0.4">
      <c r="B10" s="17" t="s">
        <v>15</v>
      </c>
      <c r="C10" s="17" t="s">
        <v>15</v>
      </c>
      <c r="D10" s="17" t="s">
        <v>15</v>
      </c>
      <c r="E10" s="17" t="s">
        <v>15</v>
      </c>
      <c r="F10" s="16" t="s">
        <v>28</v>
      </c>
      <c r="G10" s="16" t="s">
        <v>28</v>
      </c>
      <c r="H10" s="16" t="s">
        <v>28</v>
      </c>
      <c r="I10" s="16" t="s">
        <v>14</v>
      </c>
      <c r="J10" s="16" t="s">
        <v>14</v>
      </c>
      <c r="K10" s="18" t="s">
        <v>57</v>
      </c>
      <c r="L10" s="19"/>
      <c r="M10" s="9"/>
      <c r="N10" s="9"/>
      <c r="O10" s="9"/>
    </row>
    <row r="11" spans="2:15" s="9" customFormat="1" ht="21" customHeight="1" thickBot="1" x14ac:dyDescent="0.4">
      <c r="B11" s="5" t="s">
        <v>24</v>
      </c>
      <c r="C11" s="5" t="s">
        <v>17</v>
      </c>
      <c r="D11" s="6" t="s">
        <v>29</v>
      </c>
      <c r="E11" s="5" t="s">
        <v>18</v>
      </c>
      <c r="F11" s="5" t="s">
        <v>30</v>
      </c>
      <c r="G11" s="5" t="s">
        <v>19</v>
      </c>
      <c r="H11" s="5" t="s">
        <v>31</v>
      </c>
      <c r="I11" s="5" t="s">
        <v>20</v>
      </c>
      <c r="J11" s="5" t="s">
        <v>32</v>
      </c>
      <c r="K11" s="7" t="s">
        <v>55</v>
      </c>
      <c r="L11" s="7" t="s">
        <v>54</v>
      </c>
      <c r="M11" s="8" t="s">
        <v>56</v>
      </c>
      <c r="N11" s="8"/>
      <c r="O11" s="31" t="s">
        <v>58</v>
      </c>
    </row>
    <row r="12" spans="2:15" s="3" customFormat="1" ht="18" thickBot="1" x14ac:dyDescent="0.4">
      <c r="B12" s="20">
        <v>1</v>
      </c>
      <c r="C12" s="20" t="s">
        <v>21</v>
      </c>
      <c r="D12" s="21" t="s">
        <v>22</v>
      </c>
      <c r="E12" s="20" t="s">
        <v>22</v>
      </c>
      <c r="F12" s="20" t="s">
        <v>23</v>
      </c>
      <c r="G12" s="20">
        <v>1</v>
      </c>
      <c r="H12" s="20"/>
      <c r="I12" s="22"/>
      <c r="J12" s="23">
        <f>SUM(J13:J36)</f>
        <v>2940000</v>
      </c>
      <c r="K12" s="7"/>
      <c r="L12" s="24">
        <f>SUM(L13:L36)</f>
        <v>1470000</v>
      </c>
      <c r="M12" s="8"/>
      <c r="N12" s="33">
        <f>SUM(N13:N36)</f>
        <v>4076044</v>
      </c>
      <c r="O12" s="31"/>
    </row>
    <row r="13" spans="2:15" ht="53" thickBot="1" x14ac:dyDescent="0.4">
      <c r="B13" s="25">
        <v>1</v>
      </c>
      <c r="C13" s="25">
        <v>1</v>
      </c>
      <c r="D13" s="26" t="s">
        <v>33</v>
      </c>
      <c r="E13" s="25" t="s">
        <v>33</v>
      </c>
      <c r="F13" s="25" t="s">
        <v>34</v>
      </c>
      <c r="G13" s="25">
        <v>10</v>
      </c>
      <c r="H13" s="27">
        <v>135000</v>
      </c>
      <c r="I13" s="28">
        <v>13500</v>
      </c>
      <c r="J13" s="29">
        <f t="shared" ref="J13:J36" si="0">I13*$G13</f>
        <v>135000</v>
      </c>
      <c r="K13" s="30">
        <f>I13/2</f>
        <v>6750</v>
      </c>
      <c r="L13" s="30">
        <f t="shared" ref="L13:L36" si="1">K13*G13</f>
        <v>67500</v>
      </c>
      <c r="M13" s="31">
        <v>175000</v>
      </c>
      <c r="N13" s="31">
        <f>M13</f>
        <v>175000</v>
      </c>
      <c r="O13" s="31" t="s">
        <v>59</v>
      </c>
    </row>
    <row r="14" spans="2:15" ht="53" thickBot="1" x14ac:dyDescent="0.4">
      <c r="B14" s="25">
        <v>2</v>
      </c>
      <c r="C14" s="25">
        <v>2</v>
      </c>
      <c r="D14" s="26" t="s">
        <v>35</v>
      </c>
      <c r="E14" s="25" t="s">
        <v>35</v>
      </c>
      <c r="F14" s="25" t="s">
        <v>34</v>
      </c>
      <c r="G14" s="25">
        <v>10</v>
      </c>
      <c r="H14" s="27">
        <v>135000</v>
      </c>
      <c r="I14" s="28">
        <v>13500</v>
      </c>
      <c r="J14" s="29">
        <f t="shared" si="0"/>
        <v>135000</v>
      </c>
      <c r="K14" s="30">
        <f t="shared" ref="K14:K36" si="2">I14/2</f>
        <v>6750</v>
      </c>
      <c r="L14" s="30">
        <f t="shared" si="1"/>
        <v>67500</v>
      </c>
      <c r="M14" s="31">
        <v>175000</v>
      </c>
      <c r="N14" s="31">
        <f t="shared" ref="N14:N34" si="3">M14</f>
        <v>175000</v>
      </c>
      <c r="O14" s="31" t="s">
        <v>59</v>
      </c>
    </row>
    <row r="15" spans="2:15" ht="53" thickBot="1" x14ac:dyDescent="0.4">
      <c r="B15" s="25">
        <v>3</v>
      </c>
      <c r="C15" s="25">
        <v>3</v>
      </c>
      <c r="D15" s="26" t="s">
        <v>36</v>
      </c>
      <c r="E15" s="25" t="s">
        <v>36</v>
      </c>
      <c r="F15" s="25" t="s">
        <v>34</v>
      </c>
      <c r="G15" s="25">
        <v>6</v>
      </c>
      <c r="H15" s="27">
        <v>105000</v>
      </c>
      <c r="I15" s="28">
        <v>17500</v>
      </c>
      <c r="J15" s="29">
        <f t="shared" si="0"/>
        <v>105000</v>
      </c>
      <c r="K15" s="30">
        <f t="shared" si="2"/>
        <v>8750</v>
      </c>
      <c r="L15" s="30">
        <f t="shared" si="1"/>
        <v>52500</v>
      </c>
      <c r="M15" s="31">
        <v>175000</v>
      </c>
      <c r="N15" s="31">
        <f t="shared" si="3"/>
        <v>175000</v>
      </c>
      <c r="O15" s="31" t="s">
        <v>59</v>
      </c>
    </row>
    <row r="16" spans="2:15" ht="53" thickBot="1" x14ac:dyDescent="0.4">
      <c r="B16" s="25">
        <v>4</v>
      </c>
      <c r="C16" s="25">
        <v>4</v>
      </c>
      <c r="D16" s="26" t="s">
        <v>37</v>
      </c>
      <c r="E16" s="25" t="s">
        <v>37</v>
      </c>
      <c r="F16" s="25" t="s">
        <v>34</v>
      </c>
      <c r="G16" s="25">
        <v>6</v>
      </c>
      <c r="H16" s="27">
        <v>105000</v>
      </c>
      <c r="I16" s="28">
        <v>17500</v>
      </c>
      <c r="J16" s="29">
        <f t="shared" si="0"/>
        <v>105000</v>
      </c>
      <c r="K16" s="30">
        <f t="shared" si="2"/>
        <v>8750</v>
      </c>
      <c r="L16" s="30">
        <f t="shared" si="1"/>
        <v>52500</v>
      </c>
      <c r="M16" s="31">
        <v>175000</v>
      </c>
      <c r="N16" s="31">
        <f t="shared" si="3"/>
        <v>175000</v>
      </c>
      <c r="O16" s="31" t="s">
        <v>59</v>
      </c>
    </row>
    <row r="17" spans="2:15" ht="53" thickBot="1" x14ac:dyDescent="0.4">
      <c r="B17" s="25">
        <v>5</v>
      </c>
      <c r="C17" s="25">
        <v>5</v>
      </c>
      <c r="D17" s="26" t="s">
        <v>38</v>
      </c>
      <c r="E17" s="25" t="s">
        <v>38</v>
      </c>
      <c r="F17" s="25" t="s">
        <v>34</v>
      </c>
      <c r="G17" s="25">
        <v>6</v>
      </c>
      <c r="H17" s="27">
        <v>105000</v>
      </c>
      <c r="I17" s="28">
        <v>17500</v>
      </c>
      <c r="J17" s="29">
        <f t="shared" si="0"/>
        <v>105000</v>
      </c>
      <c r="K17" s="30">
        <f t="shared" si="2"/>
        <v>8750</v>
      </c>
      <c r="L17" s="30">
        <f t="shared" si="1"/>
        <v>52500</v>
      </c>
      <c r="M17" s="31">
        <v>175000</v>
      </c>
      <c r="N17" s="31">
        <f t="shared" si="3"/>
        <v>175000</v>
      </c>
      <c r="O17" s="31" t="s">
        <v>59</v>
      </c>
    </row>
    <row r="18" spans="2:15" ht="53" thickBot="1" x14ac:dyDescent="0.4">
      <c r="B18" s="25">
        <v>6</v>
      </c>
      <c r="C18" s="25">
        <v>6</v>
      </c>
      <c r="D18" s="26" t="s">
        <v>39</v>
      </c>
      <c r="E18" s="25" t="s">
        <v>39</v>
      </c>
      <c r="F18" s="25" t="s">
        <v>34</v>
      </c>
      <c r="G18" s="25">
        <v>6</v>
      </c>
      <c r="H18" s="27">
        <v>105000</v>
      </c>
      <c r="I18" s="28">
        <v>17500</v>
      </c>
      <c r="J18" s="29">
        <f t="shared" si="0"/>
        <v>105000</v>
      </c>
      <c r="K18" s="30">
        <f t="shared" si="2"/>
        <v>8750</v>
      </c>
      <c r="L18" s="30">
        <f t="shared" si="1"/>
        <v>52500</v>
      </c>
      <c r="M18" s="31">
        <v>175000</v>
      </c>
      <c r="N18" s="31">
        <f t="shared" si="3"/>
        <v>175000</v>
      </c>
      <c r="O18" s="31" t="s">
        <v>59</v>
      </c>
    </row>
    <row r="19" spans="2:15" ht="53" thickBot="1" x14ac:dyDescent="0.4">
      <c r="B19" s="25">
        <v>7</v>
      </c>
      <c r="C19" s="25">
        <v>7</v>
      </c>
      <c r="D19" s="26" t="s">
        <v>40</v>
      </c>
      <c r="E19" s="25" t="s">
        <v>40</v>
      </c>
      <c r="F19" s="25" t="s">
        <v>34</v>
      </c>
      <c r="G19" s="25">
        <v>6</v>
      </c>
      <c r="H19" s="27">
        <v>105000</v>
      </c>
      <c r="I19" s="28">
        <v>17500</v>
      </c>
      <c r="J19" s="29">
        <f t="shared" si="0"/>
        <v>105000</v>
      </c>
      <c r="K19" s="30">
        <f t="shared" si="2"/>
        <v>8750</v>
      </c>
      <c r="L19" s="30">
        <f t="shared" si="1"/>
        <v>52500</v>
      </c>
      <c r="M19" s="31">
        <v>175000</v>
      </c>
      <c r="N19" s="31">
        <f t="shared" si="3"/>
        <v>175000</v>
      </c>
      <c r="O19" s="31" t="s">
        <v>59</v>
      </c>
    </row>
    <row r="20" spans="2:15" ht="53" thickBot="1" x14ac:dyDescent="0.4">
      <c r="B20" s="25">
        <v>8</v>
      </c>
      <c r="C20" s="25">
        <v>8</v>
      </c>
      <c r="D20" s="26" t="s">
        <v>41</v>
      </c>
      <c r="E20" s="25" t="s">
        <v>41</v>
      </c>
      <c r="F20" s="25" t="s">
        <v>34</v>
      </c>
      <c r="G20" s="25">
        <v>6</v>
      </c>
      <c r="H20" s="27">
        <v>105000</v>
      </c>
      <c r="I20" s="28">
        <v>17500</v>
      </c>
      <c r="J20" s="29">
        <f t="shared" si="0"/>
        <v>105000</v>
      </c>
      <c r="K20" s="30">
        <f t="shared" si="2"/>
        <v>8750</v>
      </c>
      <c r="L20" s="30">
        <f t="shared" si="1"/>
        <v>52500</v>
      </c>
      <c r="M20" s="31">
        <v>175000</v>
      </c>
      <c r="N20" s="31">
        <f t="shared" si="3"/>
        <v>175000</v>
      </c>
      <c r="O20" s="31" t="s">
        <v>59</v>
      </c>
    </row>
    <row r="21" spans="2:15" ht="53" thickBot="1" x14ac:dyDescent="0.4">
      <c r="B21" s="25">
        <v>9</v>
      </c>
      <c r="C21" s="25">
        <v>9</v>
      </c>
      <c r="D21" s="26" t="s">
        <v>42</v>
      </c>
      <c r="E21" s="25" t="s">
        <v>42</v>
      </c>
      <c r="F21" s="25" t="s">
        <v>34</v>
      </c>
      <c r="G21" s="25">
        <v>6</v>
      </c>
      <c r="H21" s="27">
        <v>105000</v>
      </c>
      <c r="I21" s="28">
        <v>17500</v>
      </c>
      <c r="J21" s="29">
        <f t="shared" si="0"/>
        <v>105000</v>
      </c>
      <c r="K21" s="30">
        <f t="shared" si="2"/>
        <v>8750</v>
      </c>
      <c r="L21" s="30">
        <f t="shared" si="1"/>
        <v>52500</v>
      </c>
      <c r="M21" s="31">
        <v>175000</v>
      </c>
      <c r="N21" s="31">
        <f t="shared" si="3"/>
        <v>175000</v>
      </c>
      <c r="O21" s="31" t="s">
        <v>59</v>
      </c>
    </row>
    <row r="22" spans="2:15" ht="53" thickBot="1" x14ac:dyDescent="0.4">
      <c r="B22" s="25">
        <v>10</v>
      </c>
      <c r="C22" s="25">
        <v>10</v>
      </c>
      <c r="D22" s="26" t="s">
        <v>43</v>
      </c>
      <c r="E22" s="25" t="s">
        <v>43</v>
      </c>
      <c r="F22" s="25" t="s">
        <v>34</v>
      </c>
      <c r="G22" s="25">
        <v>6</v>
      </c>
      <c r="H22" s="27">
        <v>105000</v>
      </c>
      <c r="I22" s="28">
        <v>17500</v>
      </c>
      <c r="J22" s="29">
        <f t="shared" si="0"/>
        <v>105000</v>
      </c>
      <c r="K22" s="30">
        <f t="shared" si="2"/>
        <v>8750</v>
      </c>
      <c r="L22" s="30">
        <f t="shared" si="1"/>
        <v>52500</v>
      </c>
      <c r="M22" s="31">
        <v>175000</v>
      </c>
      <c r="N22" s="31">
        <f t="shared" si="3"/>
        <v>175000</v>
      </c>
      <c r="O22" s="31" t="s">
        <v>59</v>
      </c>
    </row>
    <row r="23" spans="2:15" ht="53" thickBot="1" x14ac:dyDescent="0.4">
      <c r="B23" s="25">
        <v>11</v>
      </c>
      <c r="C23" s="25">
        <v>11</v>
      </c>
      <c r="D23" s="26" t="s">
        <v>44</v>
      </c>
      <c r="E23" s="25" t="s">
        <v>44</v>
      </c>
      <c r="F23" s="25" t="s">
        <v>34</v>
      </c>
      <c r="G23" s="25">
        <v>6</v>
      </c>
      <c r="H23" s="27">
        <v>105000</v>
      </c>
      <c r="I23" s="28">
        <v>17500</v>
      </c>
      <c r="J23" s="29">
        <f t="shared" si="0"/>
        <v>105000</v>
      </c>
      <c r="K23" s="30">
        <f t="shared" si="2"/>
        <v>8750</v>
      </c>
      <c r="L23" s="30">
        <f t="shared" si="1"/>
        <v>52500</v>
      </c>
      <c r="M23" s="31">
        <v>175000</v>
      </c>
      <c r="N23" s="31">
        <f t="shared" si="3"/>
        <v>175000</v>
      </c>
      <c r="O23" s="31" t="s">
        <v>59</v>
      </c>
    </row>
    <row r="24" spans="2:15" ht="53" thickBot="1" x14ac:dyDescent="0.4">
      <c r="B24" s="25">
        <v>12</v>
      </c>
      <c r="C24" s="25">
        <v>12</v>
      </c>
      <c r="D24" s="26" t="s">
        <v>45</v>
      </c>
      <c r="E24" s="25" t="s">
        <v>45</v>
      </c>
      <c r="F24" s="25" t="s">
        <v>34</v>
      </c>
      <c r="G24" s="25">
        <v>5</v>
      </c>
      <c r="H24" s="27">
        <v>105000</v>
      </c>
      <c r="I24" s="28">
        <v>21000</v>
      </c>
      <c r="J24" s="29">
        <f t="shared" si="0"/>
        <v>105000</v>
      </c>
      <c r="K24" s="30">
        <f t="shared" si="2"/>
        <v>10500</v>
      </c>
      <c r="L24" s="30">
        <f t="shared" si="1"/>
        <v>52500</v>
      </c>
      <c r="M24" s="31">
        <v>175000</v>
      </c>
      <c r="N24" s="31">
        <f t="shared" si="3"/>
        <v>175000</v>
      </c>
      <c r="O24" s="31" t="s">
        <v>59</v>
      </c>
    </row>
    <row r="25" spans="2:15" ht="53" thickBot="1" x14ac:dyDescent="0.4">
      <c r="B25" s="25">
        <v>13</v>
      </c>
      <c r="C25" s="25">
        <v>13</v>
      </c>
      <c r="D25" s="26" t="s">
        <v>46</v>
      </c>
      <c r="E25" s="25" t="s">
        <v>46</v>
      </c>
      <c r="F25" s="25" t="s">
        <v>34</v>
      </c>
      <c r="G25" s="25">
        <v>5</v>
      </c>
      <c r="H25" s="27">
        <v>105000</v>
      </c>
      <c r="I25" s="28">
        <v>21000</v>
      </c>
      <c r="J25" s="29">
        <f t="shared" si="0"/>
        <v>105000</v>
      </c>
      <c r="K25" s="30">
        <f t="shared" si="2"/>
        <v>10500</v>
      </c>
      <c r="L25" s="30">
        <f t="shared" si="1"/>
        <v>52500</v>
      </c>
      <c r="M25" s="31">
        <v>175000</v>
      </c>
      <c r="N25" s="31">
        <f t="shared" si="3"/>
        <v>175000</v>
      </c>
      <c r="O25" s="31" t="s">
        <v>59</v>
      </c>
    </row>
    <row r="26" spans="2:15" ht="70.5" thickBot="1" x14ac:dyDescent="0.4">
      <c r="B26" s="25">
        <v>14</v>
      </c>
      <c r="C26" s="25">
        <v>14</v>
      </c>
      <c r="D26" s="26" t="s">
        <v>47</v>
      </c>
      <c r="E26" s="25" t="s">
        <v>47</v>
      </c>
      <c r="F26" s="25" t="s">
        <v>34</v>
      </c>
      <c r="G26" s="25">
        <v>5</v>
      </c>
      <c r="H26" s="27">
        <v>105000</v>
      </c>
      <c r="I26" s="28">
        <v>21000</v>
      </c>
      <c r="J26" s="29">
        <f t="shared" si="0"/>
        <v>105000</v>
      </c>
      <c r="K26" s="30">
        <f t="shared" si="2"/>
        <v>10500</v>
      </c>
      <c r="L26" s="30">
        <f t="shared" si="1"/>
        <v>52500</v>
      </c>
      <c r="M26" s="31">
        <v>175000</v>
      </c>
      <c r="N26" s="31">
        <f t="shared" si="3"/>
        <v>175000</v>
      </c>
      <c r="O26" s="31" t="s">
        <v>59</v>
      </c>
    </row>
    <row r="27" spans="2:15" ht="53" thickBot="1" x14ac:dyDescent="0.4">
      <c r="B27" s="25">
        <v>15</v>
      </c>
      <c r="C27" s="25">
        <v>15</v>
      </c>
      <c r="D27" s="26" t="s">
        <v>48</v>
      </c>
      <c r="E27" s="25" t="s">
        <v>48</v>
      </c>
      <c r="F27" s="25" t="s">
        <v>34</v>
      </c>
      <c r="G27" s="25">
        <v>5</v>
      </c>
      <c r="H27" s="27">
        <v>105000</v>
      </c>
      <c r="I27" s="28">
        <v>21000</v>
      </c>
      <c r="J27" s="29">
        <f t="shared" si="0"/>
        <v>105000</v>
      </c>
      <c r="K27" s="30">
        <f t="shared" si="2"/>
        <v>10500</v>
      </c>
      <c r="L27" s="30">
        <f t="shared" si="1"/>
        <v>52500</v>
      </c>
      <c r="M27" s="31">
        <v>175000</v>
      </c>
      <c r="N27" s="31">
        <f t="shared" si="3"/>
        <v>175000</v>
      </c>
      <c r="O27" s="31" t="s">
        <v>59</v>
      </c>
    </row>
    <row r="28" spans="2:15" ht="53" thickBot="1" x14ac:dyDescent="0.4">
      <c r="B28" s="25">
        <v>16</v>
      </c>
      <c r="C28" s="25">
        <v>16</v>
      </c>
      <c r="D28" s="26" t="s">
        <v>48</v>
      </c>
      <c r="E28" s="25" t="s">
        <v>48</v>
      </c>
      <c r="F28" s="25" t="s">
        <v>34</v>
      </c>
      <c r="G28" s="25">
        <v>5</v>
      </c>
      <c r="H28" s="27">
        <v>105000</v>
      </c>
      <c r="I28" s="28">
        <v>21000</v>
      </c>
      <c r="J28" s="29">
        <f t="shared" si="0"/>
        <v>105000</v>
      </c>
      <c r="K28" s="30">
        <f t="shared" si="2"/>
        <v>10500</v>
      </c>
      <c r="L28" s="30">
        <f t="shared" si="1"/>
        <v>52500</v>
      </c>
      <c r="M28" s="31">
        <v>175000</v>
      </c>
      <c r="N28" s="31">
        <f t="shared" si="3"/>
        <v>175000</v>
      </c>
      <c r="O28" s="31" t="s">
        <v>59</v>
      </c>
    </row>
    <row r="29" spans="2:15" ht="53" thickBot="1" x14ac:dyDescent="0.4">
      <c r="B29" s="25">
        <v>17</v>
      </c>
      <c r="C29" s="25">
        <v>17</v>
      </c>
      <c r="D29" s="26" t="s">
        <v>49</v>
      </c>
      <c r="E29" s="25" t="s">
        <v>49</v>
      </c>
      <c r="F29" s="25" t="s">
        <v>34</v>
      </c>
      <c r="G29" s="25">
        <v>5</v>
      </c>
      <c r="H29" s="27">
        <v>105000</v>
      </c>
      <c r="I29" s="28">
        <v>21000</v>
      </c>
      <c r="J29" s="29">
        <f t="shared" si="0"/>
        <v>105000</v>
      </c>
      <c r="K29" s="30">
        <f t="shared" si="2"/>
        <v>10500</v>
      </c>
      <c r="L29" s="30">
        <f t="shared" si="1"/>
        <v>52500</v>
      </c>
      <c r="M29" s="31">
        <v>175000</v>
      </c>
      <c r="N29" s="31">
        <f t="shared" si="3"/>
        <v>175000</v>
      </c>
      <c r="O29" s="31" t="s">
        <v>59</v>
      </c>
    </row>
    <row r="30" spans="2:15" ht="53" thickBot="1" x14ac:dyDescent="0.4">
      <c r="B30" s="25">
        <v>18</v>
      </c>
      <c r="C30" s="25">
        <v>18</v>
      </c>
      <c r="D30" s="26" t="s">
        <v>50</v>
      </c>
      <c r="E30" s="25" t="s">
        <v>50</v>
      </c>
      <c r="F30" s="25" t="s">
        <v>34</v>
      </c>
      <c r="G30" s="25">
        <v>5</v>
      </c>
      <c r="H30" s="27">
        <v>105000</v>
      </c>
      <c r="I30" s="28">
        <v>21000</v>
      </c>
      <c r="J30" s="29">
        <f t="shared" si="0"/>
        <v>105000</v>
      </c>
      <c r="K30" s="30">
        <f t="shared" si="2"/>
        <v>10500</v>
      </c>
      <c r="L30" s="30">
        <f t="shared" si="1"/>
        <v>52500</v>
      </c>
      <c r="M30" s="31">
        <v>175000</v>
      </c>
      <c r="N30" s="31">
        <f t="shared" si="3"/>
        <v>175000</v>
      </c>
      <c r="O30" s="31" t="s">
        <v>59</v>
      </c>
    </row>
    <row r="31" spans="2:15" ht="70.5" thickBot="1" x14ac:dyDescent="0.4">
      <c r="B31" s="25">
        <v>19</v>
      </c>
      <c r="C31" s="25">
        <v>19</v>
      </c>
      <c r="D31" s="26" t="s">
        <v>51</v>
      </c>
      <c r="E31" s="25" t="s">
        <v>51</v>
      </c>
      <c r="F31" s="25" t="s">
        <v>34</v>
      </c>
      <c r="G31" s="25">
        <v>7</v>
      </c>
      <c r="H31" s="27">
        <v>105000</v>
      </c>
      <c r="I31" s="28">
        <v>15000</v>
      </c>
      <c r="J31" s="29">
        <f t="shared" si="0"/>
        <v>105000</v>
      </c>
      <c r="K31" s="30">
        <f t="shared" si="2"/>
        <v>7500</v>
      </c>
      <c r="L31" s="30">
        <f t="shared" si="1"/>
        <v>52500</v>
      </c>
      <c r="M31" s="31">
        <v>175000</v>
      </c>
      <c r="N31" s="31">
        <f t="shared" si="3"/>
        <v>175000</v>
      </c>
      <c r="O31" s="31" t="s">
        <v>59</v>
      </c>
    </row>
    <row r="32" spans="2:15" ht="70.5" thickBot="1" x14ac:dyDescent="0.4">
      <c r="B32" s="25">
        <v>20</v>
      </c>
      <c r="C32" s="25">
        <v>20</v>
      </c>
      <c r="D32" s="26" t="s">
        <v>51</v>
      </c>
      <c r="E32" s="25" t="s">
        <v>51</v>
      </c>
      <c r="F32" s="25" t="s">
        <v>34</v>
      </c>
      <c r="G32" s="25">
        <v>7</v>
      </c>
      <c r="H32" s="27">
        <v>105000</v>
      </c>
      <c r="I32" s="28">
        <v>15000</v>
      </c>
      <c r="J32" s="29">
        <f t="shared" si="0"/>
        <v>105000</v>
      </c>
      <c r="K32" s="30">
        <f t="shared" si="2"/>
        <v>7500</v>
      </c>
      <c r="L32" s="30">
        <f t="shared" si="1"/>
        <v>52500</v>
      </c>
      <c r="M32" s="31">
        <v>175000</v>
      </c>
      <c r="N32" s="31">
        <f t="shared" si="3"/>
        <v>175000</v>
      </c>
      <c r="O32" s="31" t="s">
        <v>59</v>
      </c>
    </row>
    <row r="33" spans="2:15" ht="70.5" thickBot="1" x14ac:dyDescent="0.4">
      <c r="B33" s="25">
        <v>21</v>
      </c>
      <c r="C33" s="25">
        <v>21</v>
      </c>
      <c r="D33" s="26" t="s">
        <v>51</v>
      </c>
      <c r="E33" s="25" t="s">
        <v>51</v>
      </c>
      <c r="F33" s="25" t="s">
        <v>34</v>
      </c>
      <c r="G33" s="25">
        <v>7</v>
      </c>
      <c r="H33" s="27">
        <v>105000</v>
      </c>
      <c r="I33" s="28">
        <v>15000</v>
      </c>
      <c r="J33" s="29">
        <f t="shared" si="0"/>
        <v>105000</v>
      </c>
      <c r="K33" s="30">
        <f t="shared" si="2"/>
        <v>7500</v>
      </c>
      <c r="L33" s="30">
        <f t="shared" si="1"/>
        <v>52500</v>
      </c>
      <c r="M33" s="31">
        <v>175000</v>
      </c>
      <c r="N33" s="31">
        <f t="shared" si="3"/>
        <v>175000</v>
      </c>
      <c r="O33" s="31" t="s">
        <v>59</v>
      </c>
    </row>
    <row r="34" spans="2:15" ht="70.5" thickBot="1" x14ac:dyDescent="0.4">
      <c r="B34" s="25">
        <v>22</v>
      </c>
      <c r="C34" s="25">
        <v>22</v>
      </c>
      <c r="D34" s="26" t="s">
        <v>52</v>
      </c>
      <c r="E34" s="25" t="s">
        <v>52</v>
      </c>
      <c r="F34" s="25" t="s">
        <v>34</v>
      </c>
      <c r="G34" s="25">
        <v>7</v>
      </c>
      <c r="H34" s="27">
        <v>105000</v>
      </c>
      <c r="I34" s="28">
        <v>15000</v>
      </c>
      <c r="J34" s="29">
        <f t="shared" si="0"/>
        <v>105000</v>
      </c>
      <c r="K34" s="30">
        <f t="shared" si="2"/>
        <v>7500</v>
      </c>
      <c r="L34" s="30">
        <f t="shared" si="1"/>
        <v>52500</v>
      </c>
      <c r="M34" s="31">
        <v>175000</v>
      </c>
      <c r="N34" s="31">
        <f t="shared" si="3"/>
        <v>175000</v>
      </c>
      <c r="O34" s="31" t="s">
        <v>59</v>
      </c>
    </row>
    <row r="35" spans="2:15" ht="70.5" thickBot="1" x14ac:dyDescent="0.4">
      <c r="B35" s="25">
        <v>23</v>
      </c>
      <c r="C35" s="25">
        <v>23</v>
      </c>
      <c r="D35" s="26" t="s">
        <v>53</v>
      </c>
      <c r="E35" s="25" t="s">
        <v>53</v>
      </c>
      <c r="F35" s="25" t="s">
        <v>34</v>
      </c>
      <c r="G35" s="25">
        <v>30</v>
      </c>
      <c r="H35" s="27">
        <v>285000</v>
      </c>
      <c r="I35" s="28">
        <v>9500</v>
      </c>
      <c r="J35" s="29">
        <f t="shared" si="0"/>
        <v>285000</v>
      </c>
      <c r="K35" s="30">
        <f t="shared" si="2"/>
        <v>4750</v>
      </c>
      <c r="L35" s="30">
        <f t="shared" si="1"/>
        <v>142500</v>
      </c>
      <c r="M35" s="31">
        <f>350*10.764</f>
        <v>3767.3999999999996</v>
      </c>
      <c r="N35" s="31">
        <f>M35*G35</f>
        <v>113021.99999999999</v>
      </c>
      <c r="O35" s="31" t="s">
        <v>60</v>
      </c>
    </row>
    <row r="36" spans="2:15" ht="70.5" thickBot="1" x14ac:dyDescent="0.4">
      <c r="B36" s="25">
        <v>24</v>
      </c>
      <c r="C36" s="25">
        <v>24</v>
      </c>
      <c r="D36" s="26" t="s">
        <v>53</v>
      </c>
      <c r="E36" s="25" t="s">
        <v>53</v>
      </c>
      <c r="F36" s="25" t="s">
        <v>34</v>
      </c>
      <c r="G36" s="25">
        <v>30</v>
      </c>
      <c r="H36" s="27">
        <v>285000</v>
      </c>
      <c r="I36" s="28">
        <v>9500</v>
      </c>
      <c r="J36" s="29">
        <f t="shared" si="0"/>
        <v>285000</v>
      </c>
      <c r="K36" s="30">
        <f t="shared" si="2"/>
        <v>4750</v>
      </c>
      <c r="L36" s="30">
        <f t="shared" si="1"/>
        <v>142500</v>
      </c>
      <c r="M36" s="31">
        <f>350*10.764</f>
        <v>3767.3999999999996</v>
      </c>
      <c r="N36" s="31">
        <f>M36*G36</f>
        <v>113021.99999999999</v>
      </c>
      <c r="O36" s="31" t="s">
        <v>60</v>
      </c>
    </row>
    <row r="37" spans="2:15" s="39" customFormat="1" ht="18.5" customHeight="1" thickBot="1" x14ac:dyDescent="0.45">
      <c r="B37" s="34"/>
      <c r="C37" s="34"/>
      <c r="D37" s="35" t="s">
        <v>61</v>
      </c>
      <c r="E37" s="34"/>
      <c r="F37" s="34"/>
      <c r="G37" s="34"/>
      <c r="H37" s="34"/>
      <c r="I37" s="34"/>
      <c r="J37" s="34"/>
      <c r="K37" s="34"/>
      <c r="L37" s="36">
        <f>SUM(L13:L36)</f>
        <v>1470000</v>
      </c>
      <c r="M37" s="32"/>
      <c r="N37" s="37">
        <f>SUM(N13:N36)</f>
        <v>4076044</v>
      </c>
      <c r="O37" s="38"/>
    </row>
    <row r="38" spans="2:15" s="39" customFormat="1" ht="18.5" customHeight="1" thickBot="1" x14ac:dyDescent="0.45">
      <c r="B38" s="34"/>
      <c r="C38" s="34"/>
      <c r="D38" s="35" t="s">
        <v>62</v>
      </c>
      <c r="E38" s="34"/>
      <c r="F38" s="34"/>
      <c r="G38" s="34"/>
      <c r="H38" s="34"/>
      <c r="I38" s="34"/>
      <c r="J38" s="34"/>
      <c r="K38" s="34"/>
      <c r="L38" s="36">
        <f>L37*18%</f>
        <v>264600</v>
      </c>
      <c r="M38" s="32"/>
      <c r="N38" s="32">
        <f>N37*18%</f>
        <v>733687.91999999993</v>
      </c>
      <c r="O38" s="38"/>
    </row>
    <row r="39" spans="2:15" s="39" customFormat="1" ht="18.5" customHeight="1" thickBot="1" x14ac:dyDescent="0.45">
      <c r="B39" s="34"/>
      <c r="C39" s="34"/>
      <c r="D39" s="35" t="s">
        <v>63</v>
      </c>
      <c r="E39" s="34"/>
      <c r="F39" s="34"/>
      <c r="G39" s="34"/>
      <c r="H39" s="34"/>
      <c r="I39" s="34"/>
      <c r="J39" s="34"/>
      <c r="K39" s="34"/>
      <c r="L39" s="36">
        <f>L38+L37</f>
        <v>1734600</v>
      </c>
      <c r="M39" s="32"/>
      <c r="N39" s="32">
        <f>N38+N37</f>
        <v>4809731.92</v>
      </c>
      <c r="O39" s="38"/>
    </row>
    <row r="40" spans="2:15" s="39" customFormat="1" ht="20" x14ac:dyDescent="0.4">
      <c r="D40" s="40"/>
    </row>
  </sheetData>
  <mergeCells count="24">
    <mergeCell ref="K10:L10"/>
    <mergeCell ref="B1:C5"/>
    <mergeCell ref="D1:E5"/>
    <mergeCell ref="F1:H1"/>
    <mergeCell ref="F2:H2"/>
    <mergeCell ref="F3:H3"/>
    <mergeCell ref="F4:H4"/>
    <mergeCell ref="F5:H5"/>
    <mergeCell ref="B6:H6"/>
    <mergeCell ref="B7:H7"/>
    <mergeCell ref="B8:H8"/>
    <mergeCell ref="B9:E10"/>
    <mergeCell ref="F9:H9"/>
    <mergeCell ref="F10:H10"/>
    <mergeCell ref="I1:J1"/>
    <mergeCell ref="I2:J2"/>
    <mergeCell ref="I3:J3"/>
    <mergeCell ref="I4:J4"/>
    <mergeCell ref="I5:J5"/>
    <mergeCell ref="I6:J6"/>
    <mergeCell ref="I7:J7"/>
    <mergeCell ref="I8:J8"/>
    <mergeCell ref="I9:J9"/>
    <mergeCell ref="I10:J10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BOQ Price Bid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Mrunal Joshi</cp:lastModifiedBy>
  <dcterms:modified xsi:type="dcterms:W3CDTF">2024-09-19T07:05:36Z</dcterms:modified>
</cp:coreProperties>
</file>