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CPL/CC Prestige Park/Bells/"/>
    </mc:Choice>
  </mc:AlternateContent>
  <bookViews>
    <workbookView xWindow="0" yWindow="0" windowWidth="19200" windowHeight="6930" tabRatio="737"/>
  </bookViews>
  <sheets>
    <sheet name="Bells " sheetId="33" r:id="rId1"/>
    <sheet name="CALCULATION PAINT" sheetId="20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33" l="1"/>
  <c r="I16" i="33"/>
  <c r="N16" i="33"/>
  <c r="I12" i="33" l="1"/>
  <c r="I10" i="33"/>
  <c r="I8" i="33"/>
  <c r="I6" i="33"/>
  <c r="I13" i="33" l="1"/>
  <c r="I14" i="33" s="1"/>
  <c r="Q12" i="33"/>
  <c r="Q10" i="33"/>
  <c r="Q8" i="33"/>
  <c r="Q6" i="33"/>
  <c r="R6" i="33" s="1"/>
  <c r="L12" i="33"/>
  <c r="M12" i="33" s="1"/>
  <c r="N12" i="33" s="1"/>
  <c r="L10" i="33"/>
  <c r="M10" i="33" s="1"/>
  <c r="N10" i="33" s="1"/>
  <c r="L8" i="33"/>
  <c r="M8" i="33" s="1"/>
  <c r="N8" i="33" s="1"/>
  <c r="L6" i="33"/>
  <c r="M6" i="33" s="1"/>
  <c r="N6" i="33" s="1"/>
  <c r="R8" i="33" l="1"/>
  <c r="S8" i="33" s="1"/>
  <c r="T8" i="33" s="1"/>
  <c r="R10" i="33"/>
  <c r="S10" i="33" s="1"/>
  <c r="T10" i="33" s="1"/>
  <c r="R12" i="33"/>
  <c r="S12" i="33" s="1"/>
  <c r="T12" i="33" s="1"/>
  <c r="S6" i="33"/>
  <c r="T6" i="33" s="1"/>
  <c r="X12" i="33"/>
  <c r="Y12" i="33" s="1"/>
  <c r="Z12" i="33" s="1"/>
  <c r="AA12" i="33" s="1"/>
  <c r="AB12" i="33" s="1"/>
  <c r="X10" i="33"/>
  <c r="Y10" i="33" s="1"/>
  <c r="Z10" i="33" s="1"/>
  <c r="AA10" i="33" s="1"/>
  <c r="AB10" i="33" s="1"/>
  <c r="X8" i="33"/>
  <c r="Y8" i="33" s="1"/>
  <c r="Z8" i="33" s="1"/>
  <c r="AA8" i="33" s="1"/>
  <c r="AB8" i="33" s="1"/>
  <c r="W6" i="33"/>
  <c r="X6" i="33" s="1"/>
  <c r="Y6" i="33" s="1"/>
  <c r="Z6" i="33" l="1"/>
  <c r="AA6" i="33" s="1"/>
  <c r="AB6" i="33" s="1"/>
  <c r="AB13" i="33" s="1"/>
  <c r="AB14" i="33" s="1"/>
  <c r="AB16" i="33" s="1"/>
  <c r="Y13" i="33"/>
  <c r="Y14" i="33" s="1"/>
  <c r="Y16" i="33" s="1"/>
  <c r="X13" i="33"/>
  <c r="N13" i="33" l="1"/>
  <c r="N14" i="33" s="1"/>
  <c r="G13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  <c r="T13" i="33"/>
  <c r="T14" i="33" s="1"/>
</calcChain>
</file>

<file path=xl/sharedStrings.xml><?xml version="1.0" encoding="utf-8"?>
<sst xmlns="http://schemas.openxmlformats.org/spreadsheetml/2006/main" count="46" uniqueCount="33">
  <si>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</si>
  <si>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</si>
  <si>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</si>
  <si>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</si>
  <si>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</si>
  <si>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</si>
  <si>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</si>
  <si>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</si>
  <si>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</si>
  <si>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</si>
  <si>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</si>
  <si>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</si>
  <si>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</si>
  <si>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</si>
  <si>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</si>
  <si>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</si>
  <si>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</si>
  <si>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</si>
  <si>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</si>
  <si>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nos</t>
  </si>
  <si>
    <t>TOTAL OF BELLS</t>
  </si>
  <si>
    <t>BELLS DOCKET</t>
  </si>
  <si>
    <t xml:space="preserve">COPPER CHIMNEY ,PRESTIGE,BANGLORE </t>
  </si>
  <si>
    <t>GST (12%)</t>
  </si>
  <si>
    <t>Grand Total</t>
  </si>
  <si>
    <t>NET RATE</t>
  </si>
  <si>
    <t>DISCOUNT</t>
  </si>
  <si>
    <t>Morabia Creations</t>
  </si>
  <si>
    <t>RATE (with GST)</t>
  </si>
  <si>
    <t>NET RATE (without GST)</t>
  </si>
  <si>
    <t>Pragati Mahila Seva Trust (R0)</t>
  </si>
  <si>
    <t>Pragati Mahila Seva Trust (R1)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</si>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</sst>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Arial Black"/>
      <family val="2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11" fillId="0" borderId="2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1" fillId="0" borderId="4" xfId="12" applyFont="1" applyBorder="1" applyAlignment="1">
      <alignment horizontal="center" vertical="center"/>
    </xf>
    <xf numFmtId="0" fontId="11" fillId="0" borderId="5" xfId="12" applyFont="1" applyBorder="1" applyAlignment="1">
      <alignment horizontal="center" vertical="center"/>
    </xf>
    <xf numFmtId="0" fontId="11" fillId="0" borderId="5" xfId="12" applyFont="1" applyBorder="1" applyAlignment="1">
      <alignment horizontal="center" vertical="center" wrapText="1"/>
    </xf>
    <xf numFmtId="0" fontId="12" fillId="0" borderId="5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165" fontId="10" fillId="0" borderId="14" xfId="8" applyFont="1" applyBorder="1" applyAlignment="1">
      <alignment horizontal="center" vertical="center"/>
    </xf>
    <xf numFmtId="165" fontId="10" fillId="0" borderId="14" xfId="8" applyFont="1" applyFill="1" applyBorder="1" applyAlignment="1" applyProtection="1">
      <alignment horizontal="center" vertical="center"/>
    </xf>
    <xf numFmtId="0" fontId="14" fillId="0" borderId="6" xfId="12" applyFont="1" applyBorder="1" applyAlignment="1">
      <alignment horizontal="center" vertical="center" wrapText="1"/>
    </xf>
    <xf numFmtId="0" fontId="14" fillId="0" borderId="16" xfId="12" applyFont="1" applyBorder="1" applyAlignment="1">
      <alignment horizontal="center" vertical="center" wrapText="1"/>
    </xf>
    <xf numFmtId="0" fontId="14" fillId="0" borderId="13" xfId="12" applyFont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11" fillId="0" borderId="1" xfId="12" applyNumberFormat="1" applyFont="1" applyBorder="1" applyAlignment="1">
      <alignment horizontal="center" vertical="center"/>
    </xf>
    <xf numFmtId="9" fontId="11" fillId="0" borderId="1" xfId="12" applyNumberFormat="1" applyFont="1" applyBorder="1" applyAlignment="1">
      <alignment horizontal="center" vertical="center"/>
    </xf>
    <xf numFmtId="0" fontId="16" fillId="3" borderId="12" xfId="0" applyFont="1" applyFill="1" applyBorder="1" applyAlignment="1">
      <alignment vertical="center" wrapText="1"/>
    </xf>
    <xf numFmtId="0" fontId="17" fillId="3" borderId="12" xfId="12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7" fillId="0" borderId="0" xfId="12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0" borderId="14" xfId="7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5</xdr:row>
      <xdr:rowOff>61480</xdr:rowOff>
    </xdr:from>
    <xdr:to>
      <xdr:col>1</xdr:col>
      <xdr:colOff>1085850</xdr:colOff>
      <xdr:row>5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7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9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11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7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9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11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view="pageBreakPreview" topLeftCell="A4" zoomScale="44" zoomScaleNormal="55" zoomScaleSheetLayoutView="44" workbookViewId="0">
      <selection activeCell="T15" sqref="T15"/>
    </sheetView>
  </sheetViews>
  <sheetFormatPr defaultColWidth="9.1796875" defaultRowHeight="19.5" x14ac:dyDescent="0.25"/>
  <cols>
    <col min="1" max="1" width="8.7265625" style="1" customWidth="1"/>
    <col min="2" max="2" width="18.81640625" style="1" customWidth="1"/>
    <col min="3" max="3" width="24.08984375" style="4" customWidth="1"/>
    <col min="4" max="4" width="13.453125" style="4" customWidth="1"/>
    <col min="5" max="5" width="12.7265625" style="1" customWidth="1"/>
    <col min="6" max="8" width="10.81640625" style="1" customWidth="1"/>
    <col min="9" max="9" width="15.453125" style="1" bestFit="1" customWidth="1"/>
    <col min="10" max="10" width="18.1796875" style="1" bestFit="1" customWidth="1"/>
    <col min="11" max="11" width="10.81640625" style="1" customWidth="1"/>
    <col min="12" max="12" width="17.6328125" style="1" bestFit="1" customWidth="1"/>
    <col min="13" max="13" width="17.6328125" style="1" customWidth="1"/>
    <col min="14" max="14" width="15.453125" style="1" bestFit="1" customWidth="1"/>
    <col min="15" max="15" width="18.1796875" style="1" bestFit="1" customWidth="1"/>
    <col min="16" max="16" width="25.90625" style="1" bestFit="1" customWidth="1"/>
    <col min="17" max="17" width="32.6328125" style="1" bestFit="1" customWidth="1"/>
    <col min="18" max="18" width="17.6328125" style="1" bestFit="1" customWidth="1"/>
    <col min="19" max="19" width="17.453125" style="1" bestFit="1" customWidth="1"/>
    <col min="20" max="20" width="15.453125" style="1" bestFit="1" customWidth="1"/>
    <col min="21" max="21" width="14.81640625" style="1" bestFit="1" customWidth="1"/>
    <col min="22" max="22" width="10.36328125" style="1" bestFit="1" customWidth="1"/>
    <col min="23" max="23" width="0" style="1" hidden="1" customWidth="1"/>
    <col min="24" max="24" width="10.36328125" style="1" hidden="1" customWidth="1"/>
    <col min="25" max="25" width="18.08984375" style="1" hidden="1" customWidth="1"/>
    <col min="26" max="27" width="0" style="1" hidden="1" customWidth="1"/>
    <col min="28" max="28" width="10.36328125" style="1" hidden="1" customWidth="1"/>
    <col min="29" max="16384" width="9.1796875" style="1"/>
  </cols>
  <sheetData>
    <row r="1" spans="1:28" s="3" customFormat="1" ht="34.5" customHeight="1" x14ac:dyDescent="0.25">
      <c r="A1" s="47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8" s="2" customFormat="1" ht="24" customHeight="1" x14ac:dyDescent="0.25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8" s="26" customFormat="1" ht="52.5" customHeight="1" x14ac:dyDescent="0.25">
      <c r="A3" s="25"/>
      <c r="B3" s="25"/>
      <c r="C3" s="25"/>
      <c r="D3" s="25"/>
      <c r="E3" s="25"/>
      <c r="F3" s="25"/>
      <c r="G3" s="25"/>
      <c r="H3" s="38" t="s">
        <v>30</v>
      </c>
      <c r="I3" s="39"/>
      <c r="J3" s="40"/>
      <c r="K3" s="38" t="s">
        <v>31</v>
      </c>
      <c r="L3" s="39"/>
      <c r="M3" s="39"/>
      <c r="N3" s="39"/>
      <c r="O3" s="40"/>
      <c r="P3" s="38" t="s">
        <v>27</v>
      </c>
      <c r="Q3" s="39"/>
      <c r="R3" s="39"/>
      <c r="S3" s="39"/>
      <c r="T3" s="39"/>
      <c r="U3" s="40"/>
    </row>
    <row r="4" spans="1:28" ht="23.25" customHeight="1" x14ac:dyDescent="0.25">
      <c r="A4" s="18" t="s">
        <v>11</v>
      </c>
      <c r="B4" s="44" t="s">
        <v>0</v>
      </c>
      <c r="C4" s="44"/>
      <c r="D4" s="44"/>
      <c r="E4" s="44"/>
      <c r="F4" s="19" t="s">
        <v>2</v>
      </c>
      <c r="G4" s="19" t="s">
        <v>1</v>
      </c>
      <c r="H4" s="19" t="s">
        <v>5</v>
      </c>
      <c r="I4" s="20" t="s">
        <v>3</v>
      </c>
      <c r="J4" s="20" t="s">
        <v>4</v>
      </c>
      <c r="K4" s="19" t="s">
        <v>5</v>
      </c>
      <c r="L4" s="19" t="s">
        <v>26</v>
      </c>
      <c r="M4" s="19" t="s">
        <v>25</v>
      </c>
      <c r="N4" s="20" t="s">
        <v>3</v>
      </c>
      <c r="O4" s="20" t="s">
        <v>4</v>
      </c>
      <c r="P4" s="19" t="s">
        <v>28</v>
      </c>
      <c r="Q4" s="19" t="s">
        <v>29</v>
      </c>
      <c r="R4" s="19" t="s">
        <v>26</v>
      </c>
      <c r="S4" s="19" t="s">
        <v>25</v>
      </c>
      <c r="T4" s="20" t="s">
        <v>3</v>
      </c>
      <c r="U4" s="20" t="s">
        <v>4</v>
      </c>
    </row>
    <row r="5" spans="1:28" x14ac:dyDescent="0.25">
      <c r="A5" s="5"/>
      <c r="B5" s="6" t="s">
        <v>6</v>
      </c>
      <c r="C5" s="7" t="s">
        <v>7</v>
      </c>
      <c r="D5" s="7" t="s">
        <v>8</v>
      </c>
      <c r="E5" s="6" t="s">
        <v>9</v>
      </c>
      <c r="F5" s="6"/>
      <c r="G5" s="6"/>
      <c r="H5" s="6"/>
      <c r="I5" s="6"/>
      <c r="J5" s="8" t="s">
        <v>9</v>
      </c>
      <c r="K5" s="6"/>
      <c r="L5" s="28">
        <v>0.1</v>
      </c>
      <c r="M5" s="6"/>
      <c r="N5" s="6"/>
      <c r="O5" s="8" t="s">
        <v>9</v>
      </c>
      <c r="P5" s="6"/>
      <c r="Q5" s="6"/>
      <c r="R5" s="28">
        <v>0.1</v>
      </c>
      <c r="S5" s="6"/>
      <c r="T5" s="6"/>
      <c r="U5" s="8" t="s">
        <v>9</v>
      </c>
    </row>
    <row r="6" spans="1:28" ht="142.5" customHeight="1" x14ac:dyDescent="0.25">
      <c r="A6" s="5">
        <v>1</v>
      </c>
      <c r="B6" s="6"/>
      <c r="C6" s="7" t="s">
        <v>14</v>
      </c>
      <c r="D6" s="7" t="s">
        <v>10</v>
      </c>
      <c r="E6" s="6">
        <v>12</v>
      </c>
      <c r="F6" s="6" t="s">
        <v>19</v>
      </c>
      <c r="G6" s="9">
        <v>68</v>
      </c>
      <c r="H6" s="6">
        <v>850</v>
      </c>
      <c r="I6" s="6">
        <f>H6*$G6</f>
        <v>57800</v>
      </c>
      <c r="J6" s="21">
        <v>11</v>
      </c>
      <c r="K6" s="6">
        <v>850</v>
      </c>
      <c r="L6" s="27">
        <f>K6*10%</f>
        <v>85</v>
      </c>
      <c r="M6" s="27">
        <f>K6-L6</f>
        <v>765</v>
      </c>
      <c r="N6" s="6">
        <f>M6*$G6</f>
        <v>52020</v>
      </c>
      <c r="O6" s="21">
        <v>11</v>
      </c>
      <c r="P6" s="6">
        <v>990</v>
      </c>
      <c r="Q6" s="27">
        <f>P6/1.12</f>
        <v>883.92857142857133</v>
      </c>
      <c r="R6" s="27">
        <f>Q6*10%</f>
        <v>88.392857142857139</v>
      </c>
      <c r="S6" s="27">
        <f>Q6-R6</f>
        <v>795.53571428571422</v>
      </c>
      <c r="T6" s="6">
        <f>S6*$G6</f>
        <v>54096.428571428565</v>
      </c>
      <c r="U6" s="21">
        <v>11</v>
      </c>
      <c r="W6" s="6">
        <f>990</f>
        <v>990</v>
      </c>
      <c r="X6" s="1">
        <f>W6*$G6</f>
        <v>67320</v>
      </c>
      <c r="Y6" s="1">
        <f>X6/1.12</f>
        <v>60107.142857142848</v>
      </c>
      <c r="Z6" s="1">
        <f>Y6/G6</f>
        <v>883.92857142857133</v>
      </c>
      <c r="AA6" s="1">
        <f>Z6*0.9</f>
        <v>795.53571428571422</v>
      </c>
      <c r="AB6" s="1">
        <f>AA6*$G6</f>
        <v>54096.428571428565</v>
      </c>
    </row>
    <row r="7" spans="1:28" x14ac:dyDescent="0.25">
      <c r="A7" s="5"/>
      <c r="B7" s="6"/>
      <c r="C7" s="7"/>
      <c r="D7" s="7"/>
      <c r="E7" s="6"/>
      <c r="F7" s="6"/>
      <c r="G7" s="9"/>
      <c r="H7" s="6"/>
      <c r="I7" s="6"/>
      <c r="J7" s="24"/>
      <c r="K7" s="6"/>
      <c r="L7" s="6"/>
      <c r="M7" s="6"/>
      <c r="N7" s="6"/>
      <c r="O7" s="24"/>
      <c r="P7" s="6"/>
      <c r="Q7" s="6"/>
      <c r="R7" s="6"/>
      <c r="S7" s="6"/>
      <c r="T7" s="6"/>
      <c r="U7" s="24"/>
    </row>
    <row r="8" spans="1:28" ht="141.75" customHeight="1" x14ac:dyDescent="0.25">
      <c r="A8" s="5">
        <v>2</v>
      </c>
      <c r="B8" s="6"/>
      <c r="C8" s="7" t="s">
        <v>15</v>
      </c>
      <c r="D8" s="7" t="s">
        <v>12</v>
      </c>
      <c r="E8" s="6">
        <v>11</v>
      </c>
      <c r="F8" s="6" t="s">
        <v>19</v>
      </c>
      <c r="G8" s="9">
        <v>170</v>
      </c>
      <c r="H8" s="6">
        <v>500</v>
      </c>
      <c r="I8" s="6">
        <f>H8*$G8</f>
        <v>85000</v>
      </c>
      <c r="J8" s="22">
        <v>10</v>
      </c>
      <c r="K8" s="6">
        <v>500</v>
      </c>
      <c r="L8" s="27">
        <f>K8*10%</f>
        <v>50</v>
      </c>
      <c r="M8" s="27">
        <f>K8-L8</f>
        <v>450</v>
      </c>
      <c r="N8" s="6">
        <f>M8*$G8</f>
        <v>76500</v>
      </c>
      <c r="O8" s="22">
        <v>10</v>
      </c>
      <c r="P8" s="6">
        <v>540</v>
      </c>
      <c r="Q8" s="27">
        <f>P8/1.12</f>
        <v>482.14285714285711</v>
      </c>
      <c r="R8" s="27">
        <f>Q8*10%</f>
        <v>48.214285714285715</v>
      </c>
      <c r="S8" s="27">
        <f>Q8-R8</f>
        <v>433.92857142857139</v>
      </c>
      <c r="T8" s="6">
        <f>S8*$G8</f>
        <v>73767.85714285713</v>
      </c>
      <c r="U8" s="22">
        <v>10</v>
      </c>
      <c r="W8" s="6">
        <v>540</v>
      </c>
      <c r="X8" s="1">
        <f>W8*$G8</f>
        <v>91800</v>
      </c>
      <c r="Y8" s="1">
        <f>X8/1.12</f>
        <v>81964.28571428571</v>
      </c>
      <c r="Z8" s="1">
        <f>Y8/G8</f>
        <v>482.14285714285711</v>
      </c>
      <c r="AA8" s="1">
        <f>Z8*0.9</f>
        <v>433.92857142857139</v>
      </c>
      <c r="AB8" s="1">
        <f>AA8*$G8</f>
        <v>73767.85714285713</v>
      </c>
    </row>
    <row r="9" spans="1:28" s="2" customFormat="1" ht="19" x14ac:dyDescent="0.25">
      <c r="A9" s="5"/>
      <c r="B9" s="6"/>
      <c r="C9" s="7"/>
      <c r="D9" s="7"/>
      <c r="E9" s="6"/>
      <c r="F9" s="6"/>
      <c r="G9" s="9"/>
      <c r="H9" s="6"/>
      <c r="I9" s="6"/>
      <c r="J9" s="24"/>
      <c r="K9" s="6"/>
      <c r="L9" s="6"/>
      <c r="M9" s="6"/>
      <c r="N9" s="6"/>
      <c r="O9" s="24"/>
      <c r="P9" s="6"/>
      <c r="Q9" s="6"/>
      <c r="R9" s="6"/>
      <c r="S9" s="6"/>
      <c r="T9" s="6"/>
      <c r="U9" s="24"/>
      <c r="W9" s="6"/>
    </row>
    <row r="10" spans="1:28" ht="114.75" customHeight="1" x14ac:dyDescent="0.25">
      <c r="A10" s="5">
        <v>3</v>
      </c>
      <c r="B10" s="6"/>
      <c r="C10" s="7" t="s">
        <v>16</v>
      </c>
      <c r="D10" s="7" t="s">
        <v>13</v>
      </c>
      <c r="E10" s="6">
        <v>10</v>
      </c>
      <c r="F10" s="6" t="s">
        <v>19</v>
      </c>
      <c r="G10" s="9">
        <v>255</v>
      </c>
      <c r="H10" s="6">
        <v>350</v>
      </c>
      <c r="I10" s="6">
        <f>H10*$G10</f>
        <v>89250</v>
      </c>
      <c r="J10" s="22">
        <v>9</v>
      </c>
      <c r="K10" s="6">
        <v>350</v>
      </c>
      <c r="L10" s="27">
        <f>K10*10%</f>
        <v>35</v>
      </c>
      <c r="M10" s="27">
        <f>K10-L10</f>
        <v>315</v>
      </c>
      <c r="N10" s="6">
        <f>M10*$G10</f>
        <v>80325</v>
      </c>
      <c r="O10" s="22">
        <v>9</v>
      </c>
      <c r="P10" s="6">
        <v>409.99999999999994</v>
      </c>
      <c r="Q10" s="27">
        <f>P10/1.12</f>
        <v>366.0714285714285</v>
      </c>
      <c r="R10" s="27">
        <f>Q10*10%</f>
        <v>36.607142857142854</v>
      </c>
      <c r="S10" s="27">
        <f>Q10-R10</f>
        <v>329.46428571428567</v>
      </c>
      <c r="T10" s="6">
        <f>S10*$G10</f>
        <v>84013.392857142841</v>
      </c>
      <c r="U10" s="22">
        <v>9</v>
      </c>
      <c r="W10" s="6">
        <v>409.99999999999994</v>
      </c>
      <c r="X10" s="1">
        <f>W10*$G10</f>
        <v>104549.99999999999</v>
      </c>
      <c r="Y10" s="1">
        <f>X10/1.12</f>
        <v>93348.214285714261</v>
      </c>
      <c r="Z10" s="1">
        <f>Y10/G10</f>
        <v>366.0714285714285</v>
      </c>
      <c r="AA10" s="1">
        <f>Z10*0.9</f>
        <v>329.46428571428567</v>
      </c>
      <c r="AB10" s="1">
        <f>AA10*$G10</f>
        <v>84013.392857142841</v>
      </c>
    </row>
    <row r="11" spans="1:28" x14ac:dyDescent="0.25">
      <c r="A11" s="10"/>
      <c r="B11" s="11"/>
      <c r="C11" s="12"/>
      <c r="D11" s="12"/>
      <c r="E11" s="11"/>
      <c r="F11" s="11"/>
      <c r="G11" s="13"/>
      <c r="H11" s="11"/>
      <c r="I11" s="11"/>
      <c r="J11" s="24"/>
      <c r="K11" s="11"/>
      <c r="L11" s="11"/>
      <c r="M11" s="11"/>
      <c r="N11" s="11"/>
      <c r="O11" s="24"/>
      <c r="P11" s="11"/>
      <c r="Q11" s="11"/>
      <c r="R11" s="11"/>
      <c r="S11" s="11"/>
      <c r="T11" s="11"/>
      <c r="U11" s="24"/>
      <c r="W11" s="11"/>
    </row>
    <row r="12" spans="1:28" ht="109.5" customHeight="1" thickBot="1" x14ac:dyDescent="0.3">
      <c r="A12" s="14">
        <v>4</v>
      </c>
      <c r="B12" s="15"/>
      <c r="C12" s="16" t="s">
        <v>17</v>
      </c>
      <c r="D12" s="16" t="s">
        <v>18</v>
      </c>
      <c r="E12" s="15">
        <v>9</v>
      </c>
      <c r="F12" s="15" t="s">
        <v>19</v>
      </c>
      <c r="G12" s="17">
        <v>187</v>
      </c>
      <c r="H12" s="15">
        <v>280</v>
      </c>
      <c r="I12" s="6">
        <f>H12*$G12</f>
        <v>52360</v>
      </c>
      <c r="J12" s="23">
        <v>8</v>
      </c>
      <c r="K12" s="15">
        <v>280</v>
      </c>
      <c r="L12" s="27">
        <f>K12*10%</f>
        <v>28</v>
      </c>
      <c r="M12" s="27">
        <f>K12-L12</f>
        <v>252</v>
      </c>
      <c r="N12" s="6">
        <f>M12*$G12</f>
        <v>47124</v>
      </c>
      <c r="O12" s="23">
        <v>8</v>
      </c>
      <c r="P12" s="6">
        <v>360</v>
      </c>
      <c r="Q12" s="27">
        <f>P12/1.12</f>
        <v>321.42857142857139</v>
      </c>
      <c r="R12" s="27">
        <f>Q12*10%</f>
        <v>32.142857142857139</v>
      </c>
      <c r="S12" s="27">
        <f>Q12-R12</f>
        <v>289.28571428571422</v>
      </c>
      <c r="T12" s="6">
        <f>S12*$G12</f>
        <v>54096.428571428558</v>
      </c>
      <c r="U12" s="23">
        <v>8</v>
      </c>
      <c r="W12" s="6">
        <v>360</v>
      </c>
      <c r="X12" s="1">
        <f>W12*$G12</f>
        <v>67320</v>
      </c>
      <c r="Y12" s="1">
        <f>X12/1.12</f>
        <v>60107.142857142848</v>
      </c>
      <c r="Z12" s="1">
        <f>Y12/G12</f>
        <v>321.42857142857139</v>
      </c>
      <c r="AA12" s="1">
        <f>Z12*0.9</f>
        <v>289.28571428571428</v>
      </c>
      <c r="AB12" s="1">
        <f>AA12*$G12</f>
        <v>54096.428571428572</v>
      </c>
    </row>
    <row r="13" spans="1:28" s="34" customFormat="1" ht="21.5" thickBot="1" x14ac:dyDescent="0.3">
      <c r="A13" s="41" t="s">
        <v>20</v>
      </c>
      <c r="B13" s="42"/>
      <c r="C13" s="42"/>
      <c r="D13" s="42"/>
      <c r="E13" s="42"/>
      <c r="F13" s="43"/>
      <c r="G13" s="30">
        <f>SUM(G6:G12)</f>
        <v>680</v>
      </c>
      <c r="H13" s="29"/>
      <c r="I13" s="32">
        <f>SUM(I6:I12)</f>
        <v>284410</v>
      </c>
      <c r="J13" s="33"/>
      <c r="K13" s="29"/>
      <c r="L13" s="31"/>
      <c r="M13" s="31"/>
      <c r="N13" s="32">
        <f>SUM(N6:N12)</f>
        <v>255969</v>
      </c>
      <c r="O13" s="33"/>
      <c r="P13" s="33"/>
      <c r="Q13" s="31"/>
      <c r="R13" s="31"/>
      <c r="S13" s="31"/>
      <c r="T13" s="32">
        <f>SUM(T6:T12)</f>
        <v>265974.1071428571</v>
      </c>
      <c r="U13" s="33"/>
      <c r="X13" s="32">
        <f>SUM(X6:X12)</f>
        <v>330990</v>
      </c>
      <c r="Y13" s="32">
        <f>SUM(Y6:Y12)</f>
        <v>295526.78571428568</v>
      </c>
      <c r="AB13" s="32">
        <f>SUM(AB6:AB12)</f>
        <v>265974.1071428571</v>
      </c>
    </row>
    <row r="14" spans="1:28" s="34" customFormat="1" ht="21.5" thickBot="1" x14ac:dyDescent="0.3">
      <c r="A14" s="41" t="s">
        <v>23</v>
      </c>
      <c r="B14" s="42"/>
      <c r="C14" s="42"/>
      <c r="D14" s="42"/>
      <c r="E14" s="42"/>
      <c r="F14" s="43"/>
      <c r="G14" s="30"/>
      <c r="H14" s="29"/>
      <c r="I14" s="32">
        <f>I13*12%</f>
        <v>34129.199999999997</v>
      </c>
      <c r="J14" s="33"/>
      <c r="K14" s="29"/>
      <c r="L14" s="31"/>
      <c r="M14" s="31"/>
      <c r="N14" s="32">
        <f>N13*12%</f>
        <v>30716.28</v>
      </c>
      <c r="O14" s="33"/>
      <c r="P14" s="33"/>
      <c r="Q14" s="31"/>
      <c r="R14" s="31"/>
      <c r="S14" s="31"/>
      <c r="T14" s="32">
        <f>T13*12%</f>
        <v>31916.892857142851</v>
      </c>
      <c r="U14" s="33"/>
      <c r="Y14" s="34">
        <f>Y13*12%</f>
        <v>35463.214285714283</v>
      </c>
      <c r="AB14" s="34">
        <f>AB13*12%</f>
        <v>31916.892857142851</v>
      </c>
    </row>
    <row r="15" spans="1:28" s="34" customFormat="1" ht="21.5" thickBot="1" x14ac:dyDescent="0.3">
      <c r="A15" s="35"/>
      <c r="B15" s="36"/>
      <c r="C15" s="36" t="s">
        <v>32</v>
      </c>
      <c r="D15" s="36"/>
      <c r="E15" s="36"/>
      <c r="F15" s="37"/>
      <c r="G15" s="30"/>
      <c r="H15" s="29"/>
      <c r="I15" s="32">
        <v>6500</v>
      </c>
      <c r="J15" s="33"/>
      <c r="K15" s="29"/>
      <c r="L15" s="31"/>
      <c r="M15" s="31"/>
      <c r="N15" s="32">
        <v>6500</v>
      </c>
      <c r="O15" s="33"/>
      <c r="P15" s="33"/>
      <c r="Q15" s="31"/>
      <c r="R15" s="31"/>
      <c r="S15" s="31"/>
      <c r="T15" s="32">
        <v>6500</v>
      </c>
      <c r="U15" s="33"/>
    </row>
    <row r="16" spans="1:28" s="34" customFormat="1" ht="21.5" thickBot="1" x14ac:dyDescent="0.3">
      <c r="A16" s="41" t="s">
        <v>24</v>
      </c>
      <c r="B16" s="42"/>
      <c r="C16" s="42"/>
      <c r="D16" s="42"/>
      <c r="E16" s="42"/>
      <c r="F16" s="43"/>
      <c r="G16" s="30"/>
      <c r="H16" s="29"/>
      <c r="I16" s="32">
        <f>(I15*18%)+I14+I13+I15</f>
        <v>326209.2</v>
      </c>
      <c r="J16" s="33"/>
      <c r="K16" s="29"/>
      <c r="L16" s="31"/>
      <c r="M16" s="31"/>
      <c r="N16" s="32">
        <f>(N15*18%)+N14+N13+N15</f>
        <v>294355.28000000003</v>
      </c>
      <c r="O16" s="33"/>
      <c r="P16" s="33"/>
      <c r="Q16" s="31"/>
      <c r="R16" s="31"/>
      <c r="S16" s="31"/>
      <c r="T16" s="32">
        <f>(T15*18%)+T14+T13+T15</f>
        <v>305560.99999999994</v>
      </c>
      <c r="U16" s="33"/>
      <c r="Y16" s="34">
        <f>Y14+Y13</f>
        <v>330989.99999999994</v>
      </c>
      <c r="AB16" s="34">
        <f>AB14+AB13</f>
        <v>297890.99999999994</v>
      </c>
    </row>
  </sheetData>
  <protectedRanges>
    <protectedRange sqref="F1" name="Range1_4"/>
    <protectedRange sqref="N1 I1" name="Range1_6_1_1_1"/>
  </protectedRanges>
  <mergeCells count="9">
    <mergeCell ref="A2:U2"/>
    <mergeCell ref="A1:U1"/>
    <mergeCell ref="P3:U3"/>
    <mergeCell ref="A14:F14"/>
    <mergeCell ref="A16:F16"/>
    <mergeCell ref="A13:F13"/>
    <mergeCell ref="B4:E4"/>
    <mergeCell ref="K3:O3"/>
    <mergeCell ref="H3:J3"/>
  </mergeCells>
  <pageMargins left="0.7" right="0.7" top="0.75" bottom="0.75" header="0.3" footer="0.3"/>
  <pageSetup scale="2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EE21BDBA-08BE-4C4B-B72C-A724A8E1A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888D8-6BED-4AD8-9C00-AB2325E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C5AFB-6A20-4953-A57E-5D37BD3F2514}">
  <ds:schemaRefs>
    <ds:schemaRef ds:uri="http://purl.org/dc/dcmitype/"/>
    <ds:schemaRef ds:uri="http://purl.org/dc/terms/"/>
    <ds:schemaRef ds:uri="http://schemas.microsoft.com/office/2006/documentManagement/types"/>
    <ds:schemaRef ds:uri="3c87e165-6b5f-4bcc-83c1-28bd8f6a8581"/>
    <ds:schemaRef ds:uri="d65749ae-5df9-42d7-b8bf-2e139fba5522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Bells </vt:lpstr>
      <vt:lpstr>CALCULATION PAINT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Mrunal Joshi</cp:lastModifiedBy>
  <cp:lastPrinted>2024-02-12T06:39:59Z</cp:lastPrinted>
  <dcterms:created xsi:type="dcterms:W3CDTF">1996-10-14T23:33:28Z</dcterms:created>
  <dcterms:modified xsi:type="dcterms:W3CDTF">2025-01-04T10:34:42Z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