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Short Summery" sheetId="8" r:id="rId1"/>
    <sheet name="Summery" sheetId="1" r:id="rId2"/>
    <sheet name="Demolition" sheetId="6" r:id="rId3"/>
    <sheet name="Civil &amp; WP" sheetId="7" r:id="rId4"/>
    <sheet name="Interior" sheetId="5" r:id="rId5"/>
    <sheet name="Plumbing" sheetId="3" r:id="rId6"/>
    <sheet name="Electrical" sheetId="2" r:id="rId7"/>
    <sheet name="HVAC" sheetId="4" r:id="rId8"/>
  </sheets>
  <definedNames>
    <definedName name="_xlnm._FilterDatabase" localSheetId="2" hidden="1">Demolition!$B$11:$P$22</definedName>
    <definedName name="_xlnm._FilterDatabase" localSheetId="6" hidden="1">Electrical!$B$11:$P$58</definedName>
    <definedName name="_xlnm._FilterDatabase" localSheetId="7" hidden="1">HVAC!$B$11:$V$30</definedName>
    <definedName name="_xlnm._FilterDatabase" localSheetId="4" hidden="1">Interior!$B$11:$P$55</definedName>
    <definedName name="_xlnm._FilterDatabase" localSheetId="5" hidden="1">Plumbing!$B$11:$L$11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8" l="1"/>
  <c r="L12" i="4"/>
  <c r="N30" i="4" l="1"/>
  <c r="N28" i="4"/>
  <c r="N26" i="4"/>
  <c r="N25" i="4"/>
  <c r="N23" i="4"/>
  <c r="N22" i="4"/>
  <c r="N20" i="4"/>
  <c r="N18" i="4"/>
  <c r="N17" i="4"/>
  <c r="N15" i="4"/>
  <c r="N14" i="4"/>
  <c r="D10" i="1" l="1"/>
  <c r="D8" i="1"/>
  <c r="D7" i="1"/>
  <c r="D6" i="1"/>
  <c r="D5" i="1"/>
  <c r="P14" i="2"/>
  <c r="P15" i="2"/>
  <c r="P16" i="2"/>
  <c r="P17" i="2"/>
  <c r="P18" i="2"/>
  <c r="P21" i="2"/>
  <c r="P22" i="2"/>
  <c r="P23" i="2"/>
  <c r="P24" i="2"/>
  <c r="P28" i="2"/>
  <c r="P29" i="2"/>
  <c r="P30" i="2"/>
  <c r="P31" i="2"/>
  <c r="P32" i="2"/>
  <c r="P36" i="2"/>
  <c r="P37" i="2"/>
  <c r="P40" i="2"/>
  <c r="P41" i="2"/>
  <c r="P42" i="2"/>
  <c r="P43" i="2"/>
  <c r="P44" i="2"/>
  <c r="P45" i="2"/>
  <c r="P46" i="2"/>
  <c r="P47" i="2"/>
  <c r="P48" i="2"/>
  <c r="P49" i="2"/>
  <c r="P50" i="2"/>
  <c r="P51" i="2"/>
  <c r="P52" i="2"/>
  <c r="P53" i="2"/>
  <c r="P54" i="2"/>
  <c r="P55" i="2"/>
  <c r="P57" i="2"/>
  <c r="P58" i="2"/>
  <c r="N14" i="2"/>
  <c r="N15" i="2"/>
  <c r="N16" i="2"/>
  <c r="N17" i="2"/>
  <c r="N18" i="2"/>
  <c r="N21" i="2"/>
  <c r="N22" i="2"/>
  <c r="N23" i="2"/>
  <c r="N24" i="2"/>
  <c r="N28" i="2"/>
  <c r="N29" i="2"/>
  <c r="N30" i="2"/>
  <c r="N31" i="2"/>
  <c r="N32" i="2"/>
  <c r="N36" i="2"/>
  <c r="N37" i="2"/>
  <c r="N40" i="2"/>
  <c r="N41" i="2"/>
  <c r="N42" i="2"/>
  <c r="N43" i="2"/>
  <c r="N44" i="2"/>
  <c r="N45" i="2"/>
  <c r="N46" i="2"/>
  <c r="N47" i="2"/>
  <c r="N48" i="2"/>
  <c r="N49" i="2"/>
  <c r="N50" i="2"/>
  <c r="N51" i="2"/>
  <c r="N52" i="2"/>
  <c r="N53" i="2"/>
  <c r="N54" i="2"/>
  <c r="N55" i="2"/>
  <c r="N57" i="2"/>
  <c r="N58" i="2"/>
  <c r="L14" i="2"/>
  <c r="L15" i="2"/>
  <c r="L16" i="2"/>
  <c r="L17" i="2"/>
  <c r="L18" i="2"/>
  <c r="L21" i="2"/>
  <c r="L22" i="2"/>
  <c r="L23" i="2"/>
  <c r="L24" i="2"/>
  <c r="L28" i="2"/>
  <c r="L29" i="2"/>
  <c r="L30" i="2"/>
  <c r="L31" i="2"/>
  <c r="L32" i="2"/>
  <c r="L36" i="2"/>
  <c r="L37" i="2"/>
  <c r="L40" i="2"/>
  <c r="L41" i="2"/>
  <c r="L42" i="2"/>
  <c r="L43" i="2"/>
  <c r="L44" i="2"/>
  <c r="L45" i="2"/>
  <c r="L46" i="2"/>
  <c r="L47" i="2"/>
  <c r="L48" i="2"/>
  <c r="L49" i="2"/>
  <c r="L50" i="2"/>
  <c r="L51" i="2"/>
  <c r="L52" i="2"/>
  <c r="L53" i="2"/>
  <c r="L54" i="2"/>
  <c r="L55" i="2"/>
  <c r="L57" i="2"/>
  <c r="L58" i="2"/>
  <c r="J14" i="2"/>
  <c r="J15" i="2"/>
  <c r="J16" i="2"/>
  <c r="J17" i="2"/>
  <c r="J18" i="2"/>
  <c r="J21" i="2"/>
  <c r="J22" i="2"/>
  <c r="J23" i="2"/>
  <c r="J24" i="2"/>
  <c r="J28" i="2"/>
  <c r="J29" i="2"/>
  <c r="J30" i="2"/>
  <c r="J31" i="2"/>
  <c r="J32" i="2"/>
  <c r="J36" i="2"/>
  <c r="J37" i="2"/>
  <c r="J40" i="2"/>
  <c r="J41" i="2"/>
  <c r="J42" i="2"/>
  <c r="J43" i="2"/>
  <c r="J44" i="2"/>
  <c r="J45" i="2"/>
  <c r="J46" i="2"/>
  <c r="J47" i="2"/>
  <c r="J48" i="2"/>
  <c r="J49" i="2"/>
  <c r="J50" i="2"/>
  <c r="J51" i="2"/>
  <c r="J52" i="2"/>
  <c r="J53" i="2"/>
  <c r="J54" i="2"/>
  <c r="J55" i="2"/>
  <c r="J57" i="2"/>
  <c r="J58" i="2"/>
  <c r="F10" i="8" l="1"/>
  <c r="F8" i="8"/>
  <c r="F6" i="8"/>
  <c r="F5" i="8"/>
  <c r="D11" i="8" l="1"/>
  <c r="D12" i="8" s="1"/>
  <c r="E11" i="8"/>
  <c r="E12" i="8" s="1"/>
  <c r="E5" i="1" l="1"/>
  <c r="E6" i="1"/>
  <c r="E8" i="1"/>
  <c r="F5" i="1"/>
  <c r="F6" i="1"/>
  <c r="G5" i="1"/>
  <c r="G6" i="1"/>
  <c r="K10" i="1"/>
  <c r="K11" i="1" s="1"/>
  <c r="K12" i="1" s="1"/>
  <c r="L10" i="1"/>
  <c r="L11" i="1" s="1"/>
  <c r="L12" i="1" s="1"/>
  <c r="N10" i="1"/>
  <c r="N11" i="1" s="1"/>
  <c r="N12" i="1" s="1"/>
  <c r="O10" i="1"/>
  <c r="O11" i="1" s="1"/>
  <c r="O12" i="1" s="1"/>
  <c r="P12" i="7"/>
  <c r="P15" i="7"/>
  <c r="P16" i="7"/>
  <c r="P17" i="7"/>
  <c r="P18" i="7"/>
  <c r="P19" i="7"/>
  <c r="P20" i="7"/>
  <c r="P21" i="7"/>
  <c r="P22" i="7"/>
  <c r="P8" i="1" l="1"/>
  <c r="P6" i="1"/>
  <c r="P5" i="1" l="1"/>
  <c r="P22" i="6" l="1"/>
  <c r="N22" i="6"/>
  <c r="L22" i="6"/>
  <c r="J22" i="6"/>
  <c r="P21" i="6"/>
  <c r="N21" i="6"/>
  <c r="L21" i="6"/>
  <c r="J21" i="6"/>
  <c r="P20" i="6"/>
  <c r="N20" i="6"/>
  <c r="L20" i="6"/>
  <c r="J20" i="6"/>
  <c r="P19" i="6"/>
  <c r="N19" i="6"/>
  <c r="L19" i="6"/>
  <c r="J19" i="6"/>
  <c r="P18" i="6"/>
  <c r="N18" i="6"/>
  <c r="L18" i="6"/>
  <c r="J18" i="6"/>
  <c r="P17" i="6"/>
  <c r="N17" i="6"/>
  <c r="L17" i="6"/>
  <c r="J17" i="6"/>
  <c r="P16" i="6"/>
  <c r="N16" i="6"/>
  <c r="L16" i="6"/>
  <c r="J16" i="6"/>
  <c r="P15" i="6"/>
  <c r="N15" i="6"/>
  <c r="L15" i="6"/>
  <c r="J15" i="6"/>
  <c r="P14" i="6"/>
  <c r="N14" i="6"/>
  <c r="L14" i="6"/>
  <c r="J14" i="6"/>
  <c r="P13" i="6"/>
  <c r="N13" i="6"/>
  <c r="N12" i="6" s="1"/>
  <c r="L13" i="6"/>
  <c r="L12" i="6" s="1"/>
  <c r="J13" i="6"/>
  <c r="J12" i="6" s="1"/>
  <c r="P55" i="5" l="1"/>
  <c r="N55" i="5"/>
  <c r="L55" i="5"/>
  <c r="J55" i="5"/>
  <c r="P54" i="5"/>
  <c r="N54" i="5"/>
  <c r="L54" i="5"/>
  <c r="J54" i="5"/>
  <c r="P53" i="5"/>
  <c r="N53" i="5"/>
  <c r="L53" i="5"/>
  <c r="J53" i="5"/>
  <c r="P52" i="5"/>
  <c r="N52" i="5"/>
  <c r="L52" i="5"/>
  <c r="J52" i="5"/>
  <c r="P51" i="5"/>
  <c r="N51" i="5"/>
  <c r="L51" i="5"/>
  <c r="J51" i="5"/>
  <c r="P50" i="5"/>
  <c r="N50" i="5"/>
  <c r="L50" i="5"/>
  <c r="J50" i="5"/>
  <c r="P49" i="5"/>
  <c r="N49" i="5"/>
  <c r="L49" i="5"/>
  <c r="J49" i="5"/>
  <c r="P47" i="5"/>
  <c r="N47" i="5"/>
  <c r="L47" i="5"/>
  <c r="J47" i="5"/>
  <c r="P46" i="5"/>
  <c r="N46" i="5"/>
  <c r="L46" i="5"/>
  <c r="J46" i="5"/>
  <c r="P45" i="5"/>
  <c r="N45" i="5"/>
  <c r="L45" i="5"/>
  <c r="J45" i="5"/>
  <c r="P44" i="5"/>
  <c r="N44" i="5"/>
  <c r="L44" i="5"/>
  <c r="J44" i="5"/>
  <c r="P43" i="5"/>
  <c r="N43" i="5"/>
  <c r="L43" i="5"/>
  <c r="J43" i="5"/>
  <c r="P42" i="5"/>
  <c r="N42" i="5"/>
  <c r="L42" i="5"/>
  <c r="J42" i="5"/>
  <c r="P41" i="5"/>
  <c r="N41" i="5"/>
  <c r="L41" i="5"/>
  <c r="J41" i="5"/>
  <c r="P39" i="5"/>
  <c r="N39" i="5"/>
  <c r="L39" i="5"/>
  <c r="J39" i="5"/>
  <c r="P38" i="5"/>
  <c r="N38" i="5"/>
  <c r="L38" i="5"/>
  <c r="J38" i="5"/>
  <c r="P37" i="5"/>
  <c r="N37" i="5"/>
  <c r="L37" i="5"/>
  <c r="J37" i="5"/>
  <c r="P35" i="5"/>
  <c r="N35" i="5"/>
  <c r="L35" i="5"/>
  <c r="J35" i="5"/>
  <c r="P34" i="5"/>
  <c r="N34" i="5"/>
  <c r="L34" i="5"/>
  <c r="J34" i="5"/>
  <c r="P32" i="5"/>
  <c r="N32" i="5"/>
  <c r="L32" i="5"/>
  <c r="J32" i="5"/>
  <c r="P29" i="5"/>
  <c r="N29" i="5"/>
  <c r="L29" i="5"/>
  <c r="J29" i="5"/>
  <c r="P28" i="5"/>
  <c r="N28" i="5"/>
  <c r="L28" i="5"/>
  <c r="J28" i="5"/>
  <c r="P26" i="5"/>
  <c r="N26" i="5"/>
  <c r="L26" i="5"/>
  <c r="J26" i="5"/>
  <c r="P25" i="5"/>
  <c r="N25" i="5"/>
  <c r="L25" i="5"/>
  <c r="J25" i="5"/>
  <c r="P24" i="5"/>
  <c r="N24" i="5"/>
  <c r="L24" i="5"/>
  <c r="J24" i="5"/>
  <c r="P23" i="5"/>
  <c r="N23" i="5"/>
  <c r="L23" i="5"/>
  <c r="J23" i="5"/>
  <c r="P22" i="5"/>
  <c r="N22" i="5"/>
  <c r="L22" i="5"/>
  <c r="J22" i="5"/>
  <c r="P20" i="5"/>
  <c r="N20" i="5"/>
  <c r="L20" i="5"/>
  <c r="J20" i="5"/>
  <c r="P19" i="5"/>
  <c r="N19" i="5"/>
  <c r="L19" i="5"/>
  <c r="J19" i="5"/>
  <c r="P18" i="5"/>
  <c r="N18" i="5"/>
  <c r="L18" i="5"/>
  <c r="J18" i="5"/>
  <c r="P17" i="5"/>
  <c r="N17" i="5"/>
  <c r="L17" i="5"/>
  <c r="J17" i="5"/>
  <c r="P16" i="5"/>
  <c r="N16" i="5"/>
  <c r="L16" i="5"/>
  <c r="J16" i="5"/>
  <c r="P15" i="5"/>
  <c r="N15" i="5"/>
  <c r="L15" i="5"/>
  <c r="J15" i="5"/>
  <c r="P14" i="5"/>
  <c r="P12" i="5" s="1"/>
  <c r="N14" i="5"/>
  <c r="N12" i="5" s="1"/>
  <c r="F7" i="1" s="1"/>
  <c r="F11" i="1" s="1"/>
  <c r="F12" i="1" s="1"/>
  <c r="L14" i="5"/>
  <c r="J14" i="5"/>
  <c r="J12" i="5" l="1"/>
  <c r="F7" i="8" s="1"/>
  <c r="L12" i="5"/>
  <c r="G7" i="1" s="1"/>
  <c r="G11" i="1" s="1"/>
  <c r="G12" i="1" s="1"/>
  <c r="V30" i="4"/>
  <c r="T30" i="4"/>
  <c r="R30" i="4"/>
  <c r="P30" i="4"/>
  <c r="L30" i="4"/>
  <c r="J30" i="4"/>
  <c r="V28" i="4"/>
  <c r="T28" i="4"/>
  <c r="R28" i="4"/>
  <c r="P28" i="4"/>
  <c r="L28" i="4"/>
  <c r="J28" i="4"/>
  <c r="V26" i="4"/>
  <c r="T26" i="4"/>
  <c r="R26" i="4"/>
  <c r="P26" i="4"/>
  <c r="L26" i="4"/>
  <c r="J26" i="4"/>
  <c r="V25" i="4"/>
  <c r="T25" i="4"/>
  <c r="R25" i="4"/>
  <c r="P25" i="4"/>
  <c r="L25" i="4"/>
  <c r="J25" i="4"/>
  <c r="V23" i="4"/>
  <c r="T23" i="4"/>
  <c r="R23" i="4"/>
  <c r="P23" i="4"/>
  <c r="L23" i="4"/>
  <c r="J23" i="4"/>
  <c r="V22" i="4"/>
  <c r="T22" i="4"/>
  <c r="R22" i="4"/>
  <c r="P22" i="4"/>
  <c r="L22" i="4"/>
  <c r="J22" i="4"/>
  <c r="V20" i="4"/>
  <c r="T20" i="4"/>
  <c r="R20" i="4"/>
  <c r="P20" i="4"/>
  <c r="L20" i="4"/>
  <c r="J20" i="4"/>
  <c r="V18" i="4"/>
  <c r="T18" i="4"/>
  <c r="R18" i="4"/>
  <c r="P18" i="4"/>
  <c r="L18" i="4"/>
  <c r="J18" i="4"/>
  <c r="V17" i="4"/>
  <c r="T17" i="4"/>
  <c r="R17" i="4"/>
  <c r="P17" i="4"/>
  <c r="L17" i="4"/>
  <c r="J17" i="4"/>
  <c r="V15" i="4"/>
  <c r="T15" i="4"/>
  <c r="R15" i="4"/>
  <c r="P15" i="4"/>
  <c r="L15" i="4"/>
  <c r="J15" i="4"/>
  <c r="J12" i="4" s="1"/>
  <c r="M10" i="1" s="1"/>
  <c r="V14" i="4"/>
  <c r="T14" i="4"/>
  <c r="R14" i="4"/>
  <c r="P14" i="4"/>
  <c r="L14" i="4"/>
  <c r="J14" i="4"/>
  <c r="M11" i="1" l="1"/>
  <c r="M12" i="1" s="1"/>
  <c r="P10" i="1"/>
  <c r="E7" i="1"/>
  <c r="E11" i="1" s="1"/>
  <c r="E12" i="1" s="1"/>
  <c r="P7" i="1"/>
  <c r="J15" i="3"/>
  <c r="P25" i="2" l="1"/>
  <c r="N12" i="2"/>
  <c r="I9" i="1" s="1"/>
  <c r="I11" i="1" s="1"/>
  <c r="I12" i="1" s="1"/>
  <c r="J12" i="2"/>
  <c r="P12" i="2" l="1"/>
  <c r="H9" i="1"/>
  <c r="H11" i="1" s="1"/>
  <c r="H12" i="1" s="1"/>
  <c r="F9" i="8"/>
  <c r="F11" i="8" s="1"/>
  <c r="F12" i="8" s="1"/>
  <c r="L12" i="2"/>
  <c r="J9" i="1" s="1"/>
  <c r="J11" i="1" s="1"/>
  <c r="J12" i="1" s="1"/>
  <c r="D9" i="1" l="1"/>
  <c r="D11" i="1" s="1"/>
  <c r="D12" i="1" s="1"/>
  <c r="C11" i="8"/>
  <c r="C12" i="8" s="1"/>
  <c r="C11" i="1"/>
  <c r="C12" i="1" s="1"/>
  <c r="P9" i="1"/>
</calcChain>
</file>

<file path=xl/sharedStrings.xml><?xml version="1.0" encoding="utf-8"?>
<sst xmlns="http://schemas.openxmlformats.org/spreadsheetml/2006/main" count="1527" uniqueCount="334">
  <si>
    <t>RFQ No: R2007
 COST COMPARISON REPORT</t>
  </si>
  <si>
    <t>Comp. Date : 10/10/2024</t>
  </si>
  <si>
    <t>Vendor Name : Electech Enterprises</t>
  </si>
  <si>
    <t>Vendor Name : AKHIL CHIRAG ELECTRICAL</t>
  </si>
  <si>
    <t>Vendor Name : Arrow Electricals</t>
  </si>
  <si>
    <t>Vendor Name : GARRY ASSOCIATES</t>
  </si>
  <si>
    <t>RFQ #: R2007</t>
  </si>
  <si>
    <t xml:space="preserve">Contact Name : </t>
  </si>
  <si>
    <t>Contact Name : CHIRAG</t>
  </si>
  <si>
    <t>Contact Name : GARRY BABRA</t>
  </si>
  <si>
    <t>RFQ Date : 10/10/2024 12:25:27</t>
  </si>
  <si>
    <t xml:space="preserve">Vendor City : </t>
  </si>
  <si>
    <t>BCD Date : 10/10/2024 23:25:00</t>
  </si>
  <si>
    <t xml:space="preserve">Telephone # : </t>
  </si>
  <si>
    <t xml:space="preserve">Mobile # : </t>
  </si>
  <si>
    <t>Mobile # : 9560263557</t>
  </si>
  <si>
    <t>Mobile # : 9910278806</t>
  </si>
  <si>
    <t>PR Number : TFSPL-2425-00772</t>
  </si>
  <si>
    <t>Email : alam@electechenterprises.net</t>
  </si>
  <si>
    <t>Email : contactchiragelectrical@gmail.com</t>
  </si>
  <si>
    <t>Email : khakesantosh10@gmail.com</t>
  </si>
  <si>
    <t>Email : garryassociatess@gmail.com</t>
  </si>
  <si>
    <t>Package / RFQ Name : Electrical work- Goa Dabolim Lounge</t>
  </si>
  <si>
    <t>Round # : 3 (RFQ)</t>
  </si>
  <si>
    <t>Buyer : Binu Balachandran</t>
  </si>
  <si>
    <t xml:space="preserve">Techanical Score : </t>
  </si>
  <si>
    <t>Comp. # : 3</t>
  </si>
  <si>
    <t>Currency :INR</t>
  </si>
  <si>
    <t xml:space="preserve">Quotation Date : </t>
  </si>
  <si>
    <t>BUDGET PRICE :.00</t>
  </si>
  <si>
    <t xml:space="preserve">Quotation Validity Date : </t>
  </si>
  <si>
    <t>Sr No.</t>
  </si>
  <si>
    <t>Item Code</t>
  </si>
  <si>
    <t>Item Name</t>
  </si>
  <si>
    <t>Item Description</t>
  </si>
  <si>
    <t>UOM</t>
  </si>
  <si>
    <t>Qty</t>
  </si>
  <si>
    <t>Minimum Amount</t>
  </si>
  <si>
    <t>Unit Price</t>
  </si>
  <si>
    <t>Amount</t>
  </si>
  <si>
    <t/>
  </si>
  <si>
    <t>Electrical</t>
  </si>
  <si>
    <t>NOS</t>
  </si>
  <si>
    <t>A</t>
  </si>
  <si>
    <t>POINT WIRING  -
Legrand  - Myrius (mechanisms - white) Range switch   socket
Supply, Instalation, testing   comissioning of Point wiring in heavy quality (HMS (in ground slab)  MMS (in wall   False ceiling)) PVC electrical  conduit     concealed in walls, RCC slabs, RCC columns complete with necessary conduit fittings  and  accessories  directly  concealed in walls, columns etc (The point  shall be  measured  from  Switch board. Up to Six meter   payment on account of DB to Switch board circuit mains is payable seperately). Conduit  to  be  laid in columns, beams, slabs before concreting and in walls before or after the walls are raised as requird by   structural restraints. making chases in wall employing motorised cutting wheels.
i)  Wiring with single PVC insulated stranded copper wires as current carrying  conductors of specified sizes.
ii )  Single PVC insulated stranded copper Internal earth conductor size 1.0 sq. mm. For light, Ceilng fn exaust fan, 6 Amp plug socket points and 2.5 4.0 Sq. mm for power plug points.(1 Nos earth wire from switch board  power  AC power board to DB circuit)
iii) Requisite   electrical  accessories such as Modular Type single pole switches,3 Pin plug sockets, A oler, B Holer, ceiling roses etc.
iv) Concealed switch boxes of the same make as that of modular switching accessories all for light fan bells  6 Amp  plug   16 Amp plug   20 Amp AC starter switch as specified below and as per additional specifications.
v) 75 mm deep junction boxes  pull boxes shall be used for conduiting in slabs and 25 mm deep boxes shall be used for conduiting in unplastered walls    50mm deep junction boxes for conduting in plastered walls.The box diameter shall be 65 mm.</t>
  </si>
  <si>
    <t>Point wiring all as above for one light Ex Fan first light of a group controlled by one 6 Amp  moduler type single pole switch complete with  1.5 Sq. mm   single  PVC   insulated stranded copper wires. (Up to 6 meter) Myrius-6730 00 switch</t>
  </si>
  <si>
    <t>Nos.</t>
  </si>
  <si>
    <t>Point wiring all as above for one light Ex Fan first light of a group controlled by one 6 Amp  MCB complete with  1.5 Sq. mm   single  PVC   insulated stranded copper wires. (Up to 6 meter)</t>
  </si>
  <si>
    <t>Point  wiring  all  as per item No. A -1.1 for  every  additional  light  controlled by the switch of first light point. (Looping Pont).</t>
  </si>
  <si>
    <t>Same as per item No.  A - 1.1 above but for chimney point, one 6A plug controlled by one switch at switch board with 3 Pin 6 Amp socket at chimney location. Up to 6meter. More than 6mtr charge extra</t>
  </si>
  <si>
    <t>Same as per item No.A-1.1 above  but for 3 Pin 5  Amp  moduler type plug  socket  on light  fan  switch  board  including 1.5 Sq. mm PVC insulated earth wire drawn in the same conduit.</t>
  </si>
  <si>
    <t>B</t>
  </si>
  <si>
    <t>LIGHTING FITTING AND OTHER FIXTURE.</t>
  </si>
  <si>
    <t>Suply, Installaton,testin and commissioning  in position in an approved manner, testing   comissioning of  fixtures as per Cat. Nos. Quoted below (wired up with necessary materials and  3 core x 22   0.3 Sq. mm insulated copper flexible wire leads.)</t>
  </si>
  <si>
    <t>Supplying and erecting Hanging Light, having mounting
arrangement with board for surface type or hanging arrangement
complete with 3 years warranty.</t>
  </si>
  <si>
    <t>Supplying and erecting LED circular 12 W light 
COB Light having pressure die-cast aluminium housing, polystyrene diffuser
having system lumens output of Min. 2000 Lumens, min. efficacy of 110
lumen W, CRI&gt;80, CCT upto 6500K, Beam Angle of 120 deg., max. ripple of
5%, THD&lt;10%, p.f. &gt;0.95, operating range of 120-270V, surge protection of
2.5 kV, Life class of 50,000 Hrs. at L70B50, including driver, having mounting
arrangement with board for surface type or spring loaded mounting clips
complete with 3 years warranty.</t>
  </si>
  <si>
    <t>Supplying and erecting 7 W Spot Light having pressure die-cast aluminium housing, polystyrene diffuser having system lumens output of Min. 2000 Lumens, min. efficacy of 110 lumen W, CRI&gt;80, CCT upto 6500K, Beam Angle of 120 deg., max. ripple of 5%, THD&lt;10%, p.f. &gt;0.95, operating range of 120-270V, surge protection of 2.5 kV, Life class of 50,000 Hrs. at L70B50, including driver, having mounting arrangement with board for surface type or spring loaded mounting clips complete with 3 years warranty.</t>
  </si>
  <si>
    <t>Supplying   erecting COVE Light LED Including driver   fixing all required material for strip fitting.</t>
  </si>
  <si>
    <t>Mtr.</t>
  </si>
  <si>
    <t>Supplying   erecting Decorative wall lamp fitiing Including driver   fixing all required material for wall lamp fitting.</t>
  </si>
  <si>
    <t>C</t>
  </si>
  <si>
    <t>MAINS  AND  CABLES  AND  CABLE   PROTECTING  PIPES.</t>
  </si>
  <si>
    <t>Suppling erection laying for  erecting mains using following types and size of PVC insulated copper FR, stranded wires in PVC (HMS MMS) electrical conduit concealed in walls, columns , beams, slabs etc. including provision of conduit fittings   conduit accessories , conduit fixing material.  making chases in wall employing motorised cutting wheels. (Contractor note that every circuit should have ferual number arrangements as shown in the drawing.)</t>
  </si>
  <si>
    <t>2 x 1.5  Sq. mm stranded copper wires in 20 25 mm  conduit (Lighting ckt extra above 6 mtr)</t>
  </si>
  <si>
    <t>2 x 1.5 + 1 x 1.5  Sq. mm stranded copper wires in 20 25 mm  conduit.. (Lighting SB  IP)</t>
  </si>
  <si>
    <t>2 x 2.5 + 1 x 1.5  Sq. mm stranded copper wires in 20 25 mm  conduit. (SB  Power circuit for each power )</t>
  </si>
  <si>
    <t>2 x 4 Sq. mm + 1 x 2.5 Sq. mm stranded copper wires in 20  25mm  conduit.(Geyser  Power)</t>
  </si>
  <si>
    <t>4x 10 Sq. mm + 2 x 4 Sq. mm stranded copper wires in 25 mm  conduit.(ACD LDB PDB mains)</t>
  </si>
  <si>
    <t>D</t>
  </si>
  <si>
    <t>MCB DBs, MCBs and switchgear.</t>
  </si>
  <si>
    <t>Supply   erection for erecting by chasing in wall   consealing with front face flush with wall surface complete with double  single  earth connection TP and  N  SPN MCB DBs. Similar to catalogue Nos quoted in relevent item below. Similar to ETPN   VTPN of MDS HAGGER ABB  in IP-43 , IK-9 construction complete with PAN BUS ASSEMBLY ,neutral bar , internal earth bus   suitable  for  mounting  ELCB  RCCB, Isolator as per SLD.</t>
  </si>
  <si>
    <t>DISTRIBUTION BOARDS</t>
  </si>
  <si>
    <t>6-way SPN Double Door DB</t>
  </si>
  <si>
    <t>6 8-way TPN Double Door DB</t>
  </si>
  <si>
    <t>MCB s (SWITCHGEAR)</t>
  </si>
  <si>
    <t>Supply   erection for erecting  MCBs,Isolators, ELCB,ELMCBS in following  Thermal rating. (LEGRAND-  Lexic or equivalent from list of approved makes). (All switchgear are consider in panel)</t>
  </si>
  <si>
    <t>6A to 32A SP MCB (B- series for lighting circuit and C- series for power circuit)</t>
  </si>
  <si>
    <t>20 25Amp 2-pole RCBO, 100ma leakage current.</t>
  </si>
  <si>
    <t>63 Amp 3-Phase, RCCB 100ma leakage current.</t>
  </si>
  <si>
    <t>63 Amp 3-Phase, MCB (For DISH WASH)</t>
  </si>
  <si>
    <t>E</t>
  </si>
  <si>
    <t>Supply   Erection of TV RG 6   cable with ISI HMS MMS PVC pipe on in surface of walls, slabs, beams, columns through  20 25mm MMS PVC pipe with all accessories.</t>
  </si>
  <si>
    <t>F</t>
  </si>
  <si>
    <t>Supply   Erection of CAT-6  LAN  cable with ISI HMS MMS PVC pipe on in surface of walls, slabs, beams, columns through  25 mm MMS PVC pipe with all accessories.</t>
  </si>
  <si>
    <t>G</t>
  </si>
  <si>
    <t>Supply   Erection of Telephone 2 pair  wire  cable with ISI HMS MMS PVC pipe on in surface of walls, slabs, beams, columns through  20 25 mm MMS PVC pipe with all accessories.</t>
  </si>
  <si>
    <t>H</t>
  </si>
  <si>
    <t>1 No 6A switch   socket on 3-Mod for independent switch board  Same as per item No.A-1.1  but for supply   erection a set of 1 Nos. 3 pin 6 Amp flush mounting socket (shutter type), 1 Nos. 3 pin 6 Amp flush mounting  switches. Circuit for the board is seperate payble.</t>
  </si>
  <si>
    <t>I</t>
  </si>
  <si>
    <t>2 No 6A switch   socket on 6-Mod for independent switch board  Same as per item No.A-1.1  but for supply   erection a set of 2 Nos. 3 pin 6 Amp flush mounting socket (shutter type), 2 Nos. 3 pin 6 Amp flush mounting  switches (for computer   TV point) Circuit for the board is seperate payble.</t>
  </si>
  <si>
    <t>J</t>
  </si>
  <si>
    <t>1 No 16A switch   socket on 3-Mod for Power board Supply   erection of 1No. 16 Amp one way switch and 1 No. 16 Amp 3 pin plug socket .Complete with modular socket all required accessary wiring testing etc.Circuit for the board is separate pable.</t>
  </si>
  <si>
    <t>Nos</t>
  </si>
  <si>
    <t>K</t>
  </si>
  <si>
    <t>2 No 16A switch   socket on 6-Mod for Power board Supply   erection of 1No. 16 Amp one way switch and 1 No. 16 Amp 3 pin plug socket .Complete with modular socket all required accessary wiring testing etc.Circuit for the board is separate pable.</t>
  </si>
  <si>
    <t>L</t>
  </si>
  <si>
    <t>3 No 16A switch   socket on 12-Mod for Power board Supply   erection of 1No. 16 Amp one way switch and 3 No. 16 Amp 3 pin plug socket .Complete with modular socket all required accessary wiring testing etc.Circuit for the board is separate pable.</t>
  </si>
  <si>
    <t>M</t>
  </si>
  <si>
    <t>Geyser Point  Supply   Erection of 1No. 20 Amp DP 1-way moduler switch on 2-Mod board   20A socket on seperate 2-Mod board Complete with all required accessary wiring testing etc.Circuit for the board is separate payable.</t>
  </si>
  <si>
    <t>N</t>
  </si>
  <si>
    <t>1 No 16A switch   socket with POP UP Box 3-Mod for Power board Supply   erection of 1No. 16 Amp one way switch and 1 No. 16 Amp 3 pin plug socket .Complete with modular socket all required accessary wiring testing etc.Circuit for the board is separate pable. Required forTable top Board.</t>
  </si>
  <si>
    <t>O</t>
  </si>
  <si>
    <t>A LAN point consisting of GI box with RJ45  Cat-6  LAN socket outlet consisting with necessary pipe entries and suitable for modular accessary with modular plate and Jack type socket suitable for T.V. system duly connected to incoming cable. erected in furniture or consealed in wall</t>
  </si>
  <si>
    <t>P</t>
  </si>
  <si>
    <t>Providing   Fixing plug point with 3 phase industrial socket having CRCA
 sheet metal enclosure with 63A, 3 pin plug and earth socket and 63A, 3 pin, plug top with 30A, triple pole MCB, mains, switchgears with continuous earth wire.</t>
  </si>
  <si>
    <t>Q</t>
  </si>
  <si>
    <t>EARTHING</t>
  </si>
  <si>
    <t>Supply   Erection of Safe Earthing Electrode, copper bonded 250 micron using mild steel pipes, super quality made of low carbon high tensile strength steel rods-99.9% pure electrolytec quality copper is molecularly bonded to nickel coated steel rods ensuring greater performance and double protection 250 mocrons copper coating under UL 467 and IEEE specificationlife span is excellent in corrosive soil. Top of the rod should be with flat of tinned copper bonded, bounding of steel with pure electrolytic quality copper, tin is applied over the copper, as per IEC-61439 recommends 12 micron of tin coating. total protection from corrosion, prevent galvanic corrosion, batter electrical contacts, complete with earthing compound powder to increased the earth conductivity by enhansing its absorption power and increases its reachness with charge carring ions, , compound is mixture of minurals having the caractor of rudusing soil resistivity absorbing   retaining moisture for long period with contineous resistance agains corrosion, compound should be physically   chamically stable,   eco friendly certified, leaching test   sulpher test to be conducted as per IEC-62561-7 standered. outer electrode dia 17.2 20 mm dia, 2 meter long as per IS 3043 1987 (code of Practice for Earthing) CI funnel with maintanance free chemical, earth masonary enclosure with CI frame with RCC fiber cover having locking arrangement complete as per IS 3043 1987 along with Electrode backfill. (Maintanance free Earthing).</t>
  </si>
  <si>
    <t>Supply   Erection of Alluminiun Strip 25x5mm with supports in existing trench, duct or wall.</t>
  </si>
  <si>
    <t>Mtr</t>
  </si>
  <si>
    <t>RFQ No: R2005
 COST COMPARISON REPORT</t>
  </si>
  <si>
    <t>Vendor Name : Intercare Enterprise</t>
  </si>
  <si>
    <t>RFQ #: R2005</t>
  </si>
  <si>
    <t>Contact Name : Kaium</t>
  </si>
  <si>
    <t>RFQ Date : 07/10/2024 23:16:52</t>
  </si>
  <si>
    <t>BCD Date : 09/10/2024 23:16:00</t>
  </si>
  <si>
    <t>Mobile # : 9930702814</t>
  </si>
  <si>
    <t>PR Number : TFSPL-2425-00773</t>
  </si>
  <si>
    <t>Email : kaium@intercareenterprise.in</t>
  </si>
  <si>
    <t>Package / RFQ Name : Plumbing work- Goa Dabolim Lounge</t>
  </si>
  <si>
    <t>Round # : 2 (RFQ)</t>
  </si>
  <si>
    <t>Buyer : Mrunal Joshi</t>
  </si>
  <si>
    <t>Comp. # : 2</t>
  </si>
  <si>
    <t>Plumbing Work</t>
  </si>
  <si>
    <t>SANITARY FIXTURES   C.P.FITTINGS</t>
  </si>
  <si>
    <t>For make   models of the sanitaryware   CP fittings refer Annexure- I   II sheet provided with this BOQ.</t>
  </si>
  <si>
    <t xml:space="preserve">Providing, fixing, testing   Commissioning of 15 mm dia C.P Brass angle valve   washer with C.P. Brass flange complete including cutting and making good the Walls   Floors wherever required.  </t>
  </si>
  <si>
    <t>Each</t>
  </si>
  <si>
    <t>Providing, fixing, testing   Commissioning of  S.S braided EPDM (600 mm Long) lined flexible connector with C.P brass nuts and washers complete.(15 MM)</t>
  </si>
  <si>
    <t>Providing, fixing, testing   Commissioning  of Stainless steel kitchen sink 
(760 X 510MM ) with R.S. or CI bracket (painted white), 40 mm dia C.P. brass waste of standard pattern, C.P. brass chain and rubber, 40 mm dia caste brass bottle trap with necessary union, C.P. pipe to wall   CP wall flange complete with cutting and making good the walls where required.</t>
  </si>
  <si>
    <t>Fixing Table Mounted C.P. Brass Sink Mixer single hole   single lever with swinging costed spout of required size including cutting and making good the wall wherever required.</t>
  </si>
  <si>
    <t>Providing, fixing, testing   Commissioning of vertical   horizontal storage type hot water heater Capacity 20 liters fixed to wall with anchor bolts   nuts, 20mm CP brass cock and 20mm non return valve complete including making connection with 15 mm dia CP connecting pipe on Inlet and Outlet, suitable length of power cable and 15A plough (for Pantry and shower ).</t>
  </si>
  <si>
    <t>II</t>
  </si>
  <si>
    <t>INTERNAL DRAINAGE (KITCHNE WASTE PIPES   FITTINGS)</t>
  </si>
  <si>
    <t>Note  Quoted rate should be inclusive of painted structural support, clamps, fasteners, etc.</t>
  </si>
  <si>
    <t xml:space="preserve">Providing, fixing, testing   Commissioning of uPVC SWR pipes - 75mm (Type-B) for soil, waste and vent pipe conforming to IS   13592 along with all required fittings like  tees, bends, cowls, crosses with or without access doors jointed with approved solvent cement fixed to walls and ceilings and making good the floors, beams and walls with cement mortar where required complete of outer diameter. </t>
  </si>
  <si>
    <t>Metre</t>
  </si>
  <si>
    <t xml:space="preserve">Providing, fixing, testing   Commissioning of uPVC SWR pipes - 110mm (Type-B) for soil, waste and vent pipe conforming to IS   13592 along with all required fittings like  tees, bends, cowls, crosses with or without access doors jointed with approved solvent cement fixed to walls and ceilings and making good the floors, beams and walls with cement mortar where required complete of outer diameter. </t>
  </si>
  <si>
    <t>Providing and fixing uPVC pipes - 50 mm of 6 Kg. cm2 conforming to IS  4985 including all fittings with or without access door i.e. bends, junctions, cowls, offsets,  etc., and jointing with solvent cement, including cutting holes in walls and floors, wherever required and making good the same, complete as  directed by the Project-in-Charge.</t>
  </si>
  <si>
    <t>Providing and fixing uPVC Floor Drain with water seal of required size - 75 X 50mm complete in all respects.</t>
  </si>
  <si>
    <t>Providing and fixing  of 1 mm thick S.S grating including fixing to the floor trap   drain with cement mortar including cutting and making  good of floor in all respect as per instruction   satisfaction of Project Manager complete .</t>
  </si>
  <si>
    <t>Providing and fixing SS Floor Drain with Trap of required size 300 x 300 x 150mm complete in all respects.</t>
  </si>
  <si>
    <t>III</t>
  </si>
  <si>
    <t>INTERNAL WATER SUPPLY SYSTEM</t>
  </si>
  <si>
    <t xml:space="preserve">Providing and fixing CPVC (Chlorinated Poly Vinyl Chloride) grade CTS 20 mm dia SDR 11 pipes, conforming to I.S.15778   2007, having thermal stability for hot   cold water supply including suitable male   female plain and brass threaded CPVC fittings (Tees, Elbows, Couplers, Unions, Reducers,  etc.), transition fittings connection  between CPVC   metal pipe G.I i.e. Brass Adaptors (Both male   Female threaded) conforming to ASTM D-2846 with only CPVC solvent cement conforming to ASTM F-493,  testing of joints and termination of all faucet installation points with brass termination fittings complete. </t>
  </si>
  <si>
    <t xml:space="preserve">Providing and fixing CPVC (Chlorinated Poly Vinyl Chloride) grade CTS 25 mm dia SDR 11 pipes, conforming to I.S.15778   2007, having thermal stability for hot   cold water supply including suitable male   female plain and brass threaded CPVC fittings (Tees, Elbows, Couplers, Unions, Reducers,  etc.), transition fittings connection  between CPVC   metal pipe G.I i.e. Brass Adaptors (Both male   Female threaded) conforming to ASTM D-2846 with only CPVC solvent cement conforming to ASTM F-493,  testing of joints and termination of all faucet installation points with brass termination fittings complete. </t>
  </si>
  <si>
    <t xml:space="preserve">Providing and fixing CPVC (Chlorinated Poly Vinyl Chloride) grade CTS 32 mm dia SDR 11 pipes, conforming to I.S.15778   2007, having thermal stability for hot   cold water supply including suitable male   female plain and brass threaded CPVC fittings (Tees, Elbows, Couplers, Unions, Reducers,  etc.), transition fittings connection  between CPVC   metal pipe G.I i.e. Brass Adaptors (Both male   Female threaded) conforming to ASTM D-2846 with only CPVC solvent cement conforming to ASTM F-493,  testing of joints and termination of all faucet installation points with brass termination fittings complete. </t>
  </si>
  <si>
    <t xml:space="preserve">Providing and fixing CPVC (Chlorinated Poly Vinyl Chloride) grade CTS 40 mm dia SDR 11 pipes, conforming to I.S.15778   2007, having thermal stability for hot   cold water supply including suitable male   female plain and brass threaded CPVC fittings (Tees, Elbows, Couplers, Unions, Reducers,  etc.), transition fittings connection  between CPVC   metal pipe G.I i.e. Brass Adaptors (Both male   Female threaded) conforming to ASTM D-2846 with only CPVC solvent cement conforming to ASTM F-493,  testing of joints and termination of all faucet installation points with brass termination fittings complete. </t>
  </si>
  <si>
    <t>Providing and fixing brass ball valve - 40 mm dia full bore type tested for 20 kg cm2 with lever and screwed female ends.</t>
  </si>
  <si>
    <t xml:space="preserve">Proving and fixing thermal insulation on hot water pipes with flexible elastomeric foam - 20mm dia 5mm thick of closed cells structure having thermal conductivity of 0.038 W M.K at 40°C, low water vapour permeability and low fire propagation, complete. </t>
  </si>
  <si>
    <t xml:space="preserve">Proving and fixing thermal insulation on hot water pipes with flexible elastomeric foam - 25mm dia 5mm thick of closed cells structure having thermal conductivity of 0.038 W M.K at 40°C, low water vapour permeability and low fire propagation, complete. </t>
  </si>
  <si>
    <t xml:space="preserve">Providing,  fixing, testing and commissioning mechanical  water  meter - 40mm Dia  with   direct  reading  dial in KL with all necessary fitting such as flanged  socketed tail pieces, nuts, bolts, washers, reducers, etc. with  all  necessary testing  charges   and   obtaining  test certificates from  municipal authorities, on following size pipe lines. </t>
  </si>
  <si>
    <t>RFQ No: R2006
 COST COMPARISON REPORT</t>
  </si>
  <si>
    <t>Vendor Name : BLUESTAR LIMITED</t>
  </si>
  <si>
    <t>Vendor Name : PIONEER PROJECT SOLUTION</t>
  </si>
  <si>
    <t>Vendor Name : Mahamaya Engineering</t>
  </si>
  <si>
    <t>Vendor Name : ANJLE MEP PROJECTS PVT LTD</t>
  </si>
  <si>
    <t>Vendor Name : CRYSTAL AIRCOOL</t>
  </si>
  <si>
    <t>RFQ #: R2006</t>
  </si>
  <si>
    <t>Contact Name : AMEY JOSHI</t>
  </si>
  <si>
    <t>Contact Name : Mohd Ashraf</t>
  </si>
  <si>
    <t>Contact Name : Yash Katoch</t>
  </si>
  <si>
    <t>Contact Name : Priyanka/Premkant Rajpoot</t>
  </si>
  <si>
    <t>Contact Name : JOHN</t>
  </si>
  <si>
    <t>RFQ Date : 10/10/2024 15:50:31</t>
  </si>
  <si>
    <t>Vendor City : delhi</t>
  </si>
  <si>
    <t>BCD Date : 11/10/2024 15:50:00</t>
  </si>
  <si>
    <t>Telephone # : 9810360460</t>
  </si>
  <si>
    <t>Mobile # : 9923405712</t>
  </si>
  <si>
    <t>Mobile # : 9810360460</t>
  </si>
  <si>
    <t>PR Number : TFSPL-2425-00774</t>
  </si>
  <si>
    <t>Email : ameyjoshi@bluestarindia.com</t>
  </si>
  <si>
    <t>Email : projectspioneer@gmail.com</t>
  </si>
  <si>
    <t>Email : mahamaya.engineering1@gmail.com</t>
  </si>
  <si>
    <t>Email : anjlemepprojects@gmail.com</t>
  </si>
  <si>
    <t>Email : crystalhvac002@gmail.com</t>
  </si>
  <si>
    <t>Package / RFQ Name : HVAC work- Goa Dabolim Lounge</t>
  </si>
  <si>
    <t>Round # : 5 (RFQ)</t>
  </si>
  <si>
    <t>Comp. # : 5</t>
  </si>
  <si>
    <t>Hvac</t>
  </si>
  <si>
    <t>Supply of  VRV F Outdoor - 36HP</t>
  </si>
  <si>
    <t>20 HP x 1 No.</t>
  </si>
  <si>
    <t>16 HP x 1 No.</t>
  </si>
  <si>
    <t>Supply of VRF Indoor units with cordless remote controller</t>
  </si>
  <si>
    <t>Cassette units 4.0 TR nominal capacity</t>
  </si>
  <si>
    <t>Cassette units 2.0 TR  nominal capacity</t>
  </si>
  <si>
    <t>Lifting, Shifting and Installation    commissioning of Variable Refrigerant Flow Units (VRF) outdoor units</t>
  </si>
  <si>
    <t>36 HP(24HPX1 No.+ 12 HP x 1 No)</t>
  </si>
  <si>
    <t>Installation ,testing   commisioning of Variable Refrigerant Flow Units connected indoor units.</t>
  </si>
  <si>
    <t>Refrigerant Piping   Refnet Joints</t>
  </si>
  <si>
    <t>Refnet Joints</t>
  </si>
  <si>
    <t>Supply, installation, testing   commissioning of the insulated refrigerant piping for all the units as per specifications with insulation of 19mm thick Nitrile rubber through out the running length of the refrigerant piping with supporting arrangments, ex</t>
  </si>
  <si>
    <t>Control Cabling</t>
  </si>
  <si>
    <t>Supply, installation, testing   commissioning of the control cabling from indoor to outdoor unit .</t>
  </si>
  <si>
    <t>Drain Piping</t>
  </si>
  <si>
    <t>Hard PVC Drain pipe (insulated wherever required   U traps at terminations )</t>
  </si>
  <si>
    <t>RFQ No: R1981
 COST COMPARISON REPORT</t>
  </si>
  <si>
    <t>Vendor Name : Shah Enterprises</t>
  </si>
  <si>
    <t>Vendor Name : Pikture Perfect Design Studio Pvt. Ltd</t>
  </si>
  <si>
    <t>RFQ #: R1981</t>
  </si>
  <si>
    <t xml:space="preserve">Contact Name : Sabir Ali Shah </t>
  </si>
  <si>
    <t>Contact Name : Gangadhar Sharma</t>
  </si>
  <si>
    <t>RFQ Date : 10/10/2024 11:25:06</t>
  </si>
  <si>
    <t>BCD Date : 11/10/2024 18:25:00</t>
  </si>
  <si>
    <t>PR Number : TFSPL-2425-00763</t>
  </si>
  <si>
    <t>Email : shahenterindia@gmail.com</t>
  </si>
  <si>
    <t>Email : piktureperfectdesignstudio@gmail.com</t>
  </si>
  <si>
    <t>Package / RFQ Name : Interior work- Int. Lounge Goa Dabolim</t>
  </si>
  <si>
    <t>Round # : 4 (RFQ)</t>
  </si>
  <si>
    <t>Comp. # : 4</t>
  </si>
  <si>
    <t>Interior Work</t>
  </si>
  <si>
    <t xml:space="preserve">FALSE CEILING </t>
  </si>
  <si>
    <t xml:space="preserve">PARTICULARS GYPSUM FALSE CEILING WITH COVE LIGHT AS PER DESIGN REMARKS Providing, fabrication and fixing in position of false ceiling at a height of 8 to 10’-0” from floor (or the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levelled smooth ceiling. Recessing of the Gypsum Board for light fixtures must be done along with extra frame work of GI sheet section to hold the concealed light fixtures etc LENGTH  WIDTH  DEPTH </t>
  </si>
  <si>
    <t>SQ. FT</t>
  </si>
  <si>
    <t>PARTICULARS MOULDING POP 3” THICK REMARKS 3 LENGTH 10 WIDTH 0.025 DEPTH 0.1</t>
  </si>
  <si>
    <t>R. FT</t>
  </si>
  <si>
    <t>PARTICULARS MOULDING POP 3” THICK REMARKS 3 LENGTH 11.25 WIDTH 0.025 DEPTH 0.1</t>
  </si>
  <si>
    <t>PARTICULARS MOULDING POP 1.5” THICK REMARKS 1 LENGTH 168 WIDTH 0.015 DEPTH 0.1</t>
  </si>
  <si>
    <t xml:space="preserve">PARTICULARS Kitchen Ceiling-  Metal Grid Ceiling REMARKS Fitting of false ceiling consisting of 20g Aluminium planks made of pre coated ( Top   Bottom )   Size   600mmx600mm tiles . False Ceiling with 
necessary supports , hangers etc. provided to install light fitting , fresh air 
grill etc. ( from Hunter Douglas or Armstrong )
Armstrong ceiling solutions- Celio c9 LENGTH  WIDTH  DEPTH </t>
  </si>
  <si>
    <t xml:space="preserve">PARTICULARS ELECTRICALS 
REMARKS AS PER MEP DRAWINGS </t>
  </si>
  <si>
    <t xml:space="preserve">PARTICULARS  REMARKS TABLE LAMPS - TO BE PLACED ON LOUNGE AREA SIDE TABLE LENGTH  WIDTH  DEPTH </t>
  </si>
  <si>
    <t>NOS.</t>
  </si>
  <si>
    <t xml:space="preserve">FLOORING   STONE WORK </t>
  </si>
  <si>
    <t>PARTICULARS TILES MOROCCAN - QUTONE REMARKS Providing and fixing of 600x600 mm size non skid vitrified flooring of minimum 8 mm thick in 1 4 cement mortar (20 mm thick bed) synthetic adhesive as applicable. all joints filling shall be completed in all respect. Rate shall include the finishing joints joints with matching colour pigments. Rate to include cost of floor leveling properly before fixing of tiles with cement mortar. Double charge Make- QUTONE   KAJARIA   ORIENT BELL . ADHESIVE BRAND ROFF  LATICRATE   ANY OTHER COMPETITIVE BRAND. LENGTH  WIDTH 2’0” DEPTH 2’0”</t>
  </si>
  <si>
    <t>PARTICULARS TILES WOODEN PLANK - QUTONE REMARKS Providing and fixing of 200X1200 mm   150 X 900 mm size non skid vitrified flooring of minimum 8 mm thick in 1 4 cement mortar (20 mm thick bed) synthetic adhesive as applicable. all joints filling shall be completed in all respect. Rate shall include the finishing joints joints with matching colour pigments. Rate to include cost of floor leveling properly before fixing of tiles with cement mortar. Double charge Make- QUTONE   KAJARIA   ORIENT BELL . ADHESIVE BRAND ROFF  LATICRATE   ANY OTHER COMPETITIVE BRAND. LENGTH 500 WIDTH 8” DEPTH 48”</t>
  </si>
  <si>
    <t>PARTICULARS BUFFET COUNTER - FULL BODY TILES REMARKS Providing and fixing of 800x2400 mm size full body flooring of minimum 15 mm thick in 1 4 cement mortar (20 mm thick bed) synthetic adhesive as applicable. all joints filling shall be completed in all respect. Rate shall include the finishing joints joints with matching colour pigments. Rate to include cost of floor leveling properly before fixing of tiles with cement mortar. Double charge Make- QUTONE   KAJARIA   ORIENT BELL . ADHESIVE BRAND ROFF  LATICRATE   ANY OTHER COMPETITIVE BRAND. LENGTH  WIDTH 32” DEPTH 8’0”</t>
  </si>
  <si>
    <t>PARTICULARS KITCHEN WALL TILES REMARKS Providing and fixing of 300x600 mm size GLAZED vitrified wall tiles of minimum 8 mm thick in 1 4 cement mortar (20 mm thick bed) synthetic adhesive as applicable. all joints filling shall be completed in all respect. Rate shall include the finishing joints joints with matching colour pigments. Double charge Make- QUTONE   KAJARIA   ORIENT BELL . ADHESIVE BRAND ROFF  LATICRATE   ANY OTHER COMPETITIVE BRAND. LENGTH  WIDTH 12” DEPTH 24”</t>
  </si>
  <si>
    <t xml:space="preserve">PARTICULARS PREPOLISHED KOTA KITCHEN  REMARKS 25 mm thick prepolished kota stone slab (sample of slab shall be approved by Architect) laid over 20 mm thick base of cement mortar 1 4 ( 1 cement   4 course sand ) and jointed with cement slurry with pigment to match the shade of the slab.
 LENGTH 233 WIDTH  DEPTH </t>
  </si>
  <si>
    <t>PAINTING</t>
  </si>
  <si>
    <t xml:space="preserve">PARTICULARS PAINTING WORK REMARKS Providing , applying and finishing wall and ceiling surfaces with one coat of Interior Primer and two coals of interior premium plastic Emulsion paint( royale or equivalent) of approved shade after scrapping, brushing and water washing thoroughly the existing wall and ceiling surface to make it free from foreign matter including preparing the surface by applying crack filling material (i.e. Dr. fixit Crack X shrinkage free or equivalent), internal grade touchup wall putty to all cracks , crevices and uneven patches to make the surfaces uniform. Cost to include required scaffolding arrangement, cost of all material, labour, transport etc., complete as per specification. LENGTH  WIDTH  DEPTH </t>
  </si>
  <si>
    <t>PARTICULARS WALLPAPER REMARKS WALLPAPER AS PER SELECTION LENGTH 9 WIDTH  DEPTH 10</t>
  </si>
  <si>
    <t xml:space="preserve">HVAC </t>
  </si>
  <si>
    <t xml:space="preserve">PARTICULARS AIR CONDITIONING REMARKS MAKE - VOLTAS LENGTH 21 WIDTH  DEPTH </t>
  </si>
  <si>
    <t>Ton</t>
  </si>
  <si>
    <t xml:space="preserve">PARTICULARS FRESH AIR KITCHEN REMARKS  LENGTH  WIDTH  DEPTH </t>
  </si>
  <si>
    <t>PLUMBING</t>
  </si>
  <si>
    <t xml:space="preserve">PARTICULARS BAR AREA REMARKS  LENGTH  WIDTH  DEPTH </t>
  </si>
  <si>
    <t xml:space="preserve">PARTICULARS KITCHEN REMARKS  LENGTH  WIDTH  DEPTH </t>
  </si>
  <si>
    <t>DOOR, WINDOW, FIXED GLASS PARTITION.</t>
  </si>
  <si>
    <t>PARTICULARS FIXED GLASS PARTITION REMARKS Providing and fixing fully glazed 12mm thick Toughened glass partition fixed to Entrance door to hold approximately 600mm wide 2 panelled glass shutter to be etched design with necessary handles selected design with pivot arrangements complete etc. Hardware to be of aluminium glazing profile brand LENGTH 6.1 WIDTH 0.012 DEPTH 3.6</t>
  </si>
  <si>
    <t>SQ. M</t>
  </si>
  <si>
    <t>PARTICULARS GLASS DOOR REMARKS Providing and fixing fully glazed 12mm thick Toughened glass partition fixed to Entrance door to hold approximately 600mm wide 2 panelled glass shutter to be etched design with necessary handles selected design with pivot arrangements complete etc. Hardware to be of Ozone  Enox  Dorma brand including all accessories as per design  LENGTH 2.67 WIDTH 0.01 DEPTH 3.6</t>
  </si>
  <si>
    <t>PARTICULARS HOSTESS DESK REMARKS FINISH - MDF WITH PU FINISH LENGTH 6’0” WIDTH 2’0” DEPTH 3’0”</t>
  </si>
  <si>
    <t>nos</t>
  </si>
  <si>
    <t xml:space="preserve">PANELLING   FIXED FURNITURE </t>
  </si>
  <si>
    <t>PARTICULARS BAR COUNTER REMARKS ACTION TESA  HDHMR 18 12mm, MOISTURE RESISTANT LENGTH 9 WIDTH 2.5 DEPTH 3.5</t>
  </si>
  <si>
    <t>CU. FT</t>
  </si>
  <si>
    <t>PARTICULARS BAR - BACK STORAGE REMARKS ACTION TESA  HDHMR 18 12mm, MOISTURE RESISTANT LENGTH 9 WIDTH 2.5 DEPTH 3</t>
  </si>
  <si>
    <t>PARTICULARS LEDGE NEAR BAR REMARKS  LENGTH 8 WIDTH 1.5 DEPTH 0.05</t>
  </si>
  <si>
    <t>PARTICULARS FLUTED WALL PANEL AS PER SELECTION REMARKS ACTION TESA  HDHMR 18 12mm, MOISTURE RESISTANT LENGTH 32 WIDTH  DEPTH 4</t>
  </si>
  <si>
    <t>PARTICULARS MDF WALL PANEL REMARKS HDHMR WALL PANEL 18MM WITH PU PAINT FINISH DESIGNED AS SHOWN IN 3D VIEW   DRAWING LENGTH 8 WIDTH 4 DEPTH 6</t>
  </si>
  <si>
    <t>PARTICULARS FULL HEIGHT STORAGE WITH ALUMINIUM PROFILE SHUTTER   5MM CLEAR GLASS REMARKS ACTION TESA  HDHMR 18 12mm, MOISTURE RESISTANT LENGTH 4.5 WIDTH 2 DEPTH 7</t>
  </si>
  <si>
    <t>PARTICULARS LEDGE NEAR LOUNGE SEATING AREA REMARKS ACTION TESA  HDHMR 18 12mm, MOISTURE RESISTANT LENGTH 22 WIDTH 1.5 DEPTH 0.05</t>
  </si>
  <si>
    <t xml:space="preserve">WALL PANELLING </t>
  </si>
  <si>
    <t xml:space="preserve">PARTICULARS WALL ARCHES IN BISON SHEET REMARKS +2” FROM WALL LEVEL LENGTH 50 WIDTH  DEPTH </t>
  </si>
  <si>
    <t>PARTICULARS METAL JALI REMARKS SS + ROSE GOLD FINISH LENGTH 2.5 WIDTH 0.05 DEPTH 7.5</t>
  </si>
  <si>
    <t>PARTICULARS METAL JALI BEHIND HOSTESS DESK REMARKS SS + ROSE GOLD FINISH LENGTH 4 WIDTH 0.25 DEPTH 10</t>
  </si>
  <si>
    <t>PARTICULARS WALL PANELLING ON ENTRANCE WALL REMARKS AS PER DRAWING LENGTH 13.25 WIDTH 0.075 DEPTH 10</t>
  </si>
  <si>
    <t>PARTICULARS WALL PANELLING ON LEDGE WALL REMARKS AS PER DRAWING LENGTH 12.8 WIDTH 0.075 DEPTH 10</t>
  </si>
  <si>
    <t>PARTICULARS WALL PANELLING ON LOUNGE WALL REMARKS +2” FROM WALL LEVEL - ARCHES LENGTH 23.25 WIDTH 0.05 DEPTH 10</t>
  </si>
  <si>
    <t>PARTICULARS BUFFET COUNTER UNDER STRUCTURE  REMARKS 750mm DEPTH  FIRE RETARDANT HDHMR ACTION TESA LENGTH 15.5 WIDTH 2.5 DEPTH 3</t>
  </si>
  <si>
    <t>RFQ No: R1980
 COST COMPARISON REPORT</t>
  </si>
  <si>
    <t>RFQ #: R1980</t>
  </si>
  <si>
    <t>RFQ Date : 10/10/2024 11:26:02</t>
  </si>
  <si>
    <t>BCD Date : 11/10/2024 18:26:00</t>
  </si>
  <si>
    <t>PR Number : TFSPL-2425-00755</t>
  </si>
  <si>
    <t>Package / RFQ Name : Demolition and other dismantling works- Int. Lounge Goa Dabolim...</t>
  </si>
  <si>
    <t>PR for Demolition and other work</t>
  </si>
  <si>
    <t>Item Demolition Work- Block work Spec Demolishing of Existing block work wall  Brick work manually   by mechanical means including stacking and removal as per direction of Engineer-in-charge.</t>
  </si>
  <si>
    <t>Sqm</t>
  </si>
  <si>
    <t>Item Demolition Work- Dry Partition Spec Demolishing of existing dry partition  façade work inluding stacking and removal as per direction of Engineer-in-charge.</t>
  </si>
  <si>
    <t>Item Demolition Work- Dry Partition Spec Demolishing of existing flooring, inluding stacking and removal as per direction of Engineer-in-charge.</t>
  </si>
  <si>
    <t>Item Demolition Work- Wall Paster  Wall Panelling Spec Demolishing of existing wall plaster  wall panelling inluding stacking and removal as per direction of Engineer-in-charge.</t>
  </si>
  <si>
    <t>Item Demolition Work- False ceiling Spec Demolishing of existing false ceiling, inluding stacking and removal as per direction of Engineer-in-charge.</t>
  </si>
  <si>
    <t>Item Demolition Work- Electrical and Plumbing work Spec Demolishing of existing electrical and Plumbing work inluding stacking and removal as per direction of Engineer-in-charge.</t>
  </si>
  <si>
    <t>LS</t>
  </si>
  <si>
    <t>Item Carting Away  Spec Carting away of all demolished work outside premises as per instruction and satisfaction of site engineer incharge .</t>
  </si>
  <si>
    <t>Trolley</t>
  </si>
  <si>
    <t>Item New Block Wall construction Spec Providing and constructing 230mm thick concrete block masonry made out from AAC concrete blocks conforming to IS 2185 (Part-III) having minimum crushing strength 30 Kg Sq. cm and maximum water absorption 10%, in cement mortar CM 1 4 (1 cement   4 sand) mixed with approved non-shrinking compound as per manufacturer’s instructions, including providing RCC patli beam of 150mm x 100mm at every 1.00m C C with 2 nos. 8 mm dia Tor bars and 6 mm dia links at 300 c 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</si>
  <si>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 xml:space="preserve">Item Kadappa for cutout closing Spec Providing and fixing Kadappa tiles on the existing cutout walls (cutout size - 1000 x 3800 mm) </t>
  </si>
  <si>
    <t>Item Block wall adjacent to spa
Specification - Providing and constructing 230mm thick concrete block masonry made out from AAC concrete blocks conforming to IS 2185 (Part-III) having minimum crushing strength 30 Kg Sq. cm and maximum water absorption 10%, in cement mortar CM 1 4 (1 cement   4 sand) mixed with approved non-shrinking compound as per manufacturer’s instructions, including providing RCC patli beam of 150mm x 100mm at every 1.00m C C with 2 nos. 8 mm dia Tor bars and 6 mm dia links at 300 c 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</si>
  <si>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RFQ No: R1907
 COST COMPARISON REPORT</t>
  </si>
  <si>
    <t>Comp. Date : 11/10/2024</t>
  </si>
  <si>
    <t>RFQ #: R1907</t>
  </si>
  <si>
    <t>RFQ Date : 27/09/2024 16:44:30</t>
  </si>
  <si>
    <t>BCD Date : 28/09/2024 16:45:00</t>
  </si>
  <si>
    <t>PR Number : TFSPL-2425-00714</t>
  </si>
  <si>
    <t>Package / RFQ Name : Waterproofing &amp; Civil works- GOA Dabolim</t>
  </si>
  <si>
    <t>Civil Work</t>
  </si>
  <si>
    <t>CIVIL WORK  -</t>
  </si>
  <si>
    <t>Block Work
Providing and constructing 150mm  100mm thick concrete block masonry made out from AAC concrete blocks conforming to IS 2185 (Part-III) having minimum crushing strength 30 Kg Sq. cm and maximum water absorption 10%, in cement mortar CM 1 4 (1 cement   4 sand) mixed with approved non-shrinking compound as per manufacturer’s instructions, including providing RCC patli beam of 150mm x 100mm at every 1.00m C C with 2 nos. 8 mm dia Tor bars and 6 mm dia links at 300 c c in cement concrete of mix M 20, required formwork complete with raking out joints, curing, doing independent double legged scaffolding as per specifications etc. at all heights, depths and leads as directed by the PM to his entire satisfaction. (Patli beam is including reinforcement part of the item) </t>
  </si>
  <si>
    <t>a</t>
  </si>
  <si>
    <t>for 150mm thick concrete block masonry (UPTO 3000MM HEIGHT  False Ceiling ht)</t>
  </si>
  <si>
    <t>Sq.m.</t>
  </si>
  <si>
    <t>b</t>
  </si>
  <si>
    <t>for 100mm thick concrete block masonry (UPTO 3000MM   1200MM HEIGHT)</t>
  </si>
  <si>
    <t>Plaster
Providing and applying 12mm thick plaster with premix mortar mix of ratio CM 1 4 (1 cement   4 sand) with air entraining agent Cebex 112, 150ml per bag of cement, to internal surfaces of concrete and masonry work;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20 gauge PVC mesh @ 150 mm wide to junctions of concrete and masonry, preparing  jambs, sills, grooves, pattas, wattas, rounding of corners, all complete as per architectural drawings, specifications and finished smooth with wooden rundha or as specified by the PM at all leads, depth and lifts, doing independent double-legged scaffolding, cleaning of surfaces, curing, complete as per specification and to the approval of the PM. (Location   Vertical wall   partition wall of any type)
has context menu</t>
  </si>
  <si>
    <t>Fire Rated Door - Single Leaf
Providing and fixing solid core flush door shutter in single leaf 32 mm thick decorative type of exterior grade as per detailed drawings approved face veneers 3 mm thick   Laminate on both faces or as directed, all necessary beads, mouldings and lipping, wrought iron hold fasts, chromium plated fixtures and fastenings, with brass mortise lock, chromium plated handles on both sides, and finishing with French Polish etc. complete. (2100 x 850 mm)</t>
  </si>
  <si>
    <t>Fire Rated Door - Double Leaf
Providing and fixing in position FIRE SAFETY DOOR 46mm thick with or without vision lite. Door leaf manufactured from 1.2mm (18mm) minimum thick galvanised steel sheet having internal rigid reinforcement pads for appropriate hardware. (As per detailed drawings and as directed by Engineer) (2100 x 1200 mm)</t>
  </si>
  <si>
    <t xml:space="preserve">Waterproofing
Providing and applying Waterproof with protective layer. – (Protective screeding mixed with FOSROC NITOBOND SBR of average 25mm thickness mixed with half inch concrete with cement and sand).
Waterproof plaster of approved equivalent over the bottom and sides of wall upto 900mm high, including preparation of surface, finished in curing etc. all complete at all levels as per manufacturer s specifications and as directed. </t>
  </si>
  <si>
    <t xml:space="preserve">Kadappa tile fixing
Providing and fixing Kadappa tiles on the existing cutout walls (cutout size - 1000 x 3800 mm) </t>
  </si>
  <si>
    <t>Demolition
Demolishing brick work and flooring manually   by mechanical means including stacking and removal   disposal of debris and its transportation to the city landfill as per direction of Engineer-in-charge.</t>
  </si>
  <si>
    <t>Int. Lounge Goa Dabolim</t>
  </si>
  <si>
    <t>Intercare</t>
  </si>
  <si>
    <t>Pikture Perfect</t>
  </si>
  <si>
    <t>Shah Enterprises</t>
  </si>
  <si>
    <t>Demolition</t>
  </si>
  <si>
    <t>Civil &amp; WP</t>
  </si>
  <si>
    <t>Interior</t>
  </si>
  <si>
    <t>HVAC</t>
  </si>
  <si>
    <t>Electech</t>
  </si>
  <si>
    <t>Arrow</t>
  </si>
  <si>
    <t>Akhil Chirag</t>
  </si>
  <si>
    <t>Crystal Aircool</t>
  </si>
  <si>
    <t>Mahamaya Engineering</t>
  </si>
  <si>
    <t>Bluestar Ltd</t>
  </si>
  <si>
    <t>Pioneer Project Solution</t>
  </si>
  <si>
    <t>Anjle MEP</t>
  </si>
  <si>
    <t>Turn-key</t>
  </si>
  <si>
    <t>Plumbing</t>
  </si>
  <si>
    <t>Intercare Enterprise (kaium)</t>
  </si>
  <si>
    <t>C &amp; I, PLB</t>
  </si>
  <si>
    <t>Minimum</t>
  </si>
  <si>
    <t xml:space="preserve">Total with 18% GST </t>
  </si>
  <si>
    <t>Total</t>
  </si>
  <si>
    <t>Garry Associates (R0)</t>
  </si>
  <si>
    <t>Garry Associates (R1)</t>
  </si>
  <si>
    <t>Multiple Packages</t>
  </si>
  <si>
    <t>Intercare (Kaium)</t>
  </si>
  <si>
    <t>Vendor Names</t>
  </si>
  <si>
    <t>TFS Proposed</t>
  </si>
  <si>
    <t>Garry Associates (R2)</t>
  </si>
  <si>
    <t>Vendor Name : GARRY ASSOCIATES (R2)</t>
  </si>
  <si>
    <t>Total Difference between Garry Associates (R2)- TFS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</si>
</sst>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x14ac:knownFonts="1">
    <font>
      <sz val="11"/>
      <color theme="1"/>
      <name val="Calibri"/>
      <family val="2"/>
      <scheme val="minor"/>
    </font>
    <font>
      <sz val="11"/>
      <name val="Calibri"/>
    </font>
    <font>
      <sz val="14"/>
      <name val="Cambria"/>
      <family val="1"/>
    </font>
    <font>
      <b/>
      <sz val="14"/>
      <color rgb="FF000000"/>
      <name val="Cambria"/>
      <family val="1"/>
    </font>
    <font>
      <sz val="11"/>
      <name val="Cambria"/>
      <family val="1"/>
    </font>
    <font>
      <b/>
      <sz val="14"/>
      <name val="Cambria"/>
      <family val="1"/>
    </font>
    <font>
      <b/>
      <sz val="11"/>
      <name val="Cambria"/>
      <family val="1"/>
    </font>
    <font>
      <sz val="14"/>
      <color rgb="FF000000"/>
      <name val="Cambria"/>
      <family val="1"/>
    </font>
    <font>
      <sz val="11"/>
      <color theme="1"/>
      <name val="Calibri"/>
      <family val="2"/>
      <scheme val="minor"/>
    </font>
    <font>
      <b/>
      <sz val="11"/>
      <color rgb="FF000000"/>
      <name val="Cambria"/>
      <family val="1"/>
    </font>
    <font>
      <sz val="11"/>
      <color rgb="FF000000"/>
      <name val="Cambria"/>
      <family val="1"/>
    </font>
    <font>
      <sz val="11"/>
      <name val="Cambria"/>
    </font>
    <font>
      <b/>
      <sz val="11"/>
      <color rgb="FF000000"/>
      <name val="Cambria"/>
    </font>
    <font>
      <b/>
      <sz val="11"/>
      <name val="Cambria"/>
    </font>
    <font>
      <sz val="11"/>
      <color rgb="FF000000"/>
      <name val="Cambria"/>
    </font>
    <font>
      <b/>
      <sz val="12"/>
      <name val="Calibri Light"/>
      <family val="2"/>
      <scheme val="major"/>
    </font>
    <font>
      <sz val="12"/>
      <name val="Calibri Light"/>
      <family val="2"/>
      <scheme val="major"/>
    </font>
    <font>
      <b/>
      <sz val="12"/>
      <name val="Calibri"/>
      <family val="2"/>
    </font>
  </fonts>
  <fills count="10">
    <fill>
      <patternFill patternType="none"/>
    </fill>
    <fill>
      <patternFill patternType="gray125"/>
    </fill>
    <fill>
      <patternFill patternType="solid">
        <fgColor rgb="FFD3D3D3"/>
      </patternFill>
    </fill>
    <fill>
      <patternFill patternType="solid">
        <fgColor rgb="FFADD8E6"/>
      </patternFill>
    </fill>
    <fill>
      <patternFill patternType="solid">
        <fgColor rgb="FF90EE90"/>
      </patternFill>
    </fill>
    <fill>
      <patternFill patternType="solid">
        <fgColor theme="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15">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 fillId="0" borderId="0"/>
    <xf numFmtId="43" fontId="8" fillId="0" borderId="0" applyFont="0" applyFill="0" applyBorder="0" applyAlignment="0" applyProtection="0"/>
  </cellStyleXfs>
  <cellXfs count="124">
    <xf numFmtId="0" fontId="0" fillId="0" borderId="0" xfId="0"/>
    <xf numFmtId="0" fontId="4" fillId="0" borderId="0" xfId="1" applyNumberFormat="1" applyFont="1" applyProtection="1"/>
    <xf numFmtId="0" fontId="5" fillId="2" borderId="5" xfId="1" applyNumberFormat="1" applyFont="1" applyFill="1" applyBorder="1" applyProtection="1"/>
    <xf numFmtId="0" fontId="5" fillId="2" borderId="5" xfId="1" applyNumberFormat="1" applyFont="1" applyFill="1" applyBorder="1" applyAlignment="1" applyProtection="1">
      <alignment wrapText="1"/>
    </xf>
    <xf numFmtId="0" fontId="4" fillId="0" borderId="5" xfId="1" applyNumberFormat="1" applyFont="1" applyBorder="1" applyProtection="1"/>
    <xf numFmtId="0" fontId="5" fillId="3" borderId="5" xfId="1" applyNumberFormat="1" applyFont="1" applyFill="1" applyBorder="1" applyProtection="1"/>
    <xf numFmtId="0" fontId="5" fillId="3" borderId="5" xfId="1" applyNumberFormat="1" applyFont="1" applyFill="1" applyBorder="1" applyAlignment="1" applyProtection="1">
      <alignment wrapText="1"/>
    </xf>
    <xf numFmtId="0" fontId="5" fillId="3" borderId="5" xfId="1" applyNumberFormat="1" applyFont="1" applyFill="1" applyBorder="1" applyAlignment="1" applyProtection="1">
      <alignment horizontal="right"/>
    </xf>
    <xf numFmtId="4" fontId="5" fillId="3" borderId="5" xfId="1" applyNumberFormat="1" applyFont="1" applyFill="1" applyBorder="1" applyAlignment="1" applyProtection="1">
      <alignment horizontal="right"/>
    </xf>
    <xf numFmtId="0" fontId="6" fillId="0" borderId="5" xfId="1" applyNumberFormat="1" applyFont="1" applyBorder="1" applyProtection="1"/>
    <xf numFmtId="0" fontId="6" fillId="0" borderId="0" xfId="1" applyNumberFormat="1" applyFont="1" applyProtection="1"/>
    <xf numFmtId="0" fontId="2" fillId="0" borderId="5" xfId="1" applyNumberFormat="1" applyFont="1" applyBorder="1" applyProtection="1"/>
    <xf numFmtId="0" fontId="2" fillId="0" borderId="5" xfId="1" applyNumberFormat="1" applyFont="1" applyBorder="1" applyAlignment="1" applyProtection="1">
      <alignment wrapText="1"/>
    </xf>
    <xf numFmtId="4" fontId="2" fillId="0" borderId="5" xfId="1" applyNumberFormat="1" applyFont="1" applyBorder="1" applyAlignment="1" applyProtection="1">
      <alignment wrapText="1"/>
    </xf>
    <xf numFmtId="0" fontId="2" fillId="0" borderId="5" xfId="1" applyNumberFormat="1" applyFont="1" applyBorder="1" applyAlignment="1" applyProtection="1">
      <alignment horizontal="right"/>
    </xf>
    <xf numFmtId="4" fontId="2" fillId="0" borderId="5" xfId="1" applyNumberFormat="1" applyFont="1" applyBorder="1" applyAlignment="1" applyProtection="1">
      <alignment horizontal="right"/>
    </xf>
    <xf numFmtId="4" fontId="7" fillId="4" borderId="5" xfId="1" applyNumberFormat="1" applyFont="1" applyFill="1" applyBorder="1" applyAlignment="1" applyProtection="1">
      <alignment horizontal="right"/>
    </xf>
    <xf numFmtId="4" fontId="7" fillId="5" borderId="5" xfId="1" applyNumberFormat="1" applyFont="1" applyFill="1" applyBorder="1" applyAlignment="1" applyProtection="1">
      <alignment horizontal="right"/>
    </xf>
    <xf numFmtId="4" fontId="2" fillId="5" borderId="5" xfId="1" applyNumberFormat="1" applyFont="1" applyFill="1" applyBorder="1" applyAlignment="1" applyProtection="1">
      <alignment horizontal="right"/>
    </xf>
    <xf numFmtId="0" fontId="4" fillId="0" borderId="5" xfId="1" applyNumberFormat="1" applyFont="1" applyBorder="1" applyAlignment="1" applyProtection="1">
      <alignment wrapText="1"/>
    </xf>
    <xf numFmtId="0" fontId="4" fillId="0" borderId="0" xfId="1" applyNumberFormat="1" applyFont="1" applyAlignment="1" applyProtection="1">
      <alignment wrapText="1"/>
    </xf>
    <xf numFmtId="0" fontId="6" fillId="2" borderId="5" xfId="1" applyNumberFormat="1" applyFont="1" applyFill="1" applyBorder="1" applyProtection="1"/>
    <xf numFmtId="0" fontId="6" fillId="2" borderId="5" xfId="1" applyNumberFormat="1" applyFont="1" applyFill="1" applyBorder="1" applyAlignment="1" applyProtection="1">
      <alignment wrapText="1"/>
    </xf>
    <xf numFmtId="0" fontId="6" fillId="3" borderId="5" xfId="1" applyNumberFormat="1" applyFont="1" applyFill="1" applyBorder="1" applyProtection="1"/>
    <xf numFmtId="0" fontId="6" fillId="3" borderId="5" xfId="1" applyNumberFormat="1" applyFont="1" applyFill="1" applyBorder="1" applyAlignment="1" applyProtection="1">
      <alignment wrapText="1"/>
    </xf>
    <xf numFmtId="0" fontId="6" fillId="3" borderId="5" xfId="1" applyNumberFormat="1" applyFont="1" applyFill="1" applyBorder="1" applyAlignment="1" applyProtection="1">
      <alignment horizontal="right"/>
    </xf>
    <xf numFmtId="4" fontId="6" fillId="3" borderId="5" xfId="1" applyNumberFormat="1" applyFont="1" applyFill="1" applyBorder="1" applyAlignment="1" applyProtection="1">
      <alignment horizontal="right"/>
    </xf>
    <xf numFmtId="4" fontId="4" fillId="0" borderId="5" xfId="1" applyNumberFormat="1" applyFont="1" applyBorder="1" applyAlignment="1" applyProtection="1">
      <alignment wrapText="1"/>
    </xf>
    <xf numFmtId="0" fontId="4" fillId="0" borderId="5" xfId="1" applyNumberFormat="1" applyFont="1" applyBorder="1" applyAlignment="1" applyProtection="1">
      <alignment horizontal="right"/>
    </xf>
    <xf numFmtId="4" fontId="10" fillId="4" borderId="5" xfId="1" applyNumberFormat="1" applyFont="1" applyFill="1" applyBorder="1" applyAlignment="1" applyProtection="1">
      <alignment horizontal="right"/>
    </xf>
    <xf numFmtId="4" fontId="4" fillId="0" borderId="5" xfId="1" applyNumberFormat="1" applyFont="1" applyBorder="1" applyAlignment="1" applyProtection="1">
      <alignment horizontal="right"/>
    </xf>
    <xf numFmtId="0" fontId="10" fillId="4" borderId="5" xfId="1" applyNumberFormat="1" applyFont="1" applyFill="1" applyBorder="1" applyAlignment="1" applyProtection="1">
      <alignment horizontal="right"/>
    </xf>
    <xf numFmtId="0" fontId="11" fillId="0" borderId="0" xfId="1" applyNumberFormat="1" applyFont="1" applyProtection="1"/>
    <xf numFmtId="0" fontId="11" fillId="0" borderId="5" xfId="1" applyNumberFormat="1" applyFont="1" applyBorder="1" applyProtection="1"/>
    <xf numFmtId="0" fontId="11" fillId="0" borderId="5" xfId="1" applyNumberFormat="1" applyFont="1" applyBorder="1" applyAlignment="1" applyProtection="1">
      <alignment wrapText="1"/>
    </xf>
    <xf numFmtId="0" fontId="11" fillId="0" borderId="0" xfId="1" applyNumberFormat="1" applyFont="1" applyAlignment="1" applyProtection="1">
      <alignment wrapText="1"/>
    </xf>
    <xf numFmtId="0" fontId="13" fillId="2" borderId="5" xfId="1" applyNumberFormat="1" applyFont="1" applyFill="1" applyBorder="1" applyProtection="1"/>
    <xf numFmtId="0" fontId="11" fillId="0" borderId="5" xfId="1" applyNumberFormat="1" applyFont="1" applyBorder="1" applyAlignment="1" applyProtection="1">
      <alignment horizontal="right"/>
    </xf>
    <xf numFmtId="0" fontId="16" fillId="0" borderId="6" xfId="0" applyFont="1" applyFill="1" applyBorder="1" applyAlignment="1">
      <alignment vertical="center" wrapText="1"/>
    </xf>
    <xf numFmtId="164" fontId="16" fillId="0" borderId="6" xfId="2" applyNumberFormat="1" applyFont="1" applyFill="1" applyBorder="1" applyAlignment="1">
      <alignment vertical="center" wrapText="1"/>
    </xf>
    <xf numFmtId="164" fontId="16" fillId="5" borderId="6" xfId="2" applyNumberFormat="1" applyFont="1" applyFill="1" applyBorder="1" applyAlignment="1">
      <alignment vertical="center" wrapText="1"/>
    </xf>
    <xf numFmtId="0" fontId="15" fillId="0" borderId="6" xfId="0" applyFont="1" applyFill="1" applyBorder="1" applyAlignment="1">
      <alignment vertical="center" wrapText="1"/>
    </xf>
    <xf numFmtId="164" fontId="17" fillId="0" borderId="6" xfId="0" applyNumberFormat="1" applyFont="1" applyBorder="1"/>
    <xf numFmtId="0" fontId="15" fillId="7" borderId="7"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0" fillId="0" borderId="0" xfId="0" applyAlignment="1">
      <alignment horizontal="center" vertical="center" wrapText="1"/>
    </xf>
    <xf numFmtId="0" fontId="15" fillId="6" borderId="7" xfId="0" applyFont="1" applyFill="1" applyBorder="1" applyAlignment="1">
      <alignment horizontal="right"/>
    </xf>
    <xf numFmtId="0" fontId="15" fillId="6" borderId="6" xfId="0" applyFont="1" applyFill="1" applyBorder="1" applyAlignment="1">
      <alignment horizontal="right"/>
    </xf>
    <xf numFmtId="0" fontId="0" fillId="0" borderId="0" xfId="0" applyAlignment="1">
      <alignment horizontal="right"/>
    </xf>
    <xf numFmtId="164" fontId="16" fillId="5" borderId="6" xfId="2" applyNumberFormat="1" applyFont="1" applyFill="1" applyBorder="1" applyAlignment="1">
      <alignment horizontal="right" vertical="center" wrapText="1"/>
    </xf>
    <xf numFmtId="4" fontId="11" fillId="0" borderId="5" xfId="1" applyNumberFormat="1" applyFont="1" applyBorder="1" applyAlignment="1" applyProtection="1">
      <alignment wrapText="1"/>
    </xf>
    <xf numFmtId="4" fontId="14" fillId="4" borderId="5" xfId="1" applyNumberFormat="1" applyFont="1" applyFill="1" applyBorder="1" applyAlignment="1" applyProtection="1">
      <alignment horizontal="right"/>
    </xf>
    <xf numFmtId="4" fontId="11" fillId="0" borderId="5" xfId="1" applyNumberFormat="1" applyFont="1" applyBorder="1" applyAlignment="1" applyProtection="1">
      <alignment horizontal="right"/>
    </xf>
    <xf numFmtId="3" fontId="6" fillId="3" borderId="5" xfId="1" applyNumberFormat="1" applyFont="1" applyFill="1" applyBorder="1" applyProtection="1"/>
    <xf numFmtId="3" fontId="6" fillId="3" borderId="5" xfId="1" applyNumberFormat="1" applyFont="1" applyFill="1" applyBorder="1" applyAlignment="1" applyProtection="1">
      <alignment horizontal="right"/>
    </xf>
    <xf numFmtId="3" fontId="6" fillId="0" borderId="0" xfId="1" applyNumberFormat="1" applyFont="1" applyProtection="1"/>
    <xf numFmtId="0" fontId="15" fillId="7" borderId="12" xfId="0" applyFont="1" applyFill="1" applyBorder="1" applyAlignment="1">
      <alignment horizontal="center" vertical="center" wrapText="1"/>
    </xf>
    <xf numFmtId="0" fontId="15" fillId="6" borderId="13" xfId="0" applyFont="1" applyFill="1" applyBorder="1" applyAlignment="1">
      <alignment horizontal="right"/>
    </xf>
    <xf numFmtId="164" fontId="16" fillId="5" borderId="13" xfId="2" applyNumberFormat="1" applyFont="1" applyFill="1" applyBorder="1" applyAlignment="1">
      <alignment vertical="center" wrapText="1"/>
    </xf>
    <xf numFmtId="0" fontId="0" fillId="0" borderId="6" xfId="0" applyBorder="1"/>
    <xf numFmtId="0" fontId="0" fillId="0" borderId="6" xfId="0" applyBorder="1" applyAlignment="1">
      <alignment horizontal="center" vertical="center" wrapText="1"/>
    </xf>
    <xf numFmtId="164" fontId="0" fillId="0" borderId="6" xfId="0" applyNumberFormat="1" applyBorder="1" applyAlignment="1">
      <alignment horizontal="right"/>
    </xf>
    <xf numFmtId="164" fontId="0" fillId="0" borderId="6" xfId="0" applyNumberFormat="1" applyBorder="1"/>
    <xf numFmtId="164" fontId="16" fillId="8" borderId="6" xfId="2" applyNumberFormat="1" applyFont="1" applyFill="1" applyBorder="1" applyAlignment="1">
      <alignment vertical="center" wrapText="1"/>
    </xf>
    <xf numFmtId="164" fontId="16" fillId="8" borderId="6" xfId="2" applyNumberFormat="1" applyFont="1" applyFill="1" applyBorder="1" applyAlignment="1">
      <alignment horizontal="right" vertical="center" wrapText="1"/>
    </xf>
    <xf numFmtId="0" fontId="0" fillId="0" borderId="5" xfId="0" applyBorder="1" applyAlignment="1">
      <alignment horizontal="center"/>
    </xf>
    <xf numFmtId="164" fontId="0" fillId="0" borderId="0" xfId="0" applyNumberFormat="1"/>
    <xf numFmtId="0" fontId="0" fillId="0" borderId="8" xfId="0" applyBorder="1" applyAlignment="1">
      <alignment horizontal="center"/>
    </xf>
    <xf numFmtId="164" fontId="16" fillId="5" borderId="13" xfId="2" applyNumberFormat="1" applyFont="1" applyFill="1" applyBorder="1" applyAlignment="1">
      <alignment horizontal="right" vertical="center" wrapText="1"/>
    </xf>
    <xf numFmtId="164" fontId="17" fillId="0" borderId="13" xfId="0" applyNumberFormat="1" applyFont="1" applyBorder="1"/>
    <xf numFmtId="0" fontId="0" fillId="0" borderId="0" xfId="0"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xf>
    <xf numFmtId="0" fontId="2" fillId="0" borderId="5" xfId="1" applyNumberFormat="1" applyFont="1" applyBorder="1" applyProtection="1"/>
    <xf numFmtId="0" fontId="4" fillId="0" borderId="3" xfId="1" applyNumberFormat="1" applyFont="1" applyBorder="1" applyProtection="1"/>
    <xf numFmtId="0" fontId="4" fillId="0" borderId="4" xfId="1" applyNumberFormat="1" applyFont="1" applyBorder="1" applyProtection="1"/>
    <xf numFmtId="0" fontId="4" fillId="0" borderId="5" xfId="1" applyNumberFormat="1" applyFont="1" applyBorder="1" applyProtection="1"/>
    <xf numFmtId="0" fontId="4" fillId="0" borderId="0" xfId="1" applyNumberFormat="1" applyFont="1" applyProtection="1"/>
    <xf numFmtId="0" fontId="0" fillId="0" borderId="8" xfId="0" applyBorder="1"/>
    <xf numFmtId="164" fontId="0" fillId="0" borderId="10" xfId="0" applyNumberFormat="1" applyBorder="1"/>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0" xfId="1" applyNumberFormat="1" applyFont="1" applyProtection="1"/>
    <xf numFmtId="0" fontId="3" fillId="2" borderId="1" xfId="1" applyNumberFormat="1" applyFont="1" applyFill="1" applyBorder="1" applyAlignment="1" applyProtection="1">
      <alignment vertical="center"/>
    </xf>
    <xf numFmtId="0" fontId="2" fillId="0" borderId="2" xfId="1" applyNumberFormat="1" applyFont="1" applyBorder="1" applyProtection="1"/>
    <xf numFmtId="0" fontId="2" fillId="2" borderId="3" xfId="1" applyNumberFormat="1" applyFont="1" applyFill="1" applyBorder="1" applyProtection="1"/>
    <xf numFmtId="0" fontId="2" fillId="0" borderId="4" xfId="1" applyNumberFormat="1" applyFont="1" applyBorder="1" applyProtection="1"/>
    <xf numFmtId="0" fontId="2" fillId="0" borderId="3" xfId="1" applyNumberFormat="1" applyFont="1" applyBorder="1" applyProtection="1"/>
    <xf numFmtId="0" fontId="2" fillId="0" borderId="5" xfId="1" applyNumberFormat="1" applyFont="1" applyBorder="1" applyProtection="1"/>
    <xf numFmtId="0" fontId="2" fillId="0" borderId="3" xfId="1" applyNumberFormat="1" applyFont="1" applyBorder="1" applyAlignment="1" applyProtection="1">
      <alignment vertical="top"/>
    </xf>
    <xf numFmtId="0" fontId="11" fillId="0" borderId="0" xfId="1" applyNumberFormat="1" applyFont="1" applyProtection="1"/>
    <xf numFmtId="0" fontId="11" fillId="0" borderId="4" xfId="1" applyNumberFormat="1" applyFont="1" applyBorder="1" applyProtection="1"/>
    <xf numFmtId="0" fontId="11" fillId="0" borderId="2" xfId="1" applyNumberFormat="1" applyFont="1" applyBorder="1" applyProtection="1"/>
    <xf numFmtId="0" fontId="11" fillId="0" borderId="5" xfId="1" applyNumberFormat="1" applyFont="1" applyBorder="1" applyProtection="1"/>
    <xf numFmtId="0" fontId="11" fillId="0" borderId="3" xfId="1" applyNumberFormat="1" applyFont="1" applyBorder="1" applyProtection="1"/>
    <xf numFmtId="0" fontId="12" fillId="2" borderId="1" xfId="1" applyNumberFormat="1" applyFont="1" applyFill="1" applyBorder="1" applyAlignment="1" applyProtection="1">
      <alignment vertical="center"/>
    </xf>
    <xf numFmtId="0" fontId="11" fillId="2" borderId="3" xfId="1" applyNumberFormat="1" applyFont="1" applyFill="1" applyBorder="1" applyProtection="1"/>
    <xf numFmtId="0" fontId="11" fillId="0" borderId="3" xfId="1" applyNumberFormat="1" applyFont="1" applyBorder="1" applyAlignment="1" applyProtection="1">
      <alignment vertical="top"/>
    </xf>
    <xf numFmtId="0" fontId="4" fillId="0" borderId="0" xfId="1" applyNumberFormat="1" applyFont="1" applyProtection="1"/>
    <xf numFmtId="0" fontId="9" fillId="2" borderId="1" xfId="1" applyNumberFormat="1" applyFont="1" applyFill="1" applyBorder="1" applyAlignment="1" applyProtection="1">
      <alignment vertical="center"/>
    </xf>
    <xf numFmtId="0" fontId="4" fillId="0" borderId="2" xfId="1" applyNumberFormat="1" applyFont="1" applyBorder="1" applyProtection="1"/>
    <xf numFmtId="0" fontId="4" fillId="2" borderId="3" xfId="1" applyNumberFormat="1" applyFont="1" applyFill="1" applyBorder="1" applyProtection="1"/>
    <xf numFmtId="0" fontId="4" fillId="0" borderId="4" xfId="1" applyNumberFormat="1" applyFont="1" applyBorder="1" applyProtection="1"/>
    <xf numFmtId="0" fontId="4" fillId="0" borderId="3" xfId="1" applyNumberFormat="1" applyFont="1" applyBorder="1" applyProtection="1"/>
    <xf numFmtId="0" fontId="4" fillId="0" borderId="5" xfId="1" applyNumberFormat="1" applyFont="1" applyBorder="1" applyProtection="1"/>
    <xf numFmtId="0" fontId="4" fillId="0" borderId="3" xfId="1" applyNumberFormat="1" applyFont="1" applyBorder="1" applyAlignment="1" applyProtection="1">
      <alignment vertical="top"/>
    </xf>
    <xf numFmtId="0" fontId="4" fillId="9" borderId="5" xfId="1" applyNumberFormat="1" applyFont="1" applyFill="1" applyBorder="1" applyProtection="1"/>
    <xf numFmtId="0" fontId="4" fillId="9" borderId="5" xfId="1" applyNumberFormat="1" applyFont="1" applyFill="1" applyBorder="1" applyAlignment="1" applyProtection="1">
      <alignment wrapText="1"/>
    </xf>
    <xf numFmtId="0" fontId="4" fillId="9" borderId="5" xfId="1" applyNumberFormat="1" applyFont="1" applyFill="1" applyBorder="1" applyAlignment="1" applyProtection="1">
      <alignment horizontal="right"/>
    </xf>
    <xf numFmtId="0" fontId="10" fillId="9" borderId="5" xfId="1" applyNumberFormat="1" applyFont="1" applyFill="1" applyBorder="1" applyAlignment="1" applyProtection="1">
      <alignment horizontal="right"/>
    </xf>
    <xf numFmtId="4" fontId="4" fillId="9" borderId="5" xfId="1" applyNumberFormat="1" applyFont="1" applyFill="1" applyBorder="1" applyAlignment="1" applyProtection="1">
      <alignment horizontal="right"/>
    </xf>
    <xf numFmtId="4" fontId="2" fillId="0" borderId="5" xfId="1" applyNumberFormat="1" applyFont="1" applyBorder="1" applyProtection="1"/>
    <xf numFmtId="0" fontId="2" fillId="9" borderId="5" xfId="1" applyNumberFormat="1" applyFont="1" applyFill="1" applyBorder="1" applyProtection="1"/>
    <xf numFmtId="0" fontId="2" fillId="9" borderId="5" xfId="1" applyNumberFormat="1" applyFont="1" applyFill="1" applyBorder="1" applyAlignment="1" applyProtection="1">
      <alignment wrapText="1"/>
    </xf>
    <xf numFmtId="4" fontId="2" fillId="9" borderId="5" xfId="1" applyNumberFormat="1" applyFont="1" applyFill="1" applyBorder="1" applyAlignment="1" applyProtection="1">
      <alignment wrapText="1"/>
    </xf>
    <xf numFmtId="0" fontId="2" fillId="9" borderId="5" xfId="1" applyNumberFormat="1" applyFont="1" applyFill="1" applyBorder="1" applyAlignment="1" applyProtection="1">
      <alignment horizontal="right"/>
    </xf>
    <xf numFmtId="4" fontId="7" fillId="9" borderId="5" xfId="1" applyNumberFormat="1" applyFont="1" applyFill="1" applyBorder="1" applyAlignment="1" applyProtection="1">
      <alignment horizontal="right"/>
    </xf>
    <xf numFmtId="4" fontId="2" fillId="9" borderId="5" xfId="1" applyNumberFormat="1" applyFont="1" applyFill="1" applyBorder="1" applyAlignment="1" applyProtection="1">
      <alignment horizontal="right"/>
    </xf>
    <xf numFmtId="164" fontId="0" fillId="0" borderId="9" xfId="0" applyNumberFormat="1" applyBorder="1"/>
    <xf numFmtId="0" fontId="0" fillId="0" borderId="5" xfId="0" applyBorder="1"/>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2250"/>
          <a:ext cx="952500" cy="714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8600"/>
          <a:ext cx="952500" cy="7143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2250"/>
          <a:ext cx="952500" cy="7143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showGridLines="0" tabSelected="1" workbookViewId="0">
      <selection activeCell="E16" sqref="E16"/>
    </sheetView>
  </sheetViews>
  <sheetFormatPr defaultRowHeight="14.5" x14ac:dyDescent="0.35"/>
  <cols>
    <col min="2" max="2" width="30.36328125" bestFit="1" customWidth="1"/>
    <col min="3" max="4" width="16.90625" bestFit="1" customWidth="1"/>
    <col min="5" max="5" width="18.08984375" customWidth="1"/>
    <col min="6" max="6" width="16.90625" bestFit="1" customWidth="1"/>
    <col min="7" max="7" width="15.36328125" style="70" bestFit="1" customWidth="1"/>
  </cols>
  <sheetData>
    <row r="1" spans="2:7" ht="15" thickBot="1" x14ac:dyDescent="0.4"/>
    <row r="2" spans="2:7" ht="15" thickBot="1" x14ac:dyDescent="0.4">
      <c r="B2" s="80" t="s">
        <v>302</v>
      </c>
      <c r="C2" s="65" t="s">
        <v>318</v>
      </c>
      <c r="D2" s="65" t="s">
        <v>318</v>
      </c>
      <c r="E2" s="65" t="s">
        <v>318</v>
      </c>
      <c r="F2" s="67" t="s">
        <v>327</v>
      </c>
      <c r="G2" s="71"/>
    </row>
    <row r="3" spans="2:7" ht="31.5" thickBot="1" x14ac:dyDescent="0.4">
      <c r="B3" s="81"/>
      <c r="C3" s="43" t="s">
        <v>325</v>
      </c>
      <c r="D3" s="43" t="s">
        <v>326</v>
      </c>
      <c r="E3" s="43" t="s">
        <v>331</v>
      </c>
      <c r="F3" s="56" t="s">
        <v>330</v>
      </c>
      <c r="G3" s="71" t="s">
        <v>329</v>
      </c>
    </row>
    <row r="4" spans="2:7" ht="15.5" x14ac:dyDescent="0.35">
      <c r="B4" s="46" t="s">
        <v>33</v>
      </c>
      <c r="C4" s="47" t="s">
        <v>39</v>
      </c>
      <c r="D4" s="47" t="s">
        <v>39</v>
      </c>
      <c r="E4" s="47" t="s">
        <v>39</v>
      </c>
      <c r="F4" s="57" t="s">
        <v>39</v>
      </c>
      <c r="G4" s="71"/>
    </row>
    <row r="5" spans="2:7" ht="15.5" x14ac:dyDescent="0.35">
      <c r="B5" s="38" t="s">
        <v>306</v>
      </c>
      <c r="C5" s="49">
        <v>732011</v>
      </c>
      <c r="D5" s="49">
        <v>732011</v>
      </c>
      <c r="E5" s="49">
        <v>732011</v>
      </c>
      <c r="F5" s="68">
        <f>Demolition!J12</f>
        <v>371604.5</v>
      </c>
      <c r="G5" s="82" t="s">
        <v>328</v>
      </c>
    </row>
    <row r="6" spans="2:7" ht="15.5" x14ac:dyDescent="0.35">
      <c r="B6" s="38" t="s">
        <v>307</v>
      </c>
      <c r="C6" s="49">
        <v>709692</v>
      </c>
      <c r="D6" s="49">
        <v>709692</v>
      </c>
      <c r="E6" s="49">
        <v>709692</v>
      </c>
      <c r="F6" s="68">
        <f>'Civil &amp; WP'!P12</f>
        <v>569010</v>
      </c>
      <c r="G6" s="82"/>
    </row>
    <row r="7" spans="2:7" ht="15.5" x14ac:dyDescent="0.35">
      <c r="B7" s="38" t="s">
        <v>308</v>
      </c>
      <c r="C7" s="49">
        <v>3855902</v>
      </c>
      <c r="D7" s="49">
        <v>3855902</v>
      </c>
      <c r="E7" s="49">
        <v>3963902</v>
      </c>
      <c r="F7" s="68">
        <f>Interior!J12</f>
        <v>4568345</v>
      </c>
      <c r="G7" s="82"/>
    </row>
    <row r="8" spans="2:7" ht="15.5" x14ac:dyDescent="0.35">
      <c r="B8" s="38" t="s">
        <v>319</v>
      </c>
      <c r="C8" s="49">
        <v>193141</v>
      </c>
      <c r="D8" s="49">
        <v>193141</v>
      </c>
      <c r="E8" s="49">
        <v>193141</v>
      </c>
      <c r="F8" s="68">
        <f>Plumbing!L12</f>
        <v>295150</v>
      </c>
      <c r="G8" s="82"/>
    </row>
    <row r="9" spans="2:7" ht="15.5" x14ac:dyDescent="0.35">
      <c r="B9" s="38" t="s">
        <v>41</v>
      </c>
      <c r="C9" s="49">
        <v>1774500</v>
      </c>
      <c r="D9" s="49">
        <v>1431509</v>
      </c>
      <c r="E9" s="49">
        <v>1221509</v>
      </c>
      <c r="F9" s="68">
        <f>Electrical!J12</f>
        <v>1127505</v>
      </c>
      <c r="G9" s="71" t="s">
        <v>310</v>
      </c>
    </row>
    <row r="10" spans="2:7" ht="15.5" x14ac:dyDescent="0.35">
      <c r="B10" s="38" t="s">
        <v>309</v>
      </c>
      <c r="C10" s="49">
        <v>1550000</v>
      </c>
      <c r="D10" s="49">
        <v>1277745</v>
      </c>
      <c r="E10" s="49">
        <v>1277220</v>
      </c>
      <c r="F10" s="68">
        <f>HVAC!V12</f>
        <v>1000000</v>
      </c>
      <c r="G10" s="71" t="s">
        <v>313</v>
      </c>
    </row>
    <row r="11" spans="2:7" ht="15.5" x14ac:dyDescent="0.35">
      <c r="B11" s="41" t="s">
        <v>324</v>
      </c>
      <c r="C11" s="42">
        <f>SUM(C5:C10)</f>
        <v>8815246</v>
      </c>
      <c r="D11" s="42">
        <f>SUM(D5:D10)</f>
        <v>8200000</v>
      </c>
      <c r="E11" s="42">
        <f>SUM(E5:E10)</f>
        <v>8097475</v>
      </c>
      <c r="F11" s="69">
        <f>SUM(F5:F10)</f>
        <v>7931614.5</v>
      </c>
      <c r="G11" s="71"/>
    </row>
    <row r="12" spans="2:7" ht="15.5" x14ac:dyDescent="0.35">
      <c r="B12" s="41" t="s">
        <v>323</v>
      </c>
      <c r="C12" s="42">
        <f t="shared" ref="C12:F12" si="0">C11*1.18</f>
        <v>10401990.279999999</v>
      </c>
      <c r="D12" s="42">
        <f t="shared" si="0"/>
        <v>9676000</v>
      </c>
      <c r="E12" s="42">
        <f t="shared" ref="E12" si="1">E11*1.18</f>
        <v>9555020.5</v>
      </c>
      <c r="F12" s="69">
        <f t="shared" si="0"/>
        <v>9359305.1099999994</v>
      </c>
      <c r="G12" s="71"/>
    </row>
    <row r="13" spans="2:7" ht="15" thickBot="1" x14ac:dyDescent="0.4"/>
    <row r="14" spans="2:7" ht="15" thickBot="1" x14ac:dyDescent="0.4">
      <c r="C14" s="78" t="s">
        <v>333</v>
      </c>
      <c r="D14" s="122"/>
      <c r="E14" s="123"/>
      <c r="F14" s="79">
        <f>E12-F12</f>
        <v>195715.3900000006</v>
      </c>
    </row>
  </sheetData>
  <mergeCells count="2">
    <mergeCell ref="B2:B3"/>
    <mergeCell ref="G5: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7"/>
  <sheetViews>
    <sheetView showGridLines="0" zoomScale="66" zoomScaleNormal="63" workbookViewId="0">
      <selection activeCell="C5" sqref="C5:C10"/>
    </sheetView>
  </sheetViews>
  <sheetFormatPr defaultRowHeight="14.5" x14ac:dyDescent="0.35"/>
  <cols>
    <col min="2" max="2" width="37.453125" customWidth="1"/>
    <col min="3" max="3" width="18" bestFit="1" customWidth="1"/>
    <col min="4" max="4" width="18" customWidth="1"/>
    <col min="5" max="5" width="17.453125" bestFit="1" customWidth="1"/>
    <col min="6" max="11" width="18" bestFit="1" customWidth="1"/>
    <col min="12" max="12" width="14.54296875" customWidth="1"/>
    <col min="13" max="15" width="18" bestFit="1" customWidth="1"/>
    <col min="16" max="16" width="11.453125" customWidth="1"/>
  </cols>
  <sheetData>
    <row r="1" spans="2:16" ht="15" thickBot="1" x14ac:dyDescent="0.4"/>
    <row r="2" spans="2:16" ht="15" thickBot="1" x14ac:dyDescent="0.4">
      <c r="B2" s="80" t="s">
        <v>302</v>
      </c>
      <c r="C2" s="65" t="s">
        <v>318</v>
      </c>
      <c r="D2" s="72" t="s">
        <v>318</v>
      </c>
      <c r="E2" s="83" t="s">
        <v>321</v>
      </c>
      <c r="F2" s="84"/>
      <c r="G2" s="85"/>
      <c r="H2" s="83" t="s">
        <v>41</v>
      </c>
      <c r="I2" s="84"/>
      <c r="J2" s="85"/>
      <c r="K2" s="83" t="s">
        <v>309</v>
      </c>
      <c r="L2" s="84"/>
      <c r="M2" s="84"/>
      <c r="N2" s="84"/>
      <c r="O2" s="84"/>
      <c r="P2" s="59"/>
    </row>
    <row r="3" spans="2:16" s="45" customFormat="1" ht="31.5" thickBot="1" x14ac:dyDescent="0.4">
      <c r="B3" s="81"/>
      <c r="C3" s="43" t="s">
        <v>325</v>
      </c>
      <c r="D3" s="44" t="s">
        <v>331</v>
      </c>
      <c r="E3" s="44" t="s">
        <v>303</v>
      </c>
      <c r="F3" s="43" t="s">
        <v>304</v>
      </c>
      <c r="G3" s="43" t="s">
        <v>305</v>
      </c>
      <c r="H3" s="43" t="s">
        <v>310</v>
      </c>
      <c r="I3" s="43" t="s">
        <v>311</v>
      </c>
      <c r="J3" s="43" t="s">
        <v>312</v>
      </c>
      <c r="K3" s="43" t="s">
        <v>313</v>
      </c>
      <c r="L3" s="43" t="s">
        <v>314</v>
      </c>
      <c r="M3" s="43" t="s">
        <v>315</v>
      </c>
      <c r="N3" s="43" t="s">
        <v>316</v>
      </c>
      <c r="O3" s="56" t="s">
        <v>317</v>
      </c>
      <c r="P3" s="60" t="s">
        <v>322</v>
      </c>
    </row>
    <row r="4" spans="2:16" s="48" customFormat="1" ht="15.5" x14ac:dyDescent="0.35">
      <c r="B4" s="46" t="s">
        <v>33</v>
      </c>
      <c r="C4" s="47" t="s">
        <v>39</v>
      </c>
      <c r="D4" s="47" t="s">
        <v>39</v>
      </c>
      <c r="E4" s="47" t="s">
        <v>39</v>
      </c>
      <c r="F4" s="47" t="s">
        <v>39</v>
      </c>
      <c r="G4" s="47" t="s">
        <v>39</v>
      </c>
      <c r="H4" s="47" t="s">
        <v>39</v>
      </c>
      <c r="I4" s="47" t="s">
        <v>39</v>
      </c>
      <c r="J4" s="47" t="s">
        <v>39</v>
      </c>
      <c r="K4" s="47" t="s">
        <v>39</v>
      </c>
      <c r="L4" s="47" t="s">
        <v>39</v>
      </c>
      <c r="M4" s="47" t="s">
        <v>39</v>
      </c>
      <c r="N4" s="47" t="s">
        <v>39</v>
      </c>
      <c r="O4" s="57" t="s">
        <v>39</v>
      </c>
      <c r="P4" s="61"/>
    </row>
    <row r="5" spans="2:16" ht="15.5" x14ac:dyDescent="0.35">
      <c r="B5" s="38" t="s">
        <v>306</v>
      </c>
      <c r="C5" s="49">
        <v>732011</v>
      </c>
      <c r="D5" s="49">
        <f>Demolition!N12</f>
        <v>732011</v>
      </c>
      <c r="E5" s="63">
        <f>Demolition!J12</f>
        <v>371604.5</v>
      </c>
      <c r="F5" s="40">
        <f>Demolition!P12</f>
        <v>800000.52</v>
      </c>
      <c r="G5" s="40">
        <f>Demolition!L12</f>
        <v>493143.07999999996</v>
      </c>
      <c r="H5" s="40"/>
      <c r="I5" s="40"/>
      <c r="J5" s="40"/>
      <c r="K5" s="40"/>
      <c r="L5" s="40"/>
      <c r="M5" s="40"/>
      <c r="N5" s="40"/>
      <c r="O5" s="58"/>
      <c r="P5" s="62">
        <f>MIN(C5,E5,F5,G5)</f>
        <v>371604.5</v>
      </c>
    </row>
    <row r="6" spans="2:16" ht="15.5" x14ac:dyDescent="0.35">
      <c r="B6" s="38" t="s">
        <v>307</v>
      </c>
      <c r="C6" s="49">
        <v>709692</v>
      </c>
      <c r="D6" s="49">
        <f>Demolition!N12</f>
        <v>732011</v>
      </c>
      <c r="E6" s="63">
        <f>'Civil &amp; WP'!P12</f>
        <v>569010</v>
      </c>
      <c r="F6" s="40">
        <f>'Civil &amp; WP'!J12</f>
        <v>610000</v>
      </c>
      <c r="G6" s="40">
        <f>'Civil &amp; WP'!N12</f>
        <v>914099</v>
      </c>
      <c r="H6" s="40"/>
      <c r="I6" s="40"/>
      <c r="J6" s="40"/>
      <c r="K6" s="40"/>
      <c r="L6" s="40"/>
      <c r="M6" s="40"/>
      <c r="N6" s="40"/>
      <c r="O6" s="58"/>
      <c r="P6" s="62">
        <f>MIN(C6,E6,F6,G6)</f>
        <v>569010</v>
      </c>
    </row>
    <row r="7" spans="2:16" ht="15.5" x14ac:dyDescent="0.35">
      <c r="B7" s="38" t="s">
        <v>308</v>
      </c>
      <c r="C7" s="64">
        <v>3855902</v>
      </c>
      <c r="D7" s="64">
        <f>Interior!P12</f>
        <v>3963902</v>
      </c>
      <c r="E7" s="39">
        <f>Interior!J12</f>
        <v>4568345</v>
      </c>
      <c r="F7" s="40">
        <f>Interior!N12</f>
        <v>5808592.25</v>
      </c>
      <c r="G7" s="40">
        <f>Interior!L12</f>
        <v>5255735.5</v>
      </c>
      <c r="H7" s="40"/>
      <c r="I7" s="40"/>
      <c r="J7" s="40"/>
      <c r="K7" s="40"/>
      <c r="L7" s="40"/>
      <c r="M7" s="40"/>
      <c r="N7" s="40"/>
      <c r="O7" s="58"/>
      <c r="P7" s="62">
        <f>MIN(C7,E7,F7,G7)</f>
        <v>3855902</v>
      </c>
    </row>
    <row r="8" spans="2:16" ht="15.5" x14ac:dyDescent="0.35">
      <c r="B8" s="38" t="s">
        <v>319</v>
      </c>
      <c r="C8" s="64">
        <v>193141</v>
      </c>
      <c r="D8" s="64">
        <f>Plumbing!J12</f>
        <v>193141</v>
      </c>
      <c r="E8" s="39">
        <f>Plumbing!L12</f>
        <v>295150</v>
      </c>
      <c r="F8" s="40"/>
      <c r="G8" s="40"/>
      <c r="H8" s="40"/>
      <c r="I8" s="40"/>
      <c r="J8" s="40"/>
      <c r="K8" s="40"/>
      <c r="L8" s="40"/>
      <c r="M8" s="40"/>
      <c r="N8" s="40"/>
      <c r="O8" s="58"/>
      <c r="P8" s="62">
        <f>MIN(C8,E8,F8,G8)</f>
        <v>193141</v>
      </c>
    </row>
    <row r="9" spans="2:16" ht="15.5" x14ac:dyDescent="0.35">
      <c r="B9" s="38" t="s">
        <v>41</v>
      </c>
      <c r="C9" s="49">
        <v>1774500</v>
      </c>
      <c r="D9" s="49">
        <f>Electrical!P12</f>
        <v>1221509</v>
      </c>
      <c r="E9" s="39"/>
      <c r="F9" s="40"/>
      <c r="G9" s="40"/>
      <c r="H9" s="63">
        <f>Electrical!J12</f>
        <v>1127505</v>
      </c>
      <c r="I9" s="40">
        <f>Electrical!N12</f>
        <v>1391728</v>
      </c>
      <c r="J9" s="40">
        <f>Electrical!L12</f>
        <v>1100210</v>
      </c>
      <c r="K9" s="40"/>
      <c r="L9" s="40"/>
      <c r="M9" s="40"/>
      <c r="N9" s="40"/>
      <c r="O9" s="58"/>
      <c r="P9" s="62">
        <f>MIN(C9,H9,I9,J9)</f>
        <v>1100210</v>
      </c>
    </row>
    <row r="10" spans="2:16" ht="15.5" x14ac:dyDescent="0.35">
      <c r="B10" s="38" t="s">
        <v>309</v>
      </c>
      <c r="C10" s="49">
        <v>1550000</v>
      </c>
      <c r="D10" s="49">
        <f>HVAC!L12</f>
        <v>1277220.3</v>
      </c>
      <c r="E10" s="39"/>
      <c r="F10" s="40"/>
      <c r="G10" s="40"/>
      <c r="H10" s="40"/>
      <c r="I10" s="40"/>
      <c r="J10" s="40"/>
      <c r="K10" s="63">
        <f>HVAC!V12</f>
        <v>1000000</v>
      </c>
      <c r="L10" s="40">
        <f>HVAC!R12</f>
        <v>1007000</v>
      </c>
      <c r="M10" s="40">
        <f>HVAC!J12</f>
        <v>1251234.4499999997</v>
      </c>
      <c r="N10" s="40">
        <f>HVAC!P12</f>
        <v>1345000</v>
      </c>
      <c r="O10" s="58">
        <f>HVAC!T12</f>
        <v>1545600</v>
      </c>
      <c r="P10" s="62">
        <f>MIN(C10,K10,L10,M10,N10,O10)</f>
        <v>1000000</v>
      </c>
    </row>
    <row r="11" spans="2:16" ht="15.5" x14ac:dyDescent="0.35">
      <c r="B11" s="41" t="s">
        <v>324</v>
      </c>
      <c r="C11" s="42">
        <f>SUM(C5:C10)</f>
        <v>8815246</v>
      </c>
      <c r="D11" s="42">
        <f>SUM(D5:D10)</f>
        <v>8119794.2999999998</v>
      </c>
      <c r="E11" s="42">
        <f t="shared" ref="E11:O11" si="0">SUM(E5:E10)</f>
        <v>5804109.5</v>
      </c>
      <c r="F11" s="42">
        <f t="shared" si="0"/>
        <v>7218592.7699999996</v>
      </c>
      <c r="G11" s="42">
        <f t="shared" si="0"/>
        <v>6662977.5800000001</v>
      </c>
      <c r="H11" s="42">
        <f t="shared" si="0"/>
        <v>1127505</v>
      </c>
      <c r="I11" s="42">
        <f t="shared" si="0"/>
        <v>1391728</v>
      </c>
      <c r="J11" s="42">
        <f t="shared" si="0"/>
        <v>1100210</v>
      </c>
      <c r="K11" s="42">
        <f t="shared" si="0"/>
        <v>1000000</v>
      </c>
      <c r="L11" s="42">
        <f t="shared" si="0"/>
        <v>1007000</v>
      </c>
      <c r="M11" s="42">
        <f t="shared" si="0"/>
        <v>1251234.4499999997</v>
      </c>
      <c r="N11" s="42">
        <f t="shared" si="0"/>
        <v>1345000</v>
      </c>
      <c r="O11" s="42">
        <f t="shared" si="0"/>
        <v>1545600</v>
      </c>
    </row>
    <row r="12" spans="2:16" ht="15.5" x14ac:dyDescent="0.35">
      <c r="B12" s="41" t="s">
        <v>323</v>
      </c>
      <c r="C12" s="42">
        <f t="shared" ref="C12:O12" si="1">C11*1.18</f>
        <v>10401990.279999999</v>
      </c>
      <c r="D12" s="42">
        <f t="shared" si="1"/>
        <v>9581357.2739999983</v>
      </c>
      <c r="E12" s="42">
        <f t="shared" si="1"/>
        <v>6848849.21</v>
      </c>
      <c r="F12" s="42">
        <f t="shared" si="1"/>
        <v>8517939.4685999993</v>
      </c>
      <c r="G12" s="42">
        <f t="shared" si="1"/>
        <v>7862313.5444</v>
      </c>
      <c r="H12" s="42">
        <f t="shared" si="1"/>
        <v>1330455.8999999999</v>
      </c>
      <c r="I12" s="42">
        <f t="shared" si="1"/>
        <v>1642239.0399999998</v>
      </c>
      <c r="J12" s="42">
        <f t="shared" si="1"/>
        <v>1298247.8</v>
      </c>
      <c r="K12" s="42">
        <f t="shared" si="1"/>
        <v>1180000</v>
      </c>
      <c r="L12" s="42">
        <f t="shared" si="1"/>
        <v>1188260</v>
      </c>
      <c r="M12" s="42">
        <f t="shared" si="1"/>
        <v>1476456.6509999996</v>
      </c>
      <c r="N12" s="42">
        <f t="shared" si="1"/>
        <v>1587100</v>
      </c>
      <c r="O12" s="42">
        <f t="shared" si="1"/>
        <v>1823808</v>
      </c>
    </row>
    <row r="14" spans="2:16" x14ac:dyDescent="0.35">
      <c r="C14" s="66"/>
      <c r="D14" s="66"/>
    </row>
    <row r="17" spans="5:5" x14ac:dyDescent="0.35">
      <c r="E17" s="66"/>
    </row>
  </sheetData>
  <mergeCells count="4">
    <mergeCell ref="H2:J2"/>
    <mergeCell ref="K2:O2"/>
    <mergeCell ref="E2:G2"/>
    <mergeCell ref="B2: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3"/>
  <sheetViews>
    <sheetView zoomScale="45" workbookViewId="0">
      <selection activeCell="M16" sqref="M16"/>
    </sheetView>
  </sheetViews>
  <sheetFormatPr defaultColWidth="9.1796875" defaultRowHeight="14" x14ac:dyDescent="0.3"/>
  <cols>
    <col min="1" max="2" width="9.1796875" style="32" customWidth="1"/>
    <col min="3" max="3" width="13.453125" style="32" customWidth="1"/>
    <col min="4" max="4" width="70.1796875" style="35" customWidth="1"/>
    <col min="5" max="5" width="20.7265625" style="32" hidden="1" customWidth="1"/>
    <col min="6" max="7" width="9.1796875" style="32" customWidth="1"/>
    <col min="8" max="8" width="32" style="32" customWidth="1"/>
    <col min="9" max="16" width="22.7265625" style="32" customWidth="1"/>
    <col min="17" max="17" width="9.1796875" style="32" customWidth="1"/>
    <col min="18" max="16384" width="9.1796875" style="32"/>
  </cols>
  <sheetData>
    <row r="1" spans="2:17" ht="18" thickBot="1" x14ac:dyDescent="0.4">
      <c r="B1" s="86"/>
      <c r="C1" s="86"/>
      <c r="D1" s="87" t="s">
        <v>261</v>
      </c>
      <c r="E1" s="87" t="s">
        <v>261</v>
      </c>
      <c r="F1" s="88" t="s">
        <v>1</v>
      </c>
      <c r="G1" s="88" t="s">
        <v>1</v>
      </c>
      <c r="H1" s="88" t="s">
        <v>1</v>
      </c>
      <c r="I1" s="89" t="s">
        <v>111</v>
      </c>
      <c r="J1" s="89" t="s">
        <v>111</v>
      </c>
      <c r="K1" s="89" t="s">
        <v>197</v>
      </c>
      <c r="L1" s="89" t="s">
        <v>197</v>
      </c>
      <c r="M1" s="89" t="s">
        <v>5</v>
      </c>
      <c r="N1" s="89" t="s">
        <v>5</v>
      </c>
      <c r="O1" s="89" t="s">
        <v>198</v>
      </c>
      <c r="P1" s="89" t="s">
        <v>198</v>
      </c>
    </row>
    <row r="2" spans="2:17" ht="17.5" x14ac:dyDescent="0.35">
      <c r="B2" s="86"/>
      <c r="C2" s="86"/>
      <c r="D2" s="87" t="s">
        <v>261</v>
      </c>
      <c r="E2" s="87" t="s">
        <v>261</v>
      </c>
      <c r="F2" s="88" t="s">
        <v>262</v>
      </c>
      <c r="G2" s="88" t="s">
        <v>262</v>
      </c>
      <c r="H2" s="88" t="s">
        <v>262</v>
      </c>
      <c r="I2" s="90" t="s">
        <v>113</v>
      </c>
      <c r="J2" s="90" t="s">
        <v>113</v>
      </c>
      <c r="K2" s="90" t="s">
        <v>200</v>
      </c>
      <c r="L2" s="90" t="s">
        <v>200</v>
      </c>
      <c r="M2" s="90" t="s">
        <v>9</v>
      </c>
      <c r="N2" s="90" t="s">
        <v>9</v>
      </c>
      <c r="O2" s="90" t="s">
        <v>201</v>
      </c>
      <c r="P2" s="90" t="s">
        <v>201</v>
      </c>
    </row>
    <row r="3" spans="2:17" ht="17.5" x14ac:dyDescent="0.35">
      <c r="B3" s="86"/>
      <c r="C3" s="86"/>
      <c r="D3" s="87" t="s">
        <v>261</v>
      </c>
      <c r="E3" s="87" t="s">
        <v>261</v>
      </c>
      <c r="F3" s="88" t="s">
        <v>263</v>
      </c>
      <c r="G3" s="88" t="s">
        <v>263</v>
      </c>
      <c r="H3" s="88" t="s">
        <v>263</v>
      </c>
      <c r="I3" s="90" t="s">
        <v>11</v>
      </c>
      <c r="J3" s="90" t="s">
        <v>11</v>
      </c>
      <c r="K3" s="90" t="s">
        <v>11</v>
      </c>
      <c r="L3" s="90" t="s">
        <v>11</v>
      </c>
      <c r="M3" s="90" t="s">
        <v>11</v>
      </c>
      <c r="N3" s="90" t="s">
        <v>11</v>
      </c>
      <c r="O3" s="90" t="s">
        <v>11</v>
      </c>
      <c r="P3" s="90" t="s">
        <v>11</v>
      </c>
    </row>
    <row r="4" spans="2:17" ht="17.5" x14ac:dyDescent="0.35">
      <c r="B4" s="86"/>
      <c r="C4" s="86"/>
      <c r="D4" s="87" t="s">
        <v>261</v>
      </c>
      <c r="E4" s="87" t="s">
        <v>261</v>
      </c>
      <c r="F4" s="88" t="s">
        <v>264</v>
      </c>
      <c r="G4" s="88" t="s">
        <v>264</v>
      </c>
      <c r="H4" s="88" t="s">
        <v>264</v>
      </c>
      <c r="I4" s="90" t="s">
        <v>13</v>
      </c>
      <c r="J4" s="90" t="s">
        <v>13</v>
      </c>
      <c r="K4" s="90" t="s">
        <v>13</v>
      </c>
      <c r="L4" s="90" t="s">
        <v>13</v>
      </c>
      <c r="M4" s="90" t="s">
        <v>13</v>
      </c>
      <c r="N4" s="90" t="s">
        <v>13</v>
      </c>
      <c r="O4" s="90" t="s">
        <v>13</v>
      </c>
      <c r="P4" s="90" t="s">
        <v>13</v>
      </c>
    </row>
    <row r="5" spans="2:17" ht="18" thickBot="1" x14ac:dyDescent="0.4">
      <c r="B5" s="86"/>
      <c r="C5" s="86"/>
      <c r="D5" s="87" t="s">
        <v>261</v>
      </c>
      <c r="E5" s="87" t="s">
        <v>261</v>
      </c>
      <c r="F5" s="86"/>
      <c r="G5" s="86"/>
      <c r="H5" s="86"/>
      <c r="I5" s="90" t="s">
        <v>116</v>
      </c>
      <c r="J5" s="90" t="s">
        <v>116</v>
      </c>
      <c r="K5" s="90" t="s">
        <v>14</v>
      </c>
      <c r="L5" s="90" t="s">
        <v>14</v>
      </c>
      <c r="M5" s="90" t="s">
        <v>16</v>
      </c>
      <c r="N5" s="90" t="s">
        <v>16</v>
      </c>
      <c r="O5" s="90" t="s">
        <v>14</v>
      </c>
      <c r="P5" s="90" t="s">
        <v>14</v>
      </c>
    </row>
    <row r="6" spans="2:17" ht="18" thickBot="1" x14ac:dyDescent="0.4">
      <c r="B6" s="92" t="s">
        <v>265</v>
      </c>
      <c r="C6" s="92" t="s">
        <v>265</v>
      </c>
      <c r="D6" s="92" t="s">
        <v>265</v>
      </c>
      <c r="E6" s="92" t="s">
        <v>265</v>
      </c>
      <c r="F6" s="92" t="s">
        <v>265</v>
      </c>
      <c r="G6" s="92" t="s">
        <v>265</v>
      </c>
      <c r="H6" s="92" t="s">
        <v>265</v>
      </c>
      <c r="I6" s="91" t="s">
        <v>118</v>
      </c>
      <c r="J6" s="91" t="s">
        <v>118</v>
      </c>
      <c r="K6" s="91" t="s">
        <v>205</v>
      </c>
      <c r="L6" s="91" t="s">
        <v>205</v>
      </c>
      <c r="M6" s="91" t="s">
        <v>21</v>
      </c>
      <c r="N6" s="91" t="s">
        <v>21</v>
      </c>
      <c r="O6" s="91" t="s">
        <v>206</v>
      </c>
      <c r="P6" s="91" t="s">
        <v>206</v>
      </c>
    </row>
    <row r="7" spans="2:17" ht="18" thickBot="1" x14ac:dyDescent="0.4">
      <c r="B7" s="91" t="s">
        <v>266</v>
      </c>
      <c r="C7" s="91" t="s">
        <v>266</v>
      </c>
      <c r="D7" s="91" t="s">
        <v>266</v>
      </c>
      <c r="E7" s="91" t="s">
        <v>266</v>
      </c>
      <c r="F7" s="91" t="s">
        <v>266</v>
      </c>
      <c r="G7" s="91" t="s">
        <v>266</v>
      </c>
      <c r="H7" s="91" t="s">
        <v>266</v>
      </c>
      <c r="I7" s="91" t="s">
        <v>208</v>
      </c>
      <c r="J7" s="91" t="s">
        <v>208</v>
      </c>
      <c r="K7" s="91" t="s">
        <v>208</v>
      </c>
      <c r="L7" s="91" t="s">
        <v>208</v>
      </c>
      <c r="M7" s="91" t="s">
        <v>208</v>
      </c>
      <c r="N7" s="91" t="s">
        <v>208</v>
      </c>
      <c r="O7" s="91" t="s">
        <v>208</v>
      </c>
      <c r="P7" s="91" t="s">
        <v>208</v>
      </c>
    </row>
    <row r="8" spans="2:17" ht="18" thickBot="1" x14ac:dyDescent="0.4">
      <c r="B8" s="91" t="s">
        <v>121</v>
      </c>
      <c r="C8" s="91" t="s">
        <v>121</v>
      </c>
      <c r="D8" s="91" t="s">
        <v>121</v>
      </c>
      <c r="E8" s="91" t="s">
        <v>121</v>
      </c>
      <c r="F8" s="91" t="s">
        <v>121</v>
      </c>
      <c r="G8" s="91" t="s">
        <v>121</v>
      </c>
      <c r="H8" s="91" t="s">
        <v>121</v>
      </c>
      <c r="I8" s="91" t="s">
        <v>25</v>
      </c>
      <c r="J8" s="91" t="s">
        <v>25</v>
      </c>
      <c r="K8" s="91" t="s">
        <v>25</v>
      </c>
      <c r="L8" s="91" t="s">
        <v>25</v>
      </c>
      <c r="M8" s="91" t="s">
        <v>25</v>
      </c>
      <c r="N8" s="91" t="s">
        <v>25</v>
      </c>
      <c r="O8" s="91" t="s">
        <v>25</v>
      </c>
      <c r="P8" s="91" t="s">
        <v>25</v>
      </c>
    </row>
    <row r="9" spans="2:17" ht="18" thickBot="1" x14ac:dyDescent="0.4">
      <c r="B9" s="93" t="s">
        <v>209</v>
      </c>
      <c r="C9" s="93" t="s">
        <v>209</v>
      </c>
      <c r="D9" s="93" t="s">
        <v>209</v>
      </c>
      <c r="E9" s="93" t="s">
        <v>209</v>
      </c>
      <c r="F9" s="91" t="s">
        <v>27</v>
      </c>
      <c r="G9" s="91" t="s">
        <v>27</v>
      </c>
      <c r="H9" s="91" t="s">
        <v>27</v>
      </c>
      <c r="I9" s="91" t="s">
        <v>28</v>
      </c>
      <c r="J9" s="91" t="s">
        <v>28</v>
      </c>
      <c r="K9" s="91" t="s">
        <v>28</v>
      </c>
      <c r="L9" s="91" t="s">
        <v>28</v>
      </c>
      <c r="M9" s="91" t="s">
        <v>28</v>
      </c>
      <c r="N9" s="91" t="s">
        <v>28</v>
      </c>
      <c r="O9" s="91" t="s">
        <v>28</v>
      </c>
      <c r="P9" s="91" t="s">
        <v>28</v>
      </c>
    </row>
    <row r="10" spans="2:17" ht="18" thickBot="1" x14ac:dyDescent="0.4">
      <c r="B10" s="93" t="s">
        <v>209</v>
      </c>
      <c r="C10" s="93" t="s">
        <v>209</v>
      </c>
      <c r="D10" s="93" t="s">
        <v>209</v>
      </c>
      <c r="E10" s="93" t="s">
        <v>209</v>
      </c>
      <c r="F10" s="91" t="s">
        <v>29</v>
      </c>
      <c r="G10" s="91" t="s">
        <v>29</v>
      </c>
      <c r="H10" s="91" t="s">
        <v>29</v>
      </c>
      <c r="I10" s="91" t="s">
        <v>30</v>
      </c>
      <c r="J10" s="91" t="s">
        <v>30</v>
      </c>
      <c r="K10" s="91" t="s">
        <v>30</v>
      </c>
      <c r="L10" s="91" t="s">
        <v>30</v>
      </c>
      <c r="M10" s="91" t="s">
        <v>30</v>
      </c>
      <c r="N10" s="91" t="s">
        <v>30</v>
      </c>
      <c r="O10" s="91" t="s">
        <v>30</v>
      </c>
      <c r="P10" s="91" t="s">
        <v>30</v>
      </c>
    </row>
    <row r="11" spans="2:17" ht="18" thickBot="1" x14ac:dyDescent="0.4">
      <c r="B11" s="2" t="s">
        <v>31</v>
      </c>
      <c r="C11" s="2" t="s">
        <v>32</v>
      </c>
      <c r="D11" s="3" t="s">
        <v>33</v>
      </c>
      <c r="E11" s="2" t="s">
        <v>34</v>
      </c>
      <c r="F11" s="2" t="s">
        <v>35</v>
      </c>
      <c r="G11" s="2" t="s">
        <v>36</v>
      </c>
      <c r="H11" s="2" t="s">
        <v>37</v>
      </c>
      <c r="I11" s="2" t="s">
        <v>38</v>
      </c>
      <c r="J11" s="2" t="s">
        <v>39</v>
      </c>
      <c r="K11" s="2" t="s">
        <v>38</v>
      </c>
      <c r="L11" s="2" t="s">
        <v>39</v>
      </c>
      <c r="M11" s="2" t="s">
        <v>38</v>
      </c>
      <c r="N11" s="2" t="s">
        <v>39</v>
      </c>
      <c r="O11" s="2" t="s">
        <v>38</v>
      </c>
      <c r="P11" s="2" t="s">
        <v>39</v>
      </c>
      <c r="Q11" s="33"/>
    </row>
    <row r="12" spans="2:17" s="10" customFormat="1" ht="18" thickBot="1" x14ac:dyDescent="0.4">
      <c r="B12" s="5">
        <v>1</v>
      </c>
      <c r="C12" s="5" t="s">
        <v>40</v>
      </c>
      <c r="D12" s="6" t="s">
        <v>267</v>
      </c>
      <c r="E12" s="5" t="s">
        <v>267</v>
      </c>
      <c r="F12" s="5" t="s">
        <v>42</v>
      </c>
      <c r="G12" s="5">
        <v>1</v>
      </c>
      <c r="H12" s="5"/>
      <c r="I12" s="7"/>
      <c r="J12" s="8">
        <f>SUM(J13:J22)</f>
        <v>371604.5</v>
      </c>
      <c r="K12" s="7"/>
      <c r="L12" s="8">
        <f>SUM(L13:L22)</f>
        <v>493143.07999999996</v>
      </c>
      <c r="M12" s="7"/>
      <c r="N12" s="8">
        <f>SUM(N13:N22)</f>
        <v>732011</v>
      </c>
      <c r="O12" s="7"/>
      <c r="P12" s="8">
        <v>800000.52</v>
      </c>
      <c r="Q12" s="9"/>
    </row>
    <row r="13" spans="2:17" ht="70.5" thickBot="1" x14ac:dyDescent="0.4">
      <c r="B13" s="11">
        <v>1</v>
      </c>
      <c r="C13" s="11">
        <v>1</v>
      </c>
      <c r="D13" s="12" t="s">
        <v>268</v>
      </c>
      <c r="E13" s="11" t="s">
        <v>268</v>
      </c>
      <c r="F13" s="11" t="s">
        <v>269</v>
      </c>
      <c r="G13" s="11">
        <v>49.11</v>
      </c>
      <c r="H13" s="13">
        <v>18907.349999999999</v>
      </c>
      <c r="I13" s="14">
        <v>450</v>
      </c>
      <c r="J13" s="15">
        <f t="shared" ref="J13:J22" si="0">I13*$G13</f>
        <v>22099.5</v>
      </c>
      <c r="K13" s="14">
        <v>385</v>
      </c>
      <c r="L13" s="16">
        <f t="shared" ref="L13:L22" si="1">K13*$G13</f>
        <v>18907.349999999999</v>
      </c>
      <c r="M13" s="14">
        <v>450</v>
      </c>
      <c r="N13" s="15">
        <f t="shared" ref="N13:N22" si="2">M13*$G13</f>
        <v>22099.5</v>
      </c>
      <c r="O13" s="14">
        <v>540</v>
      </c>
      <c r="P13" s="15">
        <f t="shared" ref="P13:P22" si="3">O13*$G13</f>
        <v>26519.4</v>
      </c>
      <c r="Q13" s="33"/>
    </row>
    <row r="14" spans="2:17" ht="53" thickBot="1" x14ac:dyDescent="0.4">
      <c r="B14" s="11">
        <v>2</v>
      </c>
      <c r="C14" s="11">
        <v>2</v>
      </c>
      <c r="D14" s="12" t="s">
        <v>270</v>
      </c>
      <c r="E14" s="11" t="s">
        <v>270</v>
      </c>
      <c r="F14" s="11" t="s">
        <v>269</v>
      </c>
      <c r="G14" s="11">
        <v>88.86</v>
      </c>
      <c r="H14" s="13">
        <v>28879.5</v>
      </c>
      <c r="I14" s="14">
        <v>325</v>
      </c>
      <c r="J14" s="16">
        <f t="shared" si="0"/>
        <v>28879.5</v>
      </c>
      <c r="K14" s="14">
        <v>350</v>
      </c>
      <c r="L14" s="15">
        <f t="shared" si="1"/>
        <v>31101</v>
      </c>
      <c r="M14" s="14">
        <v>450</v>
      </c>
      <c r="N14" s="15">
        <f t="shared" si="2"/>
        <v>39987</v>
      </c>
      <c r="O14" s="14">
        <v>432</v>
      </c>
      <c r="P14" s="15">
        <f t="shared" si="3"/>
        <v>38387.519999999997</v>
      </c>
      <c r="Q14" s="33"/>
    </row>
    <row r="15" spans="2:17" ht="53" thickBot="1" x14ac:dyDescent="0.4">
      <c r="B15" s="11">
        <v>3</v>
      </c>
      <c r="C15" s="11">
        <v>3</v>
      </c>
      <c r="D15" s="12" t="s">
        <v>271</v>
      </c>
      <c r="E15" s="11" t="s">
        <v>271</v>
      </c>
      <c r="F15" s="11" t="s">
        <v>269</v>
      </c>
      <c r="G15" s="11">
        <v>187.68</v>
      </c>
      <c r="H15" s="13">
        <v>68503.199999999997</v>
      </c>
      <c r="I15" s="14">
        <v>375</v>
      </c>
      <c r="J15" s="15">
        <f t="shared" si="0"/>
        <v>70380</v>
      </c>
      <c r="K15" s="14">
        <v>365</v>
      </c>
      <c r="L15" s="16">
        <f t="shared" si="1"/>
        <v>68503.199999999997</v>
      </c>
      <c r="M15" s="14">
        <v>450</v>
      </c>
      <c r="N15" s="15">
        <f t="shared" si="2"/>
        <v>84456</v>
      </c>
      <c r="O15" s="14">
        <v>432</v>
      </c>
      <c r="P15" s="15">
        <f t="shared" si="3"/>
        <v>81077.760000000009</v>
      </c>
      <c r="Q15" s="33"/>
    </row>
    <row r="16" spans="2:17" ht="53" thickBot="1" x14ac:dyDescent="0.4">
      <c r="B16" s="11">
        <v>4</v>
      </c>
      <c r="C16" s="11">
        <v>4</v>
      </c>
      <c r="D16" s="12" t="s">
        <v>272</v>
      </c>
      <c r="E16" s="11" t="s">
        <v>272</v>
      </c>
      <c r="F16" s="11" t="s">
        <v>269</v>
      </c>
      <c r="G16" s="11">
        <v>81.93</v>
      </c>
      <c r="H16" s="13">
        <v>18434.25</v>
      </c>
      <c r="I16" s="14">
        <v>350</v>
      </c>
      <c r="J16" s="15">
        <f t="shared" si="0"/>
        <v>28675.500000000004</v>
      </c>
      <c r="K16" s="14">
        <v>225</v>
      </c>
      <c r="L16" s="16">
        <f t="shared" si="1"/>
        <v>18434.25</v>
      </c>
      <c r="M16" s="14">
        <v>450</v>
      </c>
      <c r="N16" s="15">
        <f t="shared" si="2"/>
        <v>36868.5</v>
      </c>
      <c r="O16" s="14">
        <v>324</v>
      </c>
      <c r="P16" s="15">
        <f t="shared" si="3"/>
        <v>26545.320000000003</v>
      </c>
      <c r="Q16" s="33"/>
    </row>
    <row r="17" spans="2:17" ht="53" thickBot="1" x14ac:dyDescent="0.4">
      <c r="B17" s="11">
        <v>5</v>
      </c>
      <c r="C17" s="11">
        <v>5</v>
      </c>
      <c r="D17" s="12" t="s">
        <v>273</v>
      </c>
      <c r="E17" s="11" t="s">
        <v>273</v>
      </c>
      <c r="F17" s="11" t="s">
        <v>269</v>
      </c>
      <c r="G17" s="11">
        <v>157.68</v>
      </c>
      <c r="H17" s="13">
        <v>33901.199999999997</v>
      </c>
      <c r="I17" s="14">
        <v>250</v>
      </c>
      <c r="J17" s="15">
        <f t="shared" si="0"/>
        <v>39420</v>
      </c>
      <c r="K17" s="14">
        <v>215</v>
      </c>
      <c r="L17" s="16">
        <f t="shared" si="1"/>
        <v>33901.200000000004</v>
      </c>
      <c r="M17" s="14">
        <v>400</v>
      </c>
      <c r="N17" s="15">
        <f t="shared" si="2"/>
        <v>63072</v>
      </c>
      <c r="O17" s="14">
        <v>324</v>
      </c>
      <c r="P17" s="15">
        <f t="shared" si="3"/>
        <v>51088.32</v>
      </c>
      <c r="Q17" s="33"/>
    </row>
    <row r="18" spans="2:17" ht="70.5" thickBot="1" x14ac:dyDescent="0.4">
      <c r="B18" s="11">
        <v>6</v>
      </c>
      <c r="C18" s="11">
        <v>6</v>
      </c>
      <c r="D18" s="12" t="s">
        <v>274</v>
      </c>
      <c r="E18" s="11" t="s">
        <v>274</v>
      </c>
      <c r="F18" s="11" t="s">
        <v>275</v>
      </c>
      <c r="G18" s="11">
        <v>1</v>
      </c>
      <c r="H18" s="13">
        <v>8500</v>
      </c>
      <c r="I18" s="14">
        <v>8500</v>
      </c>
      <c r="J18" s="16">
        <f t="shared" si="0"/>
        <v>8500</v>
      </c>
      <c r="K18" s="14">
        <v>40000</v>
      </c>
      <c r="L18" s="15">
        <f t="shared" si="1"/>
        <v>40000</v>
      </c>
      <c r="M18" s="14">
        <v>136663</v>
      </c>
      <c r="N18" s="15">
        <f t="shared" si="2"/>
        <v>136663</v>
      </c>
      <c r="O18" s="14">
        <v>40000</v>
      </c>
      <c r="P18" s="15">
        <f t="shared" si="3"/>
        <v>40000</v>
      </c>
      <c r="Q18" s="33"/>
    </row>
    <row r="19" spans="2:17" ht="53" thickBot="1" x14ac:dyDescent="0.4">
      <c r="B19" s="11">
        <v>7</v>
      </c>
      <c r="C19" s="11">
        <v>7</v>
      </c>
      <c r="D19" s="12" t="s">
        <v>276</v>
      </c>
      <c r="E19" s="11" t="s">
        <v>276</v>
      </c>
      <c r="F19" s="11" t="s">
        <v>277</v>
      </c>
      <c r="G19" s="11">
        <v>25</v>
      </c>
      <c r="H19" s="13">
        <v>30000</v>
      </c>
      <c r="I19" s="14">
        <v>1200</v>
      </c>
      <c r="J19" s="16">
        <f t="shared" si="0"/>
        <v>30000</v>
      </c>
      <c r="K19" s="14">
        <v>4500</v>
      </c>
      <c r="L19" s="15">
        <f t="shared" si="1"/>
        <v>112500</v>
      </c>
      <c r="M19" s="14">
        <v>2000</v>
      </c>
      <c r="N19" s="15">
        <f t="shared" si="2"/>
        <v>50000</v>
      </c>
      <c r="O19" s="14">
        <v>18500</v>
      </c>
      <c r="P19" s="15">
        <f t="shared" si="3"/>
        <v>462500</v>
      </c>
      <c r="Q19" s="33"/>
    </row>
    <row r="20" spans="2:17" ht="263" thickBot="1" x14ac:dyDescent="0.4">
      <c r="B20" s="11">
        <v>8</v>
      </c>
      <c r="C20" s="11">
        <v>8</v>
      </c>
      <c r="D20" s="12" t="s">
        <v>278</v>
      </c>
      <c r="E20" s="11" t="s">
        <v>278</v>
      </c>
      <c r="F20" s="11" t="s">
        <v>269</v>
      </c>
      <c r="G20" s="11">
        <v>10</v>
      </c>
      <c r="H20" s="13">
        <v>25000</v>
      </c>
      <c r="I20" s="14">
        <v>2500</v>
      </c>
      <c r="J20" s="16">
        <f t="shared" si="0"/>
        <v>25000</v>
      </c>
      <c r="K20" s="14">
        <v>2908</v>
      </c>
      <c r="L20" s="15">
        <f t="shared" si="1"/>
        <v>29080</v>
      </c>
      <c r="M20" s="14">
        <v>5250</v>
      </c>
      <c r="N20" s="15">
        <f t="shared" si="2"/>
        <v>52500</v>
      </c>
      <c r="O20" s="14">
        <v>2970</v>
      </c>
      <c r="P20" s="15">
        <f t="shared" si="3"/>
        <v>29700</v>
      </c>
      <c r="Q20" s="33"/>
    </row>
    <row r="21" spans="2:17" ht="53" thickBot="1" x14ac:dyDescent="0.4">
      <c r="B21" s="11">
        <v>9</v>
      </c>
      <c r="C21" s="11">
        <v>9</v>
      </c>
      <c r="D21" s="12" t="s">
        <v>279</v>
      </c>
      <c r="E21" s="11" t="s">
        <v>279</v>
      </c>
      <c r="F21" s="11" t="s">
        <v>269</v>
      </c>
      <c r="G21" s="11">
        <v>4</v>
      </c>
      <c r="H21" s="13">
        <v>12312</v>
      </c>
      <c r="I21" s="14">
        <v>4500</v>
      </c>
      <c r="J21" s="15">
        <f t="shared" si="0"/>
        <v>18000</v>
      </c>
      <c r="K21" s="14">
        <v>5910</v>
      </c>
      <c r="L21" s="15">
        <f t="shared" si="1"/>
        <v>23640</v>
      </c>
      <c r="M21" s="14">
        <v>8750</v>
      </c>
      <c r="N21" s="15">
        <f t="shared" si="2"/>
        <v>35000</v>
      </c>
      <c r="O21" s="14">
        <v>3078</v>
      </c>
      <c r="P21" s="16">
        <f t="shared" si="3"/>
        <v>12312</v>
      </c>
      <c r="Q21" s="33"/>
    </row>
    <row r="22" spans="2:17" ht="263" thickBot="1" x14ac:dyDescent="0.4">
      <c r="B22" s="11">
        <v>10</v>
      </c>
      <c r="C22" s="11">
        <v>10</v>
      </c>
      <c r="D22" s="12" t="s">
        <v>280</v>
      </c>
      <c r="E22" s="11" t="s">
        <v>280</v>
      </c>
      <c r="F22" s="11" t="s">
        <v>269</v>
      </c>
      <c r="G22" s="11">
        <v>40.26</v>
      </c>
      <c r="H22" s="13">
        <v>100650</v>
      </c>
      <c r="I22" s="14">
        <v>2500</v>
      </c>
      <c r="J22" s="16">
        <f t="shared" si="0"/>
        <v>100650</v>
      </c>
      <c r="K22" s="14">
        <v>2908</v>
      </c>
      <c r="L22" s="15">
        <f t="shared" si="1"/>
        <v>117076.07999999999</v>
      </c>
      <c r="M22" s="14">
        <v>5250</v>
      </c>
      <c r="N22" s="15">
        <f t="shared" si="2"/>
        <v>211365</v>
      </c>
      <c r="O22" s="14">
        <v>2970</v>
      </c>
      <c r="P22" s="15">
        <f t="shared" si="3"/>
        <v>119572.2</v>
      </c>
      <c r="Q22" s="33"/>
    </row>
    <row r="23" spans="2:17" ht="14.5" thickBot="1" x14ac:dyDescent="0.35">
      <c r="B23" s="33"/>
      <c r="C23" s="33"/>
      <c r="D23" s="34"/>
      <c r="E23" s="33"/>
      <c r="F23" s="33"/>
      <c r="G23" s="33"/>
      <c r="H23" s="33"/>
      <c r="I23" s="33"/>
      <c r="J23" s="33"/>
      <c r="K23" s="33"/>
      <c r="L23" s="33"/>
      <c r="M23" s="33"/>
      <c r="N23" s="33"/>
      <c r="O23" s="33"/>
      <c r="P23" s="33"/>
      <c r="Q23" s="33"/>
    </row>
  </sheetData>
  <autoFilter ref="B11:P22"/>
  <mergeCells count="53">
    <mergeCell ref="O10:P10"/>
    <mergeCell ref="B9:E10"/>
    <mergeCell ref="F9:H9"/>
    <mergeCell ref="I9:J9"/>
    <mergeCell ref="K9:L9"/>
    <mergeCell ref="M9:N9"/>
    <mergeCell ref="O9:P9"/>
    <mergeCell ref="F10:H10"/>
    <mergeCell ref="I10:J10"/>
    <mergeCell ref="K10:L10"/>
    <mergeCell ref="M10:N10"/>
    <mergeCell ref="B7:H7"/>
    <mergeCell ref="I7:J7"/>
    <mergeCell ref="K7:L7"/>
    <mergeCell ref="M7:N7"/>
    <mergeCell ref="O7:P7"/>
    <mergeCell ref="B8:H8"/>
    <mergeCell ref="I8:J8"/>
    <mergeCell ref="K8:L8"/>
    <mergeCell ref="M8:N8"/>
    <mergeCell ref="O8:P8"/>
    <mergeCell ref="O6:P6"/>
    <mergeCell ref="O3:P3"/>
    <mergeCell ref="F4:H4"/>
    <mergeCell ref="I4:J4"/>
    <mergeCell ref="K4:L4"/>
    <mergeCell ref="M4:N4"/>
    <mergeCell ref="O4:P4"/>
    <mergeCell ref="M3:N3"/>
    <mergeCell ref="M5:N5"/>
    <mergeCell ref="O5:P5"/>
    <mergeCell ref="B6:H6"/>
    <mergeCell ref="I6:J6"/>
    <mergeCell ref="K6:L6"/>
    <mergeCell ref="M6:N6"/>
    <mergeCell ref="O1:P1"/>
    <mergeCell ref="F2:H2"/>
    <mergeCell ref="I2:J2"/>
    <mergeCell ref="K2:L2"/>
    <mergeCell ref="M2:N2"/>
    <mergeCell ref="O2:P2"/>
    <mergeCell ref="M1:N1"/>
    <mergeCell ref="B1:C5"/>
    <mergeCell ref="D1:E5"/>
    <mergeCell ref="F1:H1"/>
    <mergeCell ref="I1:J1"/>
    <mergeCell ref="K1:L1"/>
    <mergeCell ref="F3:H3"/>
    <mergeCell ref="I3:J3"/>
    <mergeCell ref="K3:L3"/>
    <mergeCell ref="F5:H5"/>
    <mergeCell ref="I5:J5"/>
    <mergeCell ref="K5:L5"/>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3"/>
  <sheetViews>
    <sheetView topLeftCell="E1" zoomScale="63" workbookViewId="0">
      <selection activeCell="I23" sqref="I23"/>
    </sheetView>
  </sheetViews>
  <sheetFormatPr defaultColWidth="9.1796875" defaultRowHeight="14" x14ac:dyDescent="0.3"/>
  <cols>
    <col min="1" max="2" width="9.1796875" style="32" customWidth="1"/>
    <col min="3" max="3" width="13.453125" style="32" customWidth="1"/>
    <col min="4" max="4" width="32.81640625" style="32" customWidth="1"/>
    <col min="5" max="5" width="20.7265625" style="32" customWidth="1"/>
    <col min="6" max="7" width="9.1796875" style="32" customWidth="1"/>
    <col min="8" max="8" width="32" style="32" customWidth="1"/>
    <col min="9" max="16" width="22.7265625" style="32" customWidth="1"/>
    <col min="17" max="16384" width="9.1796875" style="32"/>
  </cols>
  <sheetData>
    <row r="1" spans="2:16" ht="14.5" thickBot="1" x14ac:dyDescent="0.35">
      <c r="B1" s="94"/>
      <c r="C1" s="94"/>
      <c r="D1" s="99" t="s">
        <v>281</v>
      </c>
      <c r="E1" s="99" t="s">
        <v>281</v>
      </c>
      <c r="F1" s="96" t="s">
        <v>282</v>
      </c>
      <c r="G1" s="96" t="s">
        <v>282</v>
      </c>
      <c r="H1" s="96" t="s">
        <v>282</v>
      </c>
      <c r="I1" s="100" t="s">
        <v>198</v>
      </c>
      <c r="J1" s="100" t="s">
        <v>198</v>
      </c>
      <c r="K1" s="100" t="s">
        <v>5</v>
      </c>
      <c r="L1" s="100" t="s">
        <v>5</v>
      </c>
      <c r="M1" s="100" t="s">
        <v>197</v>
      </c>
      <c r="N1" s="100" t="s">
        <v>197</v>
      </c>
      <c r="O1" s="100" t="s">
        <v>320</v>
      </c>
      <c r="P1" s="100" t="s">
        <v>197</v>
      </c>
    </row>
    <row r="2" spans="2:16" x14ac:dyDescent="0.3">
      <c r="B2" s="94"/>
      <c r="C2" s="94"/>
      <c r="D2" s="99" t="s">
        <v>281</v>
      </c>
      <c r="E2" s="99" t="s">
        <v>281</v>
      </c>
      <c r="F2" s="96" t="s">
        <v>283</v>
      </c>
      <c r="G2" s="96" t="s">
        <v>283</v>
      </c>
      <c r="H2" s="96" t="s">
        <v>283</v>
      </c>
      <c r="I2" s="95" t="s">
        <v>201</v>
      </c>
      <c r="J2" s="95" t="s">
        <v>201</v>
      </c>
      <c r="K2" s="95" t="s">
        <v>9</v>
      </c>
      <c r="L2" s="95" t="s">
        <v>9</v>
      </c>
      <c r="M2" s="95" t="s">
        <v>200</v>
      </c>
      <c r="N2" s="95" t="s">
        <v>200</v>
      </c>
      <c r="O2" s="95"/>
      <c r="P2" s="95"/>
    </row>
    <row r="3" spans="2:16" x14ac:dyDescent="0.3">
      <c r="B3" s="94"/>
      <c r="C3" s="94"/>
      <c r="D3" s="99" t="s">
        <v>281</v>
      </c>
      <c r="E3" s="99" t="s">
        <v>281</v>
      </c>
      <c r="F3" s="96" t="s">
        <v>284</v>
      </c>
      <c r="G3" s="96" t="s">
        <v>284</v>
      </c>
      <c r="H3" s="96" t="s">
        <v>284</v>
      </c>
      <c r="I3" s="95" t="s">
        <v>11</v>
      </c>
      <c r="J3" s="95" t="s">
        <v>11</v>
      </c>
      <c r="K3" s="95" t="s">
        <v>11</v>
      </c>
      <c r="L3" s="95" t="s">
        <v>11</v>
      </c>
      <c r="M3" s="95" t="s">
        <v>11</v>
      </c>
      <c r="N3" s="95" t="s">
        <v>11</v>
      </c>
      <c r="O3" s="95"/>
      <c r="P3" s="95"/>
    </row>
    <row r="4" spans="2:16" x14ac:dyDescent="0.3">
      <c r="B4" s="94"/>
      <c r="C4" s="94"/>
      <c r="D4" s="99" t="s">
        <v>281</v>
      </c>
      <c r="E4" s="99" t="s">
        <v>281</v>
      </c>
      <c r="F4" s="96" t="s">
        <v>285</v>
      </c>
      <c r="G4" s="96" t="s">
        <v>285</v>
      </c>
      <c r="H4" s="96" t="s">
        <v>285</v>
      </c>
      <c r="I4" s="95" t="s">
        <v>13</v>
      </c>
      <c r="J4" s="95" t="s">
        <v>13</v>
      </c>
      <c r="K4" s="95" t="s">
        <v>13</v>
      </c>
      <c r="L4" s="95" t="s">
        <v>13</v>
      </c>
      <c r="M4" s="95" t="s">
        <v>13</v>
      </c>
      <c r="N4" s="95" t="s">
        <v>13</v>
      </c>
      <c r="O4" s="95"/>
      <c r="P4" s="95"/>
    </row>
    <row r="5" spans="2:16" ht="14.5" thickBot="1" x14ac:dyDescent="0.35">
      <c r="B5" s="94"/>
      <c r="C5" s="94"/>
      <c r="D5" s="99" t="s">
        <v>281</v>
      </c>
      <c r="E5" s="99" t="s">
        <v>281</v>
      </c>
      <c r="F5" s="94"/>
      <c r="G5" s="94"/>
      <c r="H5" s="94"/>
      <c r="I5" s="95" t="s">
        <v>14</v>
      </c>
      <c r="J5" s="95" t="s">
        <v>14</v>
      </c>
      <c r="K5" s="95" t="s">
        <v>16</v>
      </c>
      <c r="L5" s="95" t="s">
        <v>16</v>
      </c>
      <c r="M5" s="95" t="s">
        <v>14</v>
      </c>
      <c r="N5" s="95" t="s">
        <v>14</v>
      </c>
      <c r="O5" s="95"/>
      <c r="P5" s="95"/>
    </row>
    <row r="6" spans="2:16" ht="14.5" thickBot="1" x14ac:dyDescent="0.35">
      <c r="B6" s="97" t="s">
        <v>286</v>
      </c>
      <c r="C6" s="97" t="s">
        <v>286</v>
      </c>
      <c r="D6" s="97" t="s">
        <v>286</v>
      </c>
      <c r="E6" s="97" t="s">
        <v>286</v>
      </c>
      <c r="F6" s="97" t="s">
        <v>286</v>
      </c>
      <c r="G6" s="97" t="s">
        <v>286</v>
      </c>
      <c r="H6" s="97" t="s">
        <v>286</v>
      </c>
      <c r="I6" s="98" t="s">
        <v>206</v>
      </c>
      <c r="J6" s="98" t="s">
        <v>206</v>
      </c>
      <c r="K6" s="98" t="s">
        <v>21</v>
      </c>
      <c r="L6" s="98" t="s">
        <v>21</v>
      </c>
      <c r="M6" s="98" t="s">
        <v>205</v>
      </c>
      <c r="N6" s="98" t="s">
        <v>205</v>
      </c>
      <c r="O6" s="98"/>
      <c r="P6" s="98"/>
    </row>
    <row r="7" spans="2:16" ht="14.5" thickBot="1" x14ac:dyDescent="0.35">
      <c r="B7" s="98" t="s">
        <v>287</v>
      </c>
      <c r="C7" s="98" t="s">
        <v>287</v>
      </c>
      <c r="D7" s="98" t="s">
        <v>287</v>
      </c>
      <c r="E7" s="98" t="s">
        <v>287</v>
      </c>
      <c r="F7" s="98" t="s">
        <v>287</v>
      </c>
      <c r="G7" s="98" t="s">
        <v>287</v>
      </c>
      <c r="H7" s="98" t="s">
        <v>287</v>
      </c>
      <c r="I7" s="98" t="s">
        <v>208</v>
      </c>
      <c r="J7" s="98" t="s">
        <v>208</v>
      </c>
      <c r="K7" s="98" t="s">
        <v>208</v>
      </c>
      <c r="L7" s="98" t="s">
        <v>208</v>
      </c>
      <c r="M7" s="98" t="s">
        <v>208</v>
      </c>
      <c r="N7" s="98" t="s">
        <v>208</v>
      </c>
      <c r="O7" s="98"/>
      <c r="P7" s="98"/>
    </row>
    <row r="8" spans="2:16" ht="14.5" thickBot="1" x14ac:dyDescent="0.35">
      <c r="B8" s="98" t="s">
        <v>121</v>
      </c>
      <c r="C8" s="98" t="s">
        <v>121</v>
      </c>
      <c r="D8" s="98" t="s">
        <v>121</v>
      </c>
      <c r="E8" s="98" t="s">
        <v>121</v>
      </c>
      <c r="F8" s="98" t="s">
        <v>121</v>
      </c>
      <c r="G8" s="98" t="s">
        <v>121</v>
      </c>
      <c r="H8" s="98" t="s">
        <v>121</v>
      </c>
      <c r="I8" s="98" t="s">
        <v>25</v>
      </c>
      <c r="J8" s="98" t="s">
        <v>25</v>
      </c>
      <c r="K8" s="98" t="s">
        <v>25</v>
      </c>
      <c r="L8" s="98" t="s">
        <v>25</v>
      </c>
      <c r="M8" s="98" t="s">
        <v>25</v>
      </c>
      <c r="N8" s="98" t="s">
        <v>25</v>
      </c>
      <c r="O8" s="98"/>
      <c r="P8" s="98"/>
    </row>
    <row r="9" spans="2:16" ht="14.5" thickBot="1" x14ac:dyDescent="0.35">
      <c r="B9" s="101" t="s">
        <v>209</v>
      </c>
      <c r="C9" s="101" t="s">
        <v>209</v>
      </c>
      <c r="D9" s="101" t="s">
        <v>209</v>
      </c>
      <c r="E9" s="101" t="s">
        <v>209</v>
      </c>
      <c r="F9" s="98" t="s">
        <v>27</v>
      </c>
      <c r="G9" s="98" t="s">
        <v>27</v>
      </c>
      <c r="H9" s="98" t="s">
        <v>27</v>
      </c>
      <c r="I9" s="98" t="s">
        <v>28</v>
      </c>
      <c r="J9" s="98" t="s">
        <v>28</v>
      </c>
      <c r="K9" s="98" t="s">
        <v>28</v>
      </c>
      <c r="L9" s="98" t="s">
        <v>28</v>
      </c>
      <c r="M9" s="98" t="s">
        <v>28</v>
      </c>
      <c r="N9" s="98" t="s">
        <v>28</v>
      </c>
      <c r="O9" s="98"/>
      <c r="P9" s="98"/>
    </row>
    <row r="10" spans="2:16" ht="14.5" thickBot="1" x14ac:dyDescent="0.35">
      <c r="B10" s="101" t="s">
        <v>209</v>
      </c>
      <c r="C10" s="101" t="s">
        <v>209</v>
      </c>
      <c r="D10" s="101" t="s">
        <v>209</v>
      </c>
      <c r="E10" s="101" t="s">
        <v>209</v>
      </c>
      <c r="F10" s="98" t="s">
        <v>29</v>
      </c>
      <c r="G10" s="98" t="s">
        <v>29</v>
      </c>
      <c r="H10" s="98" t="s">
        <v>29</v>
      </c>
      <c r="I10" s="98" t="s">
        <v>30</v>
      </c>
      <c r="J10" s="98" t="s">
        <v>30</v>
      </c>
      <c r="K10" s="98" t="s">
        <v>30</v>
      </c>
      <c r="L10" s="98" t="s">
        <v>30</v>
      </c>
      <c r="M10" s="98" t="s">
        <v>30</v>
      </c>
      <c r="N10" s="98" t="s">
        <v>30</v>
      </c>
      <c r="O10" s="98"/>
      <c r="P10" s="98"/>
    </row>
    <row r="11" spans="2:16" ht="14.5" thickBot="1" x14ac:dyDescent="0.35">
      <c r="B11" s="36" t="s">
        <v>31</v>
      </c>
      <c r="C11" s="36" t="s">
        <v>32</v>
      </c>
      <c r="D11" s="36" t="s">
        <v>33</v>
      </c>
      <c r="E11" s="36" t="s">
        <v>34</v>
      </c>
      <c r="F11" s="36" t="s">
        <v>35</v>
      </c>
      <c r="G11" s="36" t="s">
        <v>36</v>
      </c>
      <c r="H11" s="36" t="s">
        <v>37</v>
      </c>
      <c r="I11" s="36" t="s">
        <v>38</v>
      </c>
      <c r="J11" s="36" t="s">
        <v>39</v>
      </c>
      <c r="K11" s="36" t="s">
        <v>38</v>
      </c>
      <c r="L11" s="36" t="s">
        <v>39</v>
      </c>
      <c r="M11" s="36" t="s">
        <v>38</v>
      </c>
      <c r="N11" s="36" t="s">
        <v>39</v>
      </c>
      <c r="O11" s="36" t="s">
        <v>38</v>
      </c>
      <c r="P11" s="36" t="s">
        <v>39</v>
      </c>
    </row>
    <row r="12" spans="2:16" s="55" customFormat="1" ht="14.5" thickBot="1" x14ac:dyDescent="0.35">
      <c r="B12" s="53">
        <v>1</v>
      </c>
      <c r="C12" s="53" t="s">
        <v>40</v>
      </c>
      <c r="D12" s="53" t="s">
        <v>288</v>
      </c>
      <c r="E12" s="53" t="s">
        <v>288</v>
      </c>
      <c r="F12" s="53" t="s">
        <v>42</v>
      </c>
      <c r="G12" s="53">
        <v>1</v>
      </c>
      <c r="H12" s="53"/>
      <c r="I12" s="54"/>
      <c r="J12" s="54">
        <v>610000</v>
      </c>
      <c r="K12" s="54"/>
      <c r="L12" s="54">
        <v>709692</v>
      </c>
      <c r="M12" s="54"/>
      <c r="N12" s="54">
        <v>914099</v>
      </c>
      <c r="O12" s="54"/>
      <c r="P12" s="54">
        <f>SUM(P13:P22)</f>
        <v>569010</v>
      </c>
    </row>
    <row r="13" spans="2:16" ht="14.5" thickBot="1" x14ac:dyDescent="0.35">
      <c r="B13" s="33">
        <v>1</v>
      </c>
      <c r="C13" s="33" t="s">
        <v>40</v>
      </c>
      <c r="D13" s="33" t="s">
        <v>289</v>
      </c>
      <c r="E13" s="33" t="s">
        <v>289</v>
      </c>
      <c r="F13" s="33" t="s">
        <v>40</v>
      </c>
      <c r="G13" s="33" t="s">
        <v>40</v>
      </c>
      <c r="H13" s="33"/>
      <c r="I13" s="33"/>
      <c r="J13" s="33"/>
      <c r="K13" s="33"/>
      <c r="L13" s="33"/>
      <c r="M13" s="33"/>
      <c r="N13" s="33"/>
      <c r="O13" s="33"/>
      <c r="P13" s="33"/>
    </row>
    <row r="14" spans="2:16" ht="14.5" thickBot="1" x14ac:dyDescent="0.35">
      <c r="B14" s="33">
        <v>2</v>
      </c>
      <c r="C14" s="33">
        <v>1</v>
      </c>
      <c r="D14" s="33" t="s">
        <v>290</v>
      </c>
      <c r="E14" s="33" t="s">
        <v>290</v>
      </c>
      <c r="F14" s="33" t="s">
        <v>40</v>
      </c>
      <c r="G14" s="33" t="s">
        <v>40</v>
      </c>
      <c r="H14" s="33"/>
      <c r="I14" s="33"/>
      <c r="J14" s="33"/>
      <c r="K14" s="33"/>
      <c r="L14" s="33"/>
      <c r="M14" s="33"/>
      <c r="N14" s="33"/>
      <c r="O14" s="33"/>
      <c r="P14" s="33"/>
    </row>
    <row r="15" spans="2:16" ht="14.5" thickBot="1" x14ac:dyDescent="0.35">
      <c r="B15" s="33">
        <v>3</v>
      </c>
      <c r="C15" s="33" t="s">
        <v>291</v>
      </c>
      <c r="D15" s="33" t="s">
        <v>292</v>
      </c>
      <c r="E15" s="33" t="s">
        <v>292</v>
      </c>
      <c r="F15" s="33" t="s">
        <v>293</v>
      </c>
      <c r="G15" s="33">
        <v>60</v>
      </c>
      <c r="H15" s="50">
        <v>126360</v>
      </c>
      <c r="I15" s="37">
        <v>2106</v>
      </c>
      <c r="J15" s="51">
        <v>126360</v>
      </c>
      <c r="K15" s="37">
        <v>3900</v>
      </c>
      <c r="L15" s="52">
        <v>234000</v>
      </c>
      <c r="M15" s="37">
        <v>2650</v>
      </c>
      <c r="N15" s="52">
        <v>159000</v>
      </c>
      <c r="O15" s="37">
        <v>1900</v>
      </c>
      <c r="P15" s="52">
        <f t="shared" ref="P15:P22" si="0">O15*$G15</f>
        <v>114000</v>
      </c>
    </row>
    <row r="16" spans="2:16" ht="14.5" thickBot="1" x14ac:dyDescent="0.35">
      <c r="B16" s="33">
        <v>4</v>
      </c>
      <c r="C16" s="33" t="s">
        <v>294</v>
      </c>
      <c r="D16" s="33" t="s">
        <v>295</v>
      </c>
      <c r="E16" s="33" t="s">
        <v>295</v>
      </c>
      <c r="F16" s="33" t="s">
        <v>293</v>
      </c>
      <c r="G16" s="33">
        <v>30</v>
      </c>
      <c r="H16" s="50">
        <v>56700</v>
      </c>
      <c r="I16" s="37">
        <v>1890</v>
      </c>
      <c r="J16" s="51">
        <v>56700</v>
      </c>
      <c r="K16" s="37">
        <v>3000</v>
      </c>
      <c r="L16" s="52">
        <v>90000</v>
      </c>
      <c r="M16" s="37">
        <v>3650</v>
      </c>
      <c r="N16" s="52">
        <v>109500</v>
      </c>
      <c r="O16" s="37">
        <v>1900</v>
      </c>
      <c r="P16" s="52">
        <f t="shared" si="0"/>
        <v>57000</v>
      </c>
    </row>
    <row r="17" spans="2:16" ht="14.5" thickBot="1" x14ac:dyDescent="0.35">
      <c r="B17" s="33">
        <v>5</v>
      </c>
      <c r="C17" s="33">
        <v>2</v>
      </c>
      <c r="D17" s="33" t="s">
        <v>296</v>
      </c>
      <c r="E17" s="33" t="s">
        <v>296</v>
      </c>
      <c r="F17" s="33" t="s">
        <v>293</v>
      </c>
      <c r="G17" s="33">
        <v>127.98</v>
      </c>
      <c r="H17" s="50">
        <v>117485.64</v>
      </c>
      <c r="I17" s="37">
        <v>918</v>
      </c>
      <c r="J17" s="51">
        <v>117485.64</v>
      </c>
      <c r="K17" s="37">
        <v>950</v>
      </c>
      <c r="L17" s="52">
        <v>121581</v>
      </c>
      <c r="M17" s="37">
        <v>1450</v>
      </c>
      <c r="N17" s="52">
        <v>185571</v>
      </c>
      <c r="O17" s="37">
        <v>850</v>
      </c>
      <c r="P17" s="52">
        <f t="shared" si="0"/>
        <v>108783</v>
      </c>
    </row>
    <row r="18" spans="2:16" ht="14.5" thickBot="1" x14ac:dyDescent="0.35">
      <c r="B18" s="33">
        <v>6</v>
      </c>
      <c r="C18" s="33">
        <v>3</v>
      </c>
      <c r="D18" s="33" t="s">
        <v>297</v>
      </c>
      <c r="E18" s="33" t="s">
        <v>297</v>
      </c>
      <c r="F18" s="33" t="s">
        <v>46</v>
      </c>
      <c r="G18" s="33">
        <v>2</v>
      </c>
      <c r="H18" s="50">
        <v>84500</v>
      </c>
      <c r="I18" s="37">
        <v>42250</v>
      </c>
      <c r="J18" s="51">
        <v>84500</v>
      </c>
      <c r="K18" s="37">
        <v>42250</v>
      </c>
      <c r="L18" s="52">
        <v>84500</v>
      </c>
      <c r="M18" s="37">
        <v>62500</v>
      </c>
      <c r="N18" s="52">
        <v>125000</v>
      </c>
      <c r="O18" s="37">
        <v>45000</v>
      </c>
      <c r="P18" s="52">
        <f t="shared" si="0"/>
        <v>90000</v>
      </c>
    </row>
    <row r="19" spans="2:16" ht="14.5" thickBot="1" x14ac:dyDescent="0.35">
      <c r="B19" s="33">
        <v>7</v>
      </c>
      <c r="C19" s="33">
        <v>4</v>
      </c>
      <c r="D19" s="33" t="s">
        <v>298</v>
      </c>
      <c r="E19" s="33" t="s">
        <v>298</v>
      </c>
      <c r="F19" s="33" t="s">
        <v>46</v>
      </c>
      <c r="G19" s="33">
        <v>1</v>
      </c>
      <c r="H19" s="50">
        <v>55000</v>
      </c>
      <c r="I19" s="37">
        <v>63000</v>
      </c>
      <c r="J19" s="52">
        <v>63000</v>
      </c>
      <c r="K19" s="37">
        <v>55000</v>
      </c>
      <c r="L19" s="51">
        <v>55000</v>
      </c>
      <c r="M19" s="37">
        <v>125000</v>
      </c>
      <c r="N19" s="52">
        <v>125000</v>
      </c>
      <c r="O19" s="37">
        <v>75000</v>
      </c>
      <c r="P19" s="52">
        <f t="shared" si="0"/>
        <v>75000</v>
      </c>
    </row>
    <row r="20" spans="2:16" ht="14.5" thickBot="1" x14ac:dyDescent="0.35">
      <c r="B20" s="33">
        <v>8</v>
      </c>
      <c r="C20" s="33">
        <v>5</v>
      </c>
      <c r="D20" s="33" t="s">
        <v>299</v>
      </c>
      <c r="E20" s="33" t="s">
        <v>299</v>
      </c>
      <c r="F20" s="33" t="s">
        <v>293</v>
      </c>
      <c r="G20" s="33">
        <v>55</v>
      </c>
      <c r="H20" s="50">
        <v>112750</v>
      </c>
      <c r="I20" s="37">
        <v>2106</v>
      </c>
      <c r="J20" s="52">
        <v>115830</v>
      </c>
      <c r="K20" s="37">
        <v>2050</v>
      </c>
      <c r="L20" s="51">
        <v>112750</v>
      </c>
      <c r="M20" s="37">
        <v>2425</v>
      </c>
      <c r="N20" s="52">
        <v>133375</v>
      </c>
      <c r="O20" s="37">
        <v>1850</v>
      </c>
      <c r="P20" s="52">
        <f t="shared" si="0"/>
        <v>101750</v>
      </c>
    </row>
    <row r="21" spans="2:16" ht="14.5" thickBot="1" x14ac:dyDescent="0.35">
      <c r="B21" s="33">
        <v>9</v>
      </c>
      <c r="C21" s="33">
        <v>6</v>
      </c>
      <c r="D21" s="33" t="s">
        <v>300</v>
      </c>
      <c r="E21" s="33" t="s">
        <v>300</v>
      </c>
      <c r="F21" s="33" t="s">
        <v>269</v>
      </c>
      <c r="G21" s="33">
        <v>4</v>
      </c>
      <c r="H21" s="50">
        <v>3500</v>
      </c>
      <c r="I21" s="37">
        <v>3078</v>
      </c>
      <c r="J21" s="52">
        <v>12312</v>
      </c>
      <c r="K21" s="37">
        <v>875</v>
      </c>
      <c r="L21" s="51">
        <v>3500</v>
      </c>
      <c r="M21" s="37">
        <v>5925</v>
      </c>
      <c r="N21" s="52">
        <v>23700</v>
      </c>
      <c r="O21" s="37">
        <v>2600</v>
      </c>
      <c r="P21" s="52">
        <f t="shared" si="0"/>
        <v>10400</v>
      </c>
    </row>
    <row r="22" spans="2:16" ht="14.5" thickBot="1" x14ac:dyDescent="0.35">
      <c r="B22" s="33">
        <v>10</v>
      </c>
      <c r="C22" s="33">
        <v>7</v>
      </c>
      <c r="D22" s="33" t="s">
        <v>301</v>
      </c>
      <c r="E22" s="33" t="s">
        <v>301</v>
      </c>
      <c r="F22" s="33" t="s">
        <v>293</v>
      </c>
      <c r="G22" s="33">
        <v>18.579999999999998</v>
      </c>
      <c r="H22" s="50">
        <v>8361</v>
      </c>
      <c r="I22" s="37">
        <v>2160</v>
      </c>
      <c r="J22" s="52">
        <v>40132.800000000003</v>
      </c>
      <c r="K22" s="37">
        <v>450</v>
      </c>
      <c r="L22" s="51">
        <v>8361</v>
      </c>
      <c r="M22" s="37">
        <v>2850</v>
      </c>
      <c r="N22" s="52">
        <v>52953</v>
      </c>
      <c r="O22" s="37">
        <v>650</v>
      </c>
      <c r="P22" s="52">
        <f t="shared" si="0"/>
        <v>12076.999999999998</v>
      </c>
    </row>
    <row r="23" spans="2:16" ht="14.5" thickBot="1" x14ac:dyDescent="0.35">
      <c r="B23" s="33"/>
      <c r="C23" s="33"/>
      <c r="D23" s="33"/>
      <c r="E23" s="33"/>
      <c r="F23" s="33"/>
      <c r="G23" s="33"/>
      <c r="H23" s="33"/>
      <c r="I23" s="33"/>
      <c r="J23" s="33"/>
      <c r="K23" s="33"/>
      <c r="L23" s="33"/>
      <c r="M23" s="33"/>
      <c r="N23" s="33"/>
      <c r="O23" s="33"/>
      <c r="P23" s="33"/>
    </row>
  </sheetData>
  <mergeCells count="53">
    <mergeCell ref="O7:P7"/>
    <mergeCell ref="O8:P8"/>
    <mergeCell ref="O9:P9"/>
    <mergeCell ref="O10:P10"/>
    <mergeCell ref="O1:P1"/>
    <mergeCell ref="O2:P2"/>
    <mergeCell ref="O3:P3"/>
    <mergeCell ref="O4:P4"/>
    <mergeCell ref="O5:P5"/>
    <mergeCell ref="O6:P6"/>
    <mergeCell ref="B9:E10"/>
    <mergeCell ref="F9:H9"/>
    <mergeCell ref="I9:J9"/>
    <mergeCell ref="K9:L9"/>
    <mergeCell ref="M9:N9"/>
    <mergeCell ref="F10:H10"/>
    <mergeCell ref="I10:J10"/>
    <mergeCell ref="K10:L10"/>
    <mergeCell ref="M10:N10"/>
    <mergeCell ref="B7:H7"/>
    <mergeCell ref="I7:J7"/>
    <mergeCell ref="K7:L7"/>
    <mergeCell ref="M7:N7"/>
    <mergeCell ref="B8:H8"/>
    <mergeCell ref="I8:J8"/>
    <mergeCell ref="K8:L8"/>
    <mergeCell ref="M8:N8"/>
    <mergeCell ref="B6:H6"/>
    <mergeCell ref="I6:J6"/>
    <mergeCell ref="K6:L6"/>
    <mergeCell ref="M6:N6"/>
    <mergeCell ref="B1:C5"/>
    <mergeCell ref="D1:E5"/>
    <mergeCell ref="F1:H1"/>
    <mergeCell ref="I1:J1"/>
    <mergeCell ref="K1:L1"/>
    <mergeCell ref="M1:N1"/>
    <mergeCell ref="F2:H2"/>
    <mergeCell ref="I2:J2"/>
    <mergeCell ref="F4:H4"/>
    <mergeCell ref="I4:J4"/>
    <mergeCell ref="K4:L4"/>
    <mergeCell ref="M4:N4"/>
    <mergeCell ref="F5:H5"/>
    <mergeCell ref="I5:J5"/>
    <mergeCell ref="K5:L5"/>
    <mergeCell ref="M5:N5"/>
    <mergeCell ref="K2:L2"/>
    <mergeCell ref="M2:N2"/>
    <mergeCell ref="F3:H3"/>
    <mergeCell ref="I3:J3"/>
    <mergeCell ref="K3:L3"/>
    <mergeCell ref="M3:N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6"/>
  <sheetViews>
    <sheetView zoomScale="44" workbookViewId="0">
      <selection activeCell="P14" sqref="P14:P55"/>
    </sheetView>
  </sheetViews>
  <sheetFormatPr defaultColWidth="9.1796875" defaultRowHeight="14" x14ac:dyDescent="0.3"/>
  <cols>
    <col min="1" max="2" width="9.1796875" style="1" customWidth="1"/>
    <col min="3" max="3" width="13.453125" style="1" customWidth="1"/>
    <col min="4" max="4" width="88.54296875" style="20" customWidth="1"/>
    <col min="5" max="5" width="20.7265625" style="1" hidden="1" customWidth="1"/>
    <col min="6" max="7" width="9.1796875" style="1" customWidth="1"/>
    <col min="8" max="8" width="18" style="1" bestFit="1" customWidth="1"/>
    <col min="9" max="16" width="22.7265625" style="1" customWidth="1"/>
    <col min="17" max="17" width="9.1796875" style="1" customWidth="1"/>
    <col min="18" max="16384" width="9.1796875" style="1"/>
  </cols>
  <sheetData>
    <row r="1" spans="2:17" ht="14.5" thickBot="1" x14ac:dyDescent="0.35">
      <c r="B1" s="102"/>
      <c r="C1" s="102"/>
      <c r="D1" s="103" t="s">
        <v>196</v>
      </c>
      <c r="E1" s="103" t="s">
        <v>196</v>
      </c>
      <c r="F1" s="104" t="s">
        <v>1</v>
      </c>
      <c r="G1" s="104" t="s">
        <v>1</v>
      </c>
      <c r="H1" s="104" t="s">
        <v>1</v>
      </c>
      <c r="I1" s="105" t="s">
        <v>111</v>
      </c>
      <c r="J1" s="105" t="s">
        <v>111</v>
      </c>
      <c r="K1" s="105" t="s">
        <v>197</v>
      </c>
      <c r="L1" s="105" t="s">
        <v>197</v>
      </c>
      <c r="M1" s="105" t="s">
        <v>198</v>
      </c>
      <c r="N1" s="105" t="s">
        <v>198</v>
      </c>
      <c r="O1" s="105" t="s">
        <v>5</v>
      </c>
      <c r="P1" s="105" t="s">
        <v>5</v>
      </c>
    </row>
    <row r="2" spans="2:17" x14ac:dyDescent="0.3">
      <c r="B2" s="102"/>
      <c r="C2" s="102"/>
      <c r="D2" s="103" t="s">
        <v>196</v>
      </c>
      <c r="E2" s="103" t="s">
        <v>196</v>
      </c>
      <c r="F2" s="104" t="s">
        <v>199</v>
      </c>
      <c r="G2" s="104" t="s">
        <v>199</v>
      </c>
      <c r="H2" s="104" t="s">
        <v>199</v>
      </c>
      <c r="I2" s="106" t="s">
        <v>113</v>
      </c>
      <c r="J2" s="106" t="s">
        <v>113</v>
      </c>
      <c r="K2" s="106" t="s">
        <v>200</v>
      </c>
      <c r="L2" s="106" t="s">
        <v>200</v>
      </c>
      <c r="M2" s="106" t="s">
        <v>201</v>
      </c>
      <c r="N2" s="106" t="s">
        <v>201</v>
      </c>
      <c r="O2" s="106" t="s">
        <v>9</v>
      </c>
      <c r="P2" s="106" t="s">
        <v>9</v>
      </c>
    </row>
    <row r="3" spans="2:17" x14ac:dyDescent="0.3">
      <c r="B3" s="102"/>
      <c r="C3" s="102"/>
      <c r="D3" s="103" t="s">
        <v>196</v>
      </c>
      <c r="E3" s="103" t="s">
        <v>196</v>
      </c>
      <c r="F3" s="104" t="s">
        <v>202</v>
      </c>
      <c r="G3" s="104" t="s">
        <v>202</v>
      </c>
      <c r="H3" s="104" t="s">
        <v>202</v>
      </c>
      <c r="I3" s="106" t="s">
        <v>11</v>
      </c>
      <c r="J3" s="106" t="s">
        <v>11</v>
      </c>
      <c r="K3" s="106" t="s">
        <v>11</v>
      </c>
      <c r="L3" s="106" t="s">
        <v>11</v>
      </c>
      <c r="M3" s="106" t="s">
        <v>11</v>
      </c>
      <c r="N3" s="106" t="s">
        <v>11</v>
      </c>
      <c r="O3" s="106" t="s">
        <v>11</v>
      </c>
      <c r="P3" s="106" t="s">
        <v>11</v>
      </c>
    </row>
    <row r="4" spans="2:17" x14ac:dyDescent="0.3">
      <c r="B4" s="102"/>
      <c r="C4" s="102"/>
      <c r="D4" s="103" t="s">
        <v>196</v>
      </c>
      <c r="E4" s="103" t="s">
        <v>196</v>
      </c>
      <c r="F4" s="104" t="s">
        <v>203</v>
      </c>
      <c r="G4" s="104" t="s">
        <v>203</v>
      </c>
      <c r="H4" s="104" t="s">
        <v>203</v>
      </c>
      <c r="I4" s="106" t="s">
        <v>13</v>
      </c>
      <c r="J4" s="106" t="s">
        <v>13</v>
      </c>
      <c r="K4" s="106" t="s">
        <v>13</v>
      </c>
      <c r="L4" s="106" t="s">
        <v>13</v>
      </c>
      <c r="M4" s="106" t="s">
        <v>13</v>
      </c>
      <c r="N4" s="106" t="s">
        <v>13</v>
      </c>
      <c r="O4" s="106" t="s">
        <v>13</v>
      </c>
      <c r="P4" s="106" t="s">
        <v>13</v>
      </c>
    </row>
    <row r="5" spans="2:17" ht="14.5" thickBot="1" x14ac:dyDescent="0.35">
      <c r="B5" s="102"/>
      <c r="C5" s="102"/>
      <c r="D5" s="103" t="s">
        <v>196</v>
      </c>
      <c r="E5" s="103" t="s">
        <v>196</v>
      </c>
      <c r="F5" s="102"/>
      <c r="G5" s="102"/>
      <c r="H5" s="102"/>
      <c r="I5" s="106" t="s">
        <v>116</v>
      </c>
      <c r="J5" s="106" t="s">
        <v>116</v>
      </c>
      <c r="K5" s="106" t="s">
        <v>14</v>
      </c>
      <c r="L5" s="106" t="s">
        <v>14</v>
      </c>
      <c r="M5" s="106" t="s">
        <v>14</v>
      </c>
      <c r="N5" s="106" t="s">
        <v>14</v>
      </c>
      <c r="O5" s="106" t="s">
        <v>16</v>
      </c>
      <c r="P5" s="106" t="s">
        <v>16</v>
      </c>
    </row>
    <row r="6" spans="2:17" ht="14.5" thickBot="1" x14ac:dyDescent="0.35">
      <c r="B6" s="108" t="s">
        <v>204</v>
      </c>
      <c r="C6" s="108" t="s">
        <v>204</v>
      </c>
      <c r="D6" s="108" t="s">
        <v>204</v>
      </c>
      <c r="E6" s="108" t="s">
        <v>204</v>
      </c>
      <c r="F6" s="108" t="s">
        <v>204</v>
      </c>
      <c r="G6" s="108" t="s">
        <v>204</v>
      </c>
      <c r="H6" s="108" t="s">
        <v>204</v>
      </c>
      <c r="I6" s="107" t="s">
        <v>118</v>
      </c>
      <c r="J6" s="107" t="s">
        <v>118</v>
      </c>
      <c r="K6" s="107" t="s">
        <v>205</v>
      </c>
      <c r="L6" s="107" t="s">
        <v>205</v>
      </c>
      <c r="M6" s="107" t="s">
        <v>206</v>
      </c>
      <c r="N6" s="107" t="s">
        <v>206</v>
      </c>
      <c r="O6" s="107" t="s">
        <v>21</v>
      </c>
      <c r="P6" s="107" t="s">
        <v>21</v>
      </c>
    </row>
    <row r="7" spans="2:17" ht="14.5" thickBot="1" x14ac:dyDescent="0.35">
      <c r="B7" s="107" t="s">
        <v>207</v>
      </c>
      <c r="C7" s="107" t="s">
        <v>207</v>
      </c>
      <c r="D7" s="107" t="s">
        <v>207</v>
      </c>
      <c r="E7" s="107" t="s">
        <v>207</v>
      </c>
      <c r="F7" s="107" t="s">
        <v>207</v>
      </c>
      <c r="G7" s="107" t="s">
        <v>207</v>
      </c>
      <c r="H7" s="107" t="s">
        <v>207</v>
      </c>
      <c r="I7" s="107" t="s">
        <v>208</v>
      </c>
      <c r="J7" s="107" t="s">
        <v>208</v>
      </c>
      <c r="K7" s="107" t="s">
        <v>208</v>
      </c>
      <c r="L7" s="107" t="s">
        <v>208</v>
      </c>
      <c r="M7" s="107" t="s">
        <v>208</v>
      </c>
      <c r="N7" s="107" t="s">
        <v>208</v>
      </c>
      <c r="O7" s="107" t="s">
        <v>208</v>
      </c>
      <c r="P7" s="107" t="s">
        <v>208</v>
      </c>
    </row>
    <row r="8" spans="2:17" ht="14.5" thickBot="1" x14ac:dyDescent="0.35">
      <c r="B8" s="107" t="s">
        <v>121</v>
      </c>
      <c r="C8" s="107" t="s">
        <v>121</v>
      </c>
      <c r="D8" s="107" t="s">
        <v>121</v>
      </c>
      <c r="E8" s="107" t="s">
        <v>121</v>
      </c>
      <c r="F8" s="107" t="s">
        <v>121</v>
      </c>
      <c r="G8" s="107" t="s">
        <v>121</v>
      </c>
      <c r="H8" s="107" t="s">
        <v>121</v>
      </c>
      <c r="I8" s="107" t="s">
        <v>25</v>
      </c>
      <c r="J8" s="107" t="s">
        <v>25</v>
      </c>
      <c r="K8" s="107" t="s">
        <v>25</v>
      </c>
      <c r="L8" s="107" t="s">
        <v>25</v>
      </c>
      <c r="M8" s="107" t="s">
        <v>25</v>
      </c>
      <c r="N8" s="107" t="s">
        <v>25</v>
      </c>
      <c r="O8" s="107" t="s">
        <v>25</v>
      </c>
      <c r="P8" s="107" t="s">
        <v>25</v>
      </c>
    </row>
    <row r="9" spans="2:17" ht="14.5" thickBot="1" x14ac:dyDescent="0.35">
      <c r="B9" s="109" t="s">
        <v>209</v>
      </c>
      <c r="C9" s="109" t="s">
        <v>209</v>
      </c>
      <c r="D9" s="109" t="s">
        <v>209</v>
      </c>
      <c r="E9" s="109" t="s">
        <v>209</v>
      </c>
      <c r="F9" s="107" t="s">
        <v>27</v>
      </c>
      <c r="G9" s="107" t="s">
        <v>27</v>
      </c>
      <c r="H9" s="107" t="s">
        <v>27</v>
      </c>
      <c r="I9" s="107" t="s">
        <v>28</v>
      </c>
      <c r="J9" s="107" t="s">
        <v>28</v>
      </c>
      <c r="K9" s="107" t="s">
        <v>28</v>
      </c>
      <c r="L9" s="107" t="s">
        <v>28</v>
      </c>
      <c r="M9" s="107" t="s">
        <v>28</v>
      </c>
      <c r="N9" s="107" t="s">
        <v>28</v>
      </c>
      <c r="O9" s="107" t="s">
        <v>28</v>
      </c>
      <c r="P9" s="107" t="s">
        <v>28</v>
      </c>
    </row>
    <row r="10" spans="2:17" ht="14.5" thickBot="1" x14ac:dyDescent="0.35">
      <c r="B10" s="109" t="s">
        <v>209</v>
      </c>
      <c r="C10" s="109" t="s">
        <v>209</v>
      </c>
      <c r="D10" s="109" t="s">
        <v>209</v>
      </c>
      <c r="E10" s="109" t="s">
        <v>209</v>
      </c>
      <c r="F10" s="107" t="s">
        <v>29</v>
      </c>
      <c r="G10" s="107" t="s">
        <v>29</v>
      </c>
      <c r="H10" s="107" t="s">
        <v>29</v>
      </c>
      <c r="I10" s="107" t="s">
        <v>30</v>
      </c>
      <c r="J10" s="107" t="s">
        <v>30</v>
      </c>
      <c r="K10" s="107" t="s">
        <v>30</v>
      </c>
      <c r="L10" s="107" t="s">
        <v>30</v>
      </c>
      <c r="M10" s="107" t="s">
        <v>30</v>
      </c>
      <c r="N10" s="107" t="s">
        <v>30</v>
      </c>
      <c r="O10" s="107" t="s">
        <v>30</v>
      </c>
      <c r="P10" s="107" t="s">
        <v>30</v>
      </c>
    </row>
    <row r="11" spans="2:17" ht="14.5" thickBot="1" x14ac:dyDescent="0.35">
      <c r="B11" s="21" t="s">
        <v>31</v>
      </c>
      <c r="C11" s="21" t="s">
        <v>32</v>
      </c>
      <c r="D11" s="22" t="s">
        <v>33</v>
      </c>
      <c r="E11" s="21" t="s">
        <v>34</v>
      </c>
      <c r="F11" s="21" t="s">
        <v>35</v>
      </c>
      <c r="G11" s="21" t="s">
        <v>36</v>
      </c>
      <c r="H11" s="21" t="s">
        <v>37</v>
      </c>
      <c r="I11" s="21" t="s">
        <v>38</v>
      </c>
      <c r="J11" s="21" t="s">
        <v>39</v>
      </c>
      <c r="K11" s="21" t="s">
        <v>38</v>
      </c>
      <c r="L11" s="21" t="s">
        <v>39</v>
      </c>
      <c r="M11" s="21" t="s">
        <v>38</v>
      </c>
      <c r="N11" s="21" t="s">
        <v>39</v>
      </c>
      <c r="O11" s="21" t="s">
        <v>38</v>
      </c>
      <c r="P11" s="21" t="s">
        <v>39</v>
      </c>
      <c r="Q11" s="4"/>
    </row>
    <row r="12" spans="2:17" s="10" customFormat="1" ht="14.5" thickBot="1" x14ac:dyDescent="0.35">
      <c r="B12" s="23">
        <v>1</v>
      </c>
      <c r="C12" s="23" t="s">
        <v>40</v>
      </c>
      <c r="D12" s="24" t="s">
        <v>210</v>
      </c>
      <c r="E12" s="23" t="s">
        <v>210</v>
      </c>
      <c r="F12" s="23" t="s">
        <v>42</v>
      </c>
      <c r="G12" s="23">
        <v>1</v>
      </c>
      <c r="H12" s="23"/>
      <c r="I12" s="25"/>
      <c r="J12" s="26">
        <f>SUM(J14:J55)</f>
        <v>4568345</v>
      </c>
      <c r="K12" s="25"/>
      <c r="L12" s="26">
        <f>SUM(L14:L55)</f>
        <v>5255735.5</v>
      </c>
      <c r="M12" s="25"/>
      <c r="N12" s="26">
        <f>SUM(N14:N55)</f>
        <v>5808592.25</v>
      </c>
      <c r="O12" s="25"/>
      <c r="P12" s="26">
        <f>SUM(P14:P55)</f>
        <v>3963902</v>
      </c>
      <c r="Q12" s="9"/>
    </row>
    <row r="13" spans="2:17" ht="14.5" thickBot="1" x14ac:dyDescent="0.35">
      <c r="B13" s="4">
        <v>1</v>
      </c>
      <c r="C13" s="4" t="s">
        <v>40</v>
      </c>
      <c r="D13" s="19" t="s">
        <v>211</v>
      </c>
      <c r="E13" s="4" t="s">
        <v>211</v>
      </c>
      <c r="F13" s="4" t="s">
        <v>40</v>
      </c>
      <c r="G13" s="4" t="s">
        <v>40</v>
      </c>
      <c r="H13" s="4"/>
      <c r="I13" s="4"/>
      <c r="J13" s="4"/>
      <c r="K13" s="4"/>
      <c r="L13" s="4"/>
      <c r="M13" s="4"/>
      <c r="N13" s="4"/>
      <c r="O13" s="4"/>
      <c r="P13" s="4"/>
      <c r="Q13" s="4"/>
    </row>
    <row r="14" spans="2:17" ht="112.5" thickBot="1" x14ac:dyDescent="0.35">
      <c r="B14" s="4">
        <v>2</v>
      </c>
      <c r="C14" s="4">
        <v>1</v>
      </c>
      <c r="D14" s="19" t="s">
        <v>212</v>
      </c>
      <c r="E14" s="4" t="s">
        <v>212</v>
      </c>
      <c r="F14" s="4" t="s">
        <v>213</v>
      </c>
      <c r="G14" s="4">
        <v>2133</v>
      </c>
      <c r="H14" s="27">
        <v>287955</v>
      </c>
      <c r="I14" s="28">
        <v>180</v>
      </c>
      <c r="J14" s="30">
        <f t="shared" ref="H14:J20" si="0">I14*$G14</f>
        <v>383940</v>
      </c>
      <c r="K14" s="28">
        <v>265</v>
      </c>
      <c r="L14" s="30">
        <f t="shared" ref="L14:L20" si="1">K14*$G14</f>
        <v>565245</v>
      </c>
      <c r="M14" s="28">
        <v>135</v>
      </c>
      <c r="N14" s="29">
        <f t="shared" ref="N14:N20" si="2">M14*$G14</f>
        <v>287955</v>
      </c>
      <c r="O14" s="28">
        <v>200</v>
      </c>
      <c r="P14" s="30">
        <f t="shared" ref="P14:P20" si="3">O14*$G14</f>
        <v>426600</v>
      </c>
      <c r="Q14" s="4"/>
    </row>
    <row r="15" spans="2:17" ht="14.5" thickBot="1" x14ac:dyDescent="0.35">
      <c r="B15" s="4">
        <v>3</v>
      </c>
      <c r="C15" s="4" t="s">
        <v>40</v>
      </c>
      <c r="D15" s="19" t="s">
        <v>214</v>
      </c>
      <c r="E15" s="4" t="s">
        <v>214</v>
      </c>
      <c r="F15" s="4" t="s">
        <v>215</v>
      </c>
      <c r="G15" s="4">
        <v>30</v>
      </c>
      <c r="H15" s="27">
        <v>2250</v>
      </c>
      <c r="I15" s="28">
        <v>250</v>
      </c>
      <c r="J15" s="30">
        <f t="shared" si="0"/>
        <v>7500</v>
      </c>
      <c r="K15" s="28">
        <v>385</v>
      </c>
      <c r="L15" s="30">
        <f t="shared" si="1"/>
        <v>11550</v>
      </c>
      <c r="M15" s="28">
        <v>75</v>
      </c>
      <c r="N15" s="29">
        <f t="shared" si="2"/>
        <v>2250</v>
      </c>
      <c r="O15" s="28">
        <v>100</v>
      </c>
      <c r="P15" s="30">
        <f t="shared" si="3"/>
        <v>3000</v>
      </c>
      <c r="Q15" s="4"/>
    </row>
    <row r="16" spans="2:17" ht="14.5" thickBot="1" x14ac:dyDescent="0.35">
      <c r="B16" s="4">
        <v>4</v>
      </c>
      <c r="C16" s="4" t="s">
        <v>40</v>
      </c>
      <c r="D16" s="19" t="s">
        <v>216</v>
      </c>
      <c r="E16" s="4" t="s">
        <v>216</v>
      </c>
      <c r="F16" s="4" t="s">
        <v>215</v>
      </c>
      <c r="G16" s="4">
        <v>33.75</v>
      </c>
      <c r="H16" s="27">
        <v>2531.25</v>
      </c>
      <c r="I16" s="28">
        <v>250</v>
      </c>
      <c r="J16" s="30">
        <f t="shared" si="0"/>
        <v>8437.5</v>
      </c>
      <c r="K16" s="28">
        <v>390</v>
      </c>
      <c r="L16" s="30">
        <f t="shared" si="1"/>
        <v>13162.5</v>
      </c>
      <c r="M16" s="28">
        <v>75</v>
      </c>
      <c r="N16" s="29">
        <f t="shared" si="2"/>
        <v>2531.25</v>
      </c>
      <c r="O16" s="28">
        <v>100</v>
      </c>
      <c r="P16" s="30">
        <f t="shared" si="3"/>
        <v>3375</v>
      </c>
      <c r="Q16" s="4"/>
    </row>
    <row r="17" spans="2:17" ht="14.5" thickBot="1" x14ac:dyDescent="0.35">
      <c r="B17" s="4">
        <v>5</v>
      </c>
      <c r="C17" s="4" t="s">
        <v>40</v>
      </c>
      <c r="D17" s="19" t="s">
        <v>217</v>
      </c>
      <c r="E17" s="4" t="s">
        <v>217</v>
      </c>
      <c r="F17" s="4" t="s">
        <v>215</v>
      </c>
      <c r="G17" s="4">
        <v>168</v>
      </c>
      <c r="H17" s="27">
        <v>12600</v>
      </c>
      <c r="I17" s="28">
        <v>150</v>
      </c>
      <c r="J17" s="30">
        <f t="shared" si="0"/>
        <v>25200</v>
      </c>
      <c r="K17" s="28">
        <v>310</v>
      </c>
      <c r="L17" s="30">
        <f t="shared" si="1"/>
        <v>52080</v>
      </c>
      <c r="M17" s="28">
        <v>75</v>
      </c>
      <c r="N17" s="29">
        <f t="shared" si="2"/>
        <v>12600</v>
      </c>
      <c r="O17" s="28">
        <v>90</v>
      </c>
      <c r="P17" s="30">
        <f t="shared" si="3"/>
        <v>15120</v>
      </c>
      <c r="Q17" s="4"/>
    </row>
    <row r="18" spans="2:17" ht="84.5" thickBot="1" x14ac:dyDescent="0.35">
      <c r="B18" s="4">
        <v>6</v>
      </c>
      <c r="C18" s="4" t="s">
        <v>40</v>
      </c>
      <c r="D18" s="19" t="s">
        <v>218</v>
      </c>
      <c r="E18" s="4" t="s">
        <v>218</v>
      </c>
      <c r="F18" s="4" t="s">
        <v>213</v>
      </c>
      <c r="G18" s="4">
        <v>233</v>
      </c>
      <c r="H18" s="27">
        <v>37280</v>
      </c>
      <c r="I18" s="28">
        <v>160</v>
      </c>
      <c r="J18" s="29">
        <f t="shared" si="0"/>
        <v>37280</v>
      </c>
      <c r="K18" s="28">
        <v>395</v>
      </c>
      <c r="L18" s="30">
        <f t="shared" si="1"/>
        <v>92035</v>
      </c>
      <c r="M18" s="28">
        <v>225</v>
      </c>
      <c r="N18" s="30">
        <f t="shared" si="2"/>
        <v>52425</v>
      </c>
      <c r="O18" s="28">
        <v>300</v>
      </c>
      <c r="P18" s="30">
        <f t="shared" si="3"/>
        <v>69900</v>
      </c>
      <c r="Q18" s="4"/>
    </row>
    <row r="19" spans="2:17" ht="28.5" thickBot="1" x14ac:dyDescent="0.35">
      <c r="B19" s="110">
        <v>7</v>
      </c>
      <c r="C19" s="110">
        <v>2</v>
      </c>
      <c r="D19" s="111" t="s">
        <v>219</v>
      </c>
      <c r="E19" s="110" t="s">
        <v>219</v>
      </c>
      <c r="F19" s="110" t="s">
        <v>213</v>
      </c>
      <c r="G19" s="110">
        <v>0</v>
      </c>
      <c r="H19" s="111">
        <v>0</v>
      </c>
      <c r="I19" s="112">
        <v>1</v>
      </c>
      <c r="J19" s="114">
        <f t="shared" si="0"/>
        <v>0</v>
      </c>
      <c r="K19" s="112">
        <v>335</v>
      </c>
      <c r="L19" s="114">
        <f t="shared" si="1"/>
        <v>0</v>
      </c>
      <c r="M19" s="112">
        <v>0</v>
      </c>
      <c r="N19" s="113">
        <f t="shared" si="2"/>
        <v>0</v>
      </c>
      <c r="O19" s="112">
        <v>0</v>
      </c>
      <c r="P19" s="113">
        <f t="shared" si="3"/>
        <v>0</v>
      </c>
      <c r="Q19" s="4"/>
    </row>
    <row r="20" spans="2:17" ht="28.5" thickBot="1" x14ac:dyDescent="0.35">
      <c r="B20" s="4">
        <v>8</v>
      </c>
      <c r="C20" s="4" t="s">
        <v>40</v>
      </c>
      <c r="D20" s="19" t="s">
        <v>220</v>
      </c>
      <c r="E20" s="4" t="s">
        <v>220</v>
      </c>
      <c r="F20" s="4" t="s">
        <v>221</v>
      </c>
      <c r="G20" s="4">
        <v>12</v>
      </c>
      <c r="H20" s="28">
        <v>108000</v>
      </c>
      <c r="I20" s="28">
        <v>9000</v>
      </c>
      <c r="J20" s="28">
        <f t="shared" si="0"/>
        <v>108000</v>
      </c>
      <c r="K20" s="28">
        <v>9000</v>
      </c>
      <c r="L20" s="30">
        <f t="shared" si="1"/>
        <v>108000</v>
      </c>
      <c r="M20" s="28">
        <v>9000</v>
      </c>
      <c r="N20" s="31">
        <f t="shared" si="2"/>
        <v>108000</v>
      </c>
      <c r="O20" s="28">
        <v>9000</v>
      </c>
      <c r="P20" s="31">
        <f t="shared" si="3"/>
        <v>108000</v>
      </c>
      <c r="Q20" s="4"/>
    </row>
    <row r="21" spans="2:17" ht="14.5" thickBot="1" x14ac:dyDescent="0.35">
      <c r="B21" s="4">
        <v>9</v>
      </c>
      <c r="C21" s="4">
        <v>3</v>
      </c>
      <c r="D21" s="19" t="s">
        <v>222</v>
      </c>
      <c r="E21" s="4" t="s">
        <v>222</v>
      </c>
      <c r="F21" s="4" t="s">
        <v>40</v>
      </c>
      <c r="G21" s="4" t="s">
        <v>40</v>
      </c>
      <c r="H21" s="4"/>
      <c r="I21" s="4"/>
      <c r="J21" s="4"/>
      <c r="K21" s="4"/>
      <c r="L21" s="4"/>
      <c r="M21" s="4"/>
      <c r="N21" s="4"/>
      <c r="O21" s="4"/>
      <c r="P21" s="4"/>
      <c r="Q21" s="4"/>
    </row>
    <row r="22" spans="2:17" ht="98.5" thickBot="1" x14ac:dyDescent="0.35">
      <c r="B22" s="4">
        <v>10</v>
      </c>
      <c r="C22" s="4" t="s">
        <v>40</v>
      </c>
      <c r="D22" s="19" t="s">
        <v>223</v>
      </c>
      <c r="E22" s="4" t="s">
        <v>223</v>
      </c>
      <c r="F22" s="4" t="s">
        <v>213</v>
      </c>
      <c r="G22" s="4">
        <v>1900</v>
      </c>
      <c r="H22" s="27">
        <v>437000</v>
      </c>
      <c r="I22" s="28">
        <v>280</v>
      </c>
      <c r="J22" s="30">
        <f t="shared" ref="J22:J26" si="4">I22*$G22</f>
        <v>532000</v>
      </c>
      <c r="K22" s="28">
        <v>450</v>
      </c>
      <c r="L22" s="30">
        <f t="shared" ref="L22:L26" si="5">K22*$G22</f>
        <v>855000</v>
      </c>
      <c r="M22" s="28">
        <v>230</v>
      </c>
      <c r="N22" s="29">
        <f t="shared" ref="N22:N26" si="6">M22*$G22</f>
        <v>437000</v>
      </c>
      <c r="O22" s="28">
        <v>275</v>
      </c>
      <c r="P22" s="30">
        <f t="shared" ref="P22:P26" si="7">O22*$G22</f>
        <v>522500</v>
      </c>
      <c r="Q22" s="4"/>
    </row>
    <row r="23" spans="2:17" ht="98.5" thickBot="1" x14ac:dyDescent="0.35">
      <c r="B23" s="4">
        <v>11</v>
      </c>
      <c r="C23" s="4" t="s">
        <v>40</v>
      </c>
      <c r="D23" s="19" t="s">
        <v>224</v>
      </c>
      <c r="E23" s="4" t="s">
        <v>224</v>
      </c>
      <c r="F23" s="4" t="s">
        <v>213</v>
      </c>
      <c r="G23" s="4">
        <v>500</v>
      </c>
      <c r="H23" s="27">
        <v>115000</v>
      </c>
      <c r="I23" s="28">
        <v>350</v>
      </c>
      <c r="J23" s="30">
        <f t="shared" si="4"/>
        <v>175000</v>
      </c>
      <c r="K23" s="28">
        <v>500</v>
      </c>
      <c r="L23" s="30">
        <f t="shared" si="5"/>
        <v>250000</v>
      </c>
      <c r="M23" s="28">
        <v>230</v>
      </c>
      <c r="N23" s="29">
        <f t="shared" si="6"/>
        <v>115000</v>
      </c>
      <c r="O23" s="28">
        <v>295</v>
      </c>
      <c r="P23" s="30">
        <f t="shared" si="7"/>
        <v>147500</v>
      </c>
      <c r="Q23" s="4"/>
    </row>
    <row r="24" spans="2:17" ht="98.5" thickBot="1" x14ac:dyDescent="0.35">
      <c r="B24" s="4">
        <v>12</v>
      </c>
      <c r="C24" s="4" t="s">
        <v>40</v>
      </c>
      <c r="D24" s="19" t="s">
        <v>225</v>
      </c>
      <c r="E24" s="4" t="s">
        <v>225</v>
      </c>
      <c r="F24" s="4" t="s">
        <v>213</v>
      </c>
      <c r="G24" s="4">
        <v>200</v>
      </c>
      <c r="H24" s="27">
        <v>46000</v>
      </c>
      <c r="I24" s="28">
        <v>550</v>
      </c>
      <c r="J24" s="30">
        <f t="shared" si="4"/>
        <v>110000</v>
      </c>
      <c r="K24" s="28">
        <v>650</v>
      </c>
      <c r="L24" s="30">
        <f t="shared" si="5"/>
        <v>130000</v>
      </c>
      <c r="M24" s="28">
        <v>230</v>
      </c>
      <c r="N24" s="29">
        <f t="shared" si="6"/>
        <v>46000</v>
      </c>
      <c r="O24" s="28">
        <v>1250</v>
      </c>
      <c r="P24" s="30">
        <f t="shared" si="7"/>
        <v>250000</v>
      </c>
      <c r="Q24" s="4"/>
    </row>
    <row r="25" spans="2:17" ht="84.5" thickBot="1" x14ac:dyDescent="0.35">
      <c r="B25" s="4">
        <v>13</v>
      </c>
      <c r="C25" s="4" t="s">
        <v>40</v>
      </c>
      <c r="D25" s="19" t="s">
        <v>226</v>
      </c>
      <c r="E25" s="4" t="s">
        <v>226</v>
      </c>
      <c r="F25" s="4" t="s">
        <v>213</v>
      </c>
      <c r="G25" s="4">
        <v>675</v>
      </c>
      <c r="H25" s="27">
        <v>97875</v>
      </c>
      <c r="I25" s="28">
        <v>210</v>
      </c>
      <c r="J25" s="30">
        <f t="shared" si="4"/>
        <v>141750</v>
      </c>
      <c r="K25" s="28">
        <v>295</v>
      </c>
      <c r="L25" s="30">
        <f t="shared" si="5"/>
        <v>199125</v>
      </c>
      <c r="M25" s="28">
        <v>145</v>
      </c>
      <c r="N25" s="29">
        <f t="shared" si="6"/>
        <v>97875</v>
      </c>
      <c r="O25" s="28">
        <v>180</v>
      </c>
      <c r="P25" s="30">
        <f t="shared" si="7"/>
        <v>121500</v>
      </c>
      <c r="Q25" s="4"/>
    </row>
    <row r="26" spans="2:17" ht="56.5" thickBot="1" x14ac:dyDescent="0.35">
      <c r="B26" s="4">
        <v>14</v>
      </c>
      <c r="C26" s="4" t="s">
        <v>40</v>
      </c>
      <c r="D26" s="19" t="s">
        <v>227</v>
      </c>
      <c r="E26" s="4" t="s">
        <v>227</v>
      </c>
      <c r="F26" s="4" t="s">
        <v>213</v>
      </c>
      <c r="G26" s="4">
        <v>233</v>
      </c>
      <c r="H26" s="27">
        <v>36115</v>
      </c>
      <c r="I26" s="28">
        <v>220</v>
      </c>
      <c r="J26" s="30">
        <f t="shared" si="4"/>
        <v>51260</v>
      </c>
      <c r="K26" s="28">
        <v>380</v>
      </c>
      <c r="L26" s="30">
        <f t="shared" si="5"/>
        <v>88540</v>
      </c>
      <c r="M26" s="28">
        <v>155</v>
      </c>
      <c r="N26" s="29">
        <f t="shared" si="6"/>
        <v>36115</v>
      </c>
      <c r="O26" s="28">
        <v>275</v>
      </c>
      <c r="P26" s="30">
        <f t="shared" si="7"/>
        <v>64075</v>
      </c>
      <c r="Q26" s="4"/>
    </row>
    <row r="27" spans="2:17" ht="14.5" thickBot="1" x14ac:dyDescent="0.35">
      <c r="B27" s="4">
        <v>15</v>
      </c>
      <c r="C27" s="4">
        <v>4</v>
      </c>
      <c r="D27" s="19" t="s">
        <v>228</v>
      </c>
      <c r="E27" s="4" t="s">
        <v>228</v>
      </c>
      <c r="F27" s="4" t="s">
        <v>40</v>
      </c>
      <c r="G27" s="4" t="s">
        <v>40</v>
      </c>
      <c r="H27" s="4"/>
      <c r="I27" s="4"/>
      <c r="J27" s="4"/>
      <c r="K27" s="4"/>
      <c r="L27" s="4"/>
      <c r="M27" s="4"/>
      <c r="N27" s="4"/>
      <c r="O27" s="4"/>
      <c r="P27" s="4"/>
      <c r="Q27" s="4"/>
    </row>
    <row r="28" spans="2:17" ht="112.5" thickBot="1" x14ac:dyDescent="0.35">
      <c r="B28" s="4">
        <v>16</v>
      </c>
      <c r="C28" s="4" t="s">
        <v>40</v>
      </c>
      <c r="D28" s="19" t="s">
        <v>229</v>
      </c>
      <c r="E28" s="4" t="s">
        <v>229</v>
      </c>
      <c r="F28" s="4" t="s">
        <v>213</v>
      </c>
      <c r="G28" s="4">
        <v>8532</v>
      </c>
      <c r="H28" s="27">
        <v>383940</v>
      </c>
      <c r="I28" s="28">
        <v>55</v>
      </c>
      <c r="J28" s="30">
        <f t="shared" ref="J28:J29" si="8">I28*$G28</f>
        <v>469260</v>
      </c>
      <c r="K28" s="28">
        <v>90</v>
      </c>
      <c r="L28" s="30">
        <f t="shared" ref="L28:L29" si="9">K28*$G28</f>
        <v>767880</v>
      </c>
      <c r="M28" s="28">
        <v>45</v>
      </c>
      <c r="N28" s="29">
        <f t="shared" ref="N28:N29" si="10">M28*$G28</f>
        <v>383940</v>
      </c>
      <c r="O28" s="28">
        <v>45</v>
      </c>
      <c r="P28" s="29">
        <f t="shared" ref="P28:P29" si="11">O28*$G28</f>
        <v>383940</v>
      </c>
      <c r="Q28" s="4"/>
    </row>
    <row r="29" spans="2:17" ht="28.5" thickBot="1" x14ac:dyDescent="0.35">
      <c r="B29" s="4">
        <v>17</v>
      </c>
      <c r="C29" s="4" t="s">
        <v>40</v>
      </c>
      <c r="D29" s="19" t="s">
        <v>230</v>
      </c>
      <c r="E29" s="4" t="s">
        <v>230</v>
      </c>
      <c r="F29" s="4" t="s">
        <v>213</v>
      </c>
      <c r="G29" s="4">
        <v>90</v>
      </c>
      <c r="H29" s="27">
        <v>20250</v>
      </c>
      <c r="I29" s="28">
        <v>450</v>
      </c>
      <c r="J29" s="30">
        <f t="shared" si="8"/>
        <v>40500</v>
      </c>
      <c r="K29" s="28">
        <v>600</v>
      </c>
      <c r="L29" s="30">
        <f t="shared" si="9"/>
        <v>54000</v>
      </c>
      <c r="M29" s="28">
        <v>225</v>
      </c>
      <c r="N29" s="29">
        <f t="shared" si="10"/>
        <v>20250</v>
      </c>
      <c r="O29" s="28">
        <v>475</v>
      </c>
      <c r="P29" s="30">
        <f t="shared" si="11"/>
        <v>42750</v>
      </c>
      <c r="Q29" s="4"/>
    </row>
    <row r="30" spans="2:17" ht="14.5" thickBot="1" x14ac:dyDescent="0.35">
      <c r="B30" s="4">
        <v>18</v>
      </c>
      <c r="C30" s="4">
        <v>5</v>
      </c>
      <c r="D30" s="19" t="s">
        <v>231</v>
      </c>
      <c r="E30" s="4" t="s">
        <v>231</v>
      </c>
      <c r="F30" s="4" t="s">
        <v>40</v>
      </c>
      <c r="G30" s="4" t="s">
        <v>40</v>
      </c>
      <c r="H30" s="4"/>
      <c r="I30" s="4"/>
      <c r="J30" s="4"/>
      <c r="K30" s="4"/>
      <c r="L30" s="4"/>
      <c r="M30" s="4"/>
      <c r="N30" s="4"/>
      <c r="O30" s="4"/>
      <c r="P30" s="4"/>
      <c r="Q30" s="4"/>
    </row>
    <row r="31" spans="2:17" ht="14.5" thickBot="1" x14ac:dyDescent="0.35">
      <c r="B31" s="110">
        <v>19</v>
      </c>
      <c r="C31" s="110" t="s">
        <v>40</v>
      </c>
      <c r="D31" s="111" t="s">
        <v>232</v>
      </c>
      <c r="E31" s="110" t="s">
        <v>232</v>
      </c>
      <c r="F31" s="110" t="s">
        <v>233</v>
      </c>
      <c r="G31" s="110">
        <v>0</v>
      </c>
      <c r="H31" s="111">
        <v>0</v>
      </c>
      <c r="I31" s="112">
        <v>0</v>
      </c>
      <c r="J31" s="113">
        <v>0</v>
      </c>
      <c r="K31" s="112">
        <v>0</v>
      </c>
      <c r="L31" s="113">
        <v>0</v>
      </c>
      <c r="M31" s="112">
        <v>0</v>
      </c>
      <c r="N31" s="113">
        <v>0</v>
      </c>
      <c r="O31" s="112">
        <v>0</v>
      </c>
      <c r="P31" s="113">
        <v>0</v>
      </c>
      <c r="Q31" s="4"/>
    </row>
    <row r="32" spans="2:17" ht="14.5" thickBot="1" x14ac:dyDescent="0.35">
      <c r="B32" s="110">
        <v>20</v>
      </c>
      <c r="C32" s="110" t="s">
        <v>40</v>
      </c>
      <c r="D32" s="111" t="s">
        <v>234</v>
      </c>
      <c r="E32" s="110" t="s">
        <v>234</v>
      </c>
      <c r="F32" s="110" t="s">
        <v>213</v>
      </c>
      <c r="G32" s="110">
        <v>0</v>
      </c>
      <c r="H32" s="111">
        <v>0</v>
      </c>
      <c r="I32" s="112">
        <v>1</v>
      </c>
      <c r="J32" s="112">
        <f>I32*$G32</f>
        <v>0</v>
      </c>
      <c r="K32" s="112">
        <v>490</v>
      </c>
      <c r="L32" s="114">
        <f>K32*$G32</f>
        <v>0</v>
      </c>
      <c r="M32" s="112">
        <v>0</v>
      </c>
      <c r="N32" s="113">
        <f>M32*$G32</f>
        <v>0</v>
      </c>
      <c r="O32" s="112">
        <v>0</v>
      </c>
      <c r="P32" s="113">
        <f>O32*$G32</f>
        <v>0</v>
      </c>
      <c r="Q32" s="4"/>
    </row>
    <row r="33" spans="2:17" ht="14.5" thickBot="1" x14ac:dyDescent="0.35">
      <c r="B33" s="4">
        <v>21</v>
      </c>
      <c r="C33" s="4">
        <v>6</v>
      </c>
      <c r="D33" s="19" t="s">
        <v>235</v>
      </c>
      <c r="E33" s="4" t="s">
        <v>235</v>
      </c>
      <c r="F33" s="4" t="s">
        <v>40</v>
      </c>
      <c r="G33" s="4" t="s">
        <v>40</v>
      </c>
      <c r="H33" s="4"/>
      <c r="I33" s="4"/>
      <c r="J33" s="4"/>
      <c r="K33" s="4"/>
      <c r="L33" s="4"/>
      <c r="M33" s="4"/>
      <c r="N33" s="4"/>
      <c r="O33" s="4"/>
      <c r="P33" s="4"/>
      <c r="Q33" s="4"/>
    </row>
    <row r="34" spans="2:17" ht="14.5" thickBot="1" x14ac:dyDescent="0.35">
      <c r="B34" s="4">
        <v>22</v>
      </c>
      <c r="C34" s="4" t="s">
        <v>40</v>
      </c>
      <c r="D34" s="19" t="s">
        <v>236</v>
      </c>
      <c r="E34" s="4" t="s">
        <v>236</v>
      </c>
      <c r="F34" s="4" t="s">
        <v>213</v>
      </c>
      <c r="G34" s="4">
        <v>0</v>
      </c>
      <c r="H34" s="19">
        <v>0</v>
      </c>
      <c r="I34" s="28">
        <v>800</v>
      </c>
      <c r="J34" s="30">
        <f t="shared" ref="J34:J35" si="12">I34*$G34</f>
        <v>0</v>
      </c>
      <c r="K34" s="28">
        <v>2100</v>
      </c>
      <c r="L34" s="30">
        <f t="shared" ref="L34:L35" si="13">K34*$G34</f>
        <v>0</v>
      </c>
      <c r="M34" s="28">
        <v>0</v>
      </c>
      <c r="N34" s="31">
        <f t="shared" ref="N34:N35" si="14">M34*$G34</f>
        <v>0</v>
      </c>
      <c r="O34" s="28">
        <v>0</v>
      </c>
      <c r="P34" s="31">
        <f t="shared" ref="P34:P35" si="15">O34*$G34</f>
        <v>0</v>
      </c>
      <c r="Q34" s="4"/>
    </row>
    <row r="35" spans="2:17" ht="14.5" thickBot="1" x14ac:dyDescent="0.35">
      <c r="B35" s="4">
        <v>23</v>
      </c>
      <c r="C35" s="4" t="s">
        <v>40</v>
      </c>
      <c r="D35" s="19" t="s">
        <v>237</v>
      </c>
      <c r="E35" s="4" t="s">
        <v>237</v>
      </c>
      <c r="F35" s="4" t="s">
        <v>213</v>
      </c>
      <c r="G35" s="4">
        <v>0</v>
      </c>
      <c r="H35" s="19">
        <v>0</v>
      </c>
      <c r="I35" s="28">
        <v>1200</v>
      </c>
      <c r="J35" s="30">
        <f t="shared" si="12"/>
        <v>0</v>
      </c>
      <c r="K35" s="28">
        <v>610</v>
      </c>
      <c r="L35" s="30">
        <f t="shared" si="13"/>
        <v>0</v>
      </c>
      <c r="M35" s="28">
        <v>0</v>
      </c>
      <c r="N35" s="31">
        <f t="shared" si="14"/>
        <v>0</v>
      </c>
      <c r="O35" s="28">
        <v>0</v>
      </c>
      <c r="P35" s="31">
        <f t="shared" si="15"/>
        <v>0</v>
      </c>
      <c r="Q35" s="4"/>
    </row>
    <row r="36" spans="2:17" ht="14.5" thickBot="1" x14ac:dyDescent="0.35">
      <c r="B36" s="4">
        <v>24</v>
      </c>
      <c r="C36" s="4">
        <v>1</v>
      </c>
      <c r="D36" s="19" t="s">
        <v>238</v>
      </c>
      <c r="E36" s="4" t="s">
        <v>238</v>
      </c>
      <c r="F36" s="4" t="s">
        <v>40</v>
      </c>
      <c r="G36" s="4" t="s">
        <v>40</v>
      </c>
      <c r="H36" s="4"/>
      <c r="I36" s="4"/>
      <c r="J36" s="4"/>
      <c r="K36" s="4"/>
      <c r="L36" s="4"/>
      <c r="M36" s="4"/>
      <c r="N36" s="4"/>
      <c r="O36" s="4"/>
      <c r="P36" s="4"/>
      <c r="Q36" s="4"/>
    </row>
    <row r="37" spans="2:17" ht="70.5" thickBot="1" x14ac:dyDescent="0.35">
      <c r="B37" s="4">
        <v>25</v>
      </c>
      <c r="C37" s="4" t="s">
        <v>40</v>
      </c>
      <c r="D37" s="19" t="s">
        <v>239</v>
      </c>
      <c r="E37" s="4" t="s">
        <v>239</v>
      </c>
      <c r="F37" s="4" t="s">
        <v>240</v>
      </c>
      <c r="G37" s="4">
        <v>21.96</v>
      </c>
      <c r="H37" s="27">
        <v>12078</v>
      </c>
      <c r="I37" s="28">
        <v>5500</v>
      </c>
      <c r="J37" s="30">
        <f t="shared" ref="J37:J39" si="16">I37*$G37</f>
        <v>120780</v>
      </c>
      <c r="K37" s="28">
        <v>2800</v>
      </c>
      <c r="L37" s="30">
        <f t="shared" ref="L37:L39" si="17">K37*$G37</f>
        <v>61488</v>
      </c>
      <c r="M37" s="28">
        <v>550</v>
      </c>
      <c r="N37" s="29">
        <f t="shared" ref="N37:N39" si="18">M37*$G37</f>
        <v>12078</v>
      </c>
      <c r="O37" s="28">
        <v>5500</v>
      </c>
      <c r="P37" s="30">
        <f t="shared" ref="P37:P39" si="19">O37*$G37</f>
        <v>120780</v>
      </c>
      <c r="Q37" s="4"/>
    </row>
    <row r="38" spans="2:17" ht="70.5" thickBot="1" x14ac:dyDescent="0.35">
      <c r="B38" s="4">
        <v>26</v>
      </c>
      <c r="C38" s="4" t="s">
        <v>40</v>
      </c>
      <c r="D38" s="19" t="s">
        <v>241</v>
      </c>
      <c r="E38" s="4" t="s">
        <v>241</v>
      </c>
      <c r="F38" s="4" t="s">
        <v>240</v>
      </c>
      <c r="G38" s="4">
        <v>9.61</v>
      </c>
      <c r="H38" s="27">
        <v>5285.5</v>
      </c>
      <c r="I38" s="28">
        <v>7500</v>
      </c>
      <c r="J38" s="30">
        <f t="shared" si="16"/>
        <v>72075</v>
      </c>
      <c r="K38" s="28">
        <v>8000</v>
      </c>
      <c r="L38" s="30">
        <f t="shared" si="17"/>
        <v>76880</v>
      </c>
      <c r="M38" s="28">
        <v>550</v>
      </c>
      <c r="N38" s="29">
        <f t="shared" si="18"/>
        <v>5285.5</v>
      </c>
      <c r="O38" s="28">
        <v>5500</v>
      </c>
      <c r="P38" s="30">
        <f t="shared" si="19"/>
        <v>52855</v>
      </c>
      <c r="Q38" s="4"/>
    </row>
    <row r="39" spans="2:17" ht="28.5" thickBot="1" x14ac:dyDescent="0.35">
      <c r="B39" s="4">
        <v>27</v>
      </c>
      <c r="C39" s="4" t="s">
        <v>40</v>
      </c>
      <c r="D39" s="19" t="s">
        <v>242</v>
      </c>
      <c r="E39" s="4" t="s">
        <v>242</v>
      </c>
      <c r="F39" s="4" t="s">
        <v>243</v>
      </c>
      <c r="G39" s="4">
        <v>1</v>
      </c>
      <c r="H39" s="27">
        <v>5000</v>
      </c>
      <c r="I39" s="28">
        <v>75000</v>
      </c>
      <c r="J39" s="30">
        <f t="shared" si="16"/>
        <v>75000</v>
      </c>
      <c r="K39" s="28">
        <v>5000</v>
      </c>
      <c r="L39" s="29">
        <f t="shared" si="17"/>
        <v>5000</v>
      </c>
      <c r="M39" s="28">
        <v>110000</v>
      </c>
      <c r="N39" s="30">
        <f t="shared" si="18"/>
        <v>110000</v>
      </c>
      <c r="O39" s="28">
        <v>104532</v>
      </c>
      <c r="P39" s="30">
        <f t="shared" si="19"/>
        <v>104532</v>
      </c>
      <c r="Q39" s="4"/>
    </row>
    <row r="40" spans="2:17" ht="14.5" thickBot="1" x14ac:dyDescent="0.35">
      <c r="B40" s="4">
        <v>28</v>
      </c>
      <c r="C40" s="4">
        <v>2</v>
      </c>
      <c r="D40" s="19" t="s">
        <v>244</v>
      </c>
      <c r="E40" s="4" t="s">
        <v>244</v>
      </c>
      <c r="F40" s="4" t="s">
        <v>40</v>
      </c>
      <c r="G40" s="4" t="s">
        <v>40</v>
      </c>
      <c r="H40" s="4"/>
      <c r="I40" s="4"/>
      <c r="J40" s="4"/>
      <c r="K40" s="4"/>
      <c r="L40" s="4"/>
      <c r="M40" s="4"/>
      <c r="N40" s="4"/>
      <c r="O40" s="4"/>
      <c r="P40" s="4"/>
      <c r="Q40" s="4"/>
    </row>
    <row r="41" spans="2:17" ht="28.5" thickBot="1" x14ac:dyDescent="0.35">
      <c r="B41" s="4">
        <v>29</v>
      </c>
      <c r="C41" s="4" t="s">
        <v>40</v>
      </c>
      <c r="D41" s="19" t="s">
        <v>245</v>
      </c>
      <c r="E41" s="4" t="s">
        <v>245</v>
      </c>
      <c r="F41" s="4" t="s">
        <v>246</v>
      </c>
      <c r="G41" s="4">
        <v>78.75</v>
      </c>
      <c r="H41" s="27">
        <v>104343.75</v>
      </c>
      <c r="I41" s="28">
        <v>2230</v>
      </c>
      <c r="J41" s="30">
        <f t="shared" ref="J41:J47" si="20">I41*$G41</f>
        <v>175612.5</v>
      </c>
      <c r="K41" s="28">
        <v>4500</v>
      </c>
      <c r="L41" s="30">
        <f t="shared" ref="L41:L47" si="21">K41*$G41</f>
        <v>354375</v>
      </c>
      <c r="M41" s="28">
        <v>1325</v>
      </c>
      <c r="N41" s="29">
        <f t="shared" ref="N41:N47" si="22">M41*$G41</f>
        <v>104343.75</v>
      </c>
      <c r="O41" s="28">
        <v>2250</v>
      </c>
      <c r="P41" s="30">
        <f t="shared" ref="P41:P47" si="23">O41*$G41</f>
        <v>177187.5</v>
      </c>
      <c r="Q41" s="4"/>
    </row>
    <row r="42" spans="2:17" ht="28.5" thickBot="1" x14ac:dyDescent="0.35">
      <c r="B42" s="4">
        <v>30</v>
      </c>
      <c r="C42" s="4" t="s">
        <v>40</v>
      </c>
      <c r="D42" s="19" t="s">
        <v>247</v>
      </c>
      <c r="E42" s="4" t="s">
        <v>247</v>
      </c>
      <c r="F42" s="4" t="s">
        <v>246</v>
      </c>
      <c r="G42" s="4">
        <v>67.5</v>
      </c>
      <c r="H42" s="27">
        <v>89437.5</v>
      </c>
      <c r="I42" s="28">
        <v>2230</v>
      </c>
      <c r="J42" s="30">
        <f t="shared" si="20"/>
        <v>150525</v>
      </c>
      <c r="K42" s="28">
        <v>4000</v>
      </c>
      <c r="L42" s="30">
        <f t="shared" si="21"/>
        <v>270000</v>
      </c>
      <c r="M42" s="28">
        <v>1325</v>
      </c>
      <c r="N42" s="29">
        <f t="shared" si="22"/>
        <v>89437.5</v>
      </c>
      <c r="O42" s="28">
        <v>1500</v>
      </c>
      <c r="P42" s="30">
        <f t="shared" si="23"/>
        <v>101250</v>
      </c>
      <c r="Q42" s="4"/>
    </row>
    <row r="43" spans="2:17" ht="14.5" thickBot="1" x14ac:dyDescent="0.35">
      <c r="B43" s="4">
        <v>31</v>
      </c>
      <c r="C43" s="4" t="s">
        <v>40</v>
      </c>
      <c r="D43" s="19" t="s">
        <v>248</v>
      </c>
      <c r="E43" s="4" t="s">
        <v>248</v>
      </c>
      <c r="F43" s="4" t="s">
        <v>213</v>
      </c>
      <c r="G43" s="4">
        <v>12</v>
      </c>
      <c r="H43" s="27">
        <v>15000</v>
      </c>
      <c r="I43" s="28">
        <v>1600</v>
      </c>
      <c r="J43" s="30">
        <f t="shared" si="20"/>
        <v>19200</v>
      </c>
      <c r="K43" s="28">
        <v>2500</v>
      </c>
      <c r="L43" s="30">
        <f t="shared" si="21"/>
        <v>30000</v>
      </c>
      <c r="M43" s="28">
        <v>1250</v>
      </c>
      <c r="N43" s="29">
        <f t="shared" si="22"/>
        <v>15000</v>
      </c>
      <c r="O43" s="28">
        <v>2500</v>
      </c>
      <c r="P43" s="30">
        <f t="shared" si="23"/>
        <v>30000</v>
      </c>
      <c r="Q43" s="4"/>
    </row>
    <row r="44" spans="2:17" ht="28.5" thickBot="1" x14ac:dyDescent="0.35">
      <c r="B44" s="4">
        <v>32</v>
      </c>
      <c r="C44" s="4" t="s">
        <v>40</v>
      </c>
      <c r="D44" s="19" t="s">
        <v>249</v>
      </c>
      <c r="E44" s="4" t="s">
        <v>249</v>
      </c>
      <c r="F44" s="4" t="s">
        <v>213</v>
      </c>
      <c r="G44" s="4">
        <v>128</v>
      </c>
      <c r="H44" s="27">
        <v>96000</v>
      </c>
      <c r="I44" s="28">
        <v>1150</v>
      </c>
      <c r="J44" s="30">
        <f t="shared" si="20"/>
        <v>147200</v>
      </c>
      <c r="K44" s="28">
        <v>950</v>
      </c>
      <c r="L44" s="30">
        <f t="shared" si="21"/>
        <v>121600</v>
      </c>
      <c r="M44" s="28">
        <v>750</v>
      </c>
      <c r="N44" s="29">
        <f t="shared" si="22"/>
        <v>96000</v>
      </c>
      <c r="O44" s="28">
        <v>750</v>
      </c>
      <c r="P44" s="29">
        <f t="shared" si="23"/>
        <v>96000</v>
      </c>
      <c r="Q44" s="4"/>
    </row>
    <row r="45" spans="2:17" ht="28.5" thickBot="1" x14ac:dyDescent="0.35">
      <c r="B45" s="4">
        <v>33</v>
      </c>
      <c r="C45" s="4" t="s">
        <v>40</v>
      </c>
      <c r="D45" s="19" t="s">
        <v>250</v>
      </c>
      <c r="E45" s="4" t="s">
        <v>250</v>
      </c>
      <c r="F45" s="4" t="s">
        <v>213</v>
      </c>
      <c r="G45" s="4">
        <v>192</v>
      </c>
      <c r="H45" s="27">
        <v>144000</v>
      </c>
      <c r="I45" s="28">
        <v>1400</v>
      </c>
      <c r="J45" s="30">
        <f t="shared" si="20"/>
        <v>268800</v>
      </c>
      <c r="K45" s="28">
        <v>1150</v>
      </c>
      <c r="L45" s="30">
        <f t="shared" si="21"/>
        <v>220800</v>
      </c>
      <c r="M45" s="28">
        <v>750</v>
      </c>
      <c r="N45" s="29">
        <f t="shared" si="22"/>
        <v>144000</v>
      </c>
      <c r="O45" s="28">
        <v>825</v>
      </c>
      <c r="P45" s="30">
        <f t="shared" si="23"/>
        <v>158400</v>
      </c>
      <c r="Q45" s="4"/>
    </row>
    <row r="46" spans="2:17" ht="42.5" thickBot="1" x14ac:dyDescent="0.35">
      <c r="B46" s="4">
        <v>34</v>
      </c>
      <c r="C46" s="4" t="s">
        <v>40</v>
      </c>
      <c r="D46" s="19" t="s">
        <v>251</v>
      </c>
      <c r="E46" s="4" t="s">
        <v>251</v>
      </c>
      <c r="F46" s="4" t="s">
        <v>246</v>
      </c>
      <c r="G46" s="4">
        <v>63</v>
      </c>
      <c r="H46" s="27">
        <v>50400</v>
      </c>
      <c r="I46" s="28">
        <v>1200</v>
      </c>
      <c r="J46" s="30">
        <f t="shared" si="20"/>
        <v>75600</v>
      </c>
      <c r="K46" s="28">
        <v>800</v>
      </c>
      <c r="L46" s="29">
        <f t="shared" si="21"/>
        <v>50400</v>
      </c>
      <c r="M46" s="28">
        <v>1325</v>
      </c>
      <c r="N46" s="30">
        <f t="shared" si="22"/>
        <v>83475</v>
      </c>
      <c r="O46" s="28">
        <v>1500</v>
      </c>
      <c r="P46" s="30">
        <f t="shared" si="23"/>
        <v>94500</v>
      </c>
      <c r="Q46" s="4"/>
    </row>
    <row r="47" spans="2:17" ht="28.5" thickBot="1" x14ac:dyDescent="0.35">
      <c r="B47" s="4">
        <v>35</v>
      </c>
      <c r="C47" s="4" t="s">
        <v>40</v>
      </c>
      <c r="D47" s="19" t="s">
        <v>252</v>
      </c>
      <c r="E47" s="4" t="s">
        <v>252</v>
      </c>
      <c r="F47" s="4" t="s">
        <v>213</v>
      </c>
      <c r="G47" s="4">
        <v>33</v>
      </c>
      <c r="H47" s="27">
        <v>52800</v>
      </c>
      <c r="I47" s="28">
        <v>1600</v>
      </c>
      <c r="J47" s="29">
        <f t="shared" si="20"/>
        <v>52800</v>
      </c>
      <c r="K47" s="28">
        <v>2650</v>
      </c>
      <c r="L47" s="30">
        <f t="shared" si="21"/>
        <v>87450</v>
      </c>
      <c r="M47" s="28">
        <v>1950</v>
      </c>
      <c r="N47" s="30">
        <f t="shared" si="22"/>
        <v>64350</v>
      </c>
      <c r="O47" s="28">
        <v>2500</v>
      </c>
      <c r="P47" s="30">
        <f t="shared" si="23"/>
        <v>82500</v>
      </c>
      <c r="Q47" s="4"/>
    </row>
    <row r="48" spans="2:17" ht="14.5" thickBot="1" x14ac:dyDescent="0.35">
      <c r="B48" s="4">
        <v>36</v>
      </c>
      <c r="C48" s="4" t="s">
        <v>40</v>
      </c>
      <c r="D48" s="19" t="s">
        <v>253</v>
      </c>
      <c r="E48" s="4" t="s">
        <v>253</v>
      </c>
      <c r="F48" s="4" t="s">
        <v>40</v>
      </c>
      <c r="G48" s="4" t="s">
        <v>40</v>
      </c>
      <c r="H48" s="4"/>
      <c r="I48" s="4"/>
      <c r="J48" s="4"/>
      <c r="K48" s="4"/>
      <c r="L48" s="4"/>
      <c r="M48" s="4"/>
      <c r="N48" s="4"/>
      <c r="O48" s="4"/>
      <c r="P48" s="4"/>
      <c r="Q48" s="4"/>
    </row>
    <row r="49" spans="2:17" ht="28.5" thickBot="1" x14ac:dyDescent="0.35">
      <c r="B49" s="4">
        <v>37</v>
      </c>
      <c r="C49" s="4" t="s">
        <v>40</v>
      </c>
      <c r="D49" s="19" t="s">
        <v>254</v>
      </c>
      <c r="E49" s="4" t="s">
        <v>254</v>
      </c>
      <c r="F49" s="4" t="s">
        <v>213</v>
      </c>
      <c r="G49" s="4">
        <v>4</v>
      </c>
      <c r="H49" s="27">
        <v>1600</v>
      </c>
      <c r="I49" s="28">
        <v>1200</v>
      </c>
      <c r="J49" s="30">
        <f t="shared" ref="J49:J55" si="24">I49*$G49</f>
        <v>4800</v>
      </c>
      <c r="K49" s="28">
        <v>8000</v>
      </c>
      <c r="L49" s="30">
        <f t="shared" ref="L49:L55" si="25">K49*$G49</f>
        <v>32000</v>
      </c>
      <c r="M49" s="28">
        <v>450</v>
      </c>
      <c r="N49" s="30">
        <f t="shared" ref="N49:N55" si="26">M49*$G49</f>
        <v>1800</v>
      </c>
      <c r="O49" s="28">
        <v>400</v>
      </c>
      <c r="P49" s="29">
        <f t="shared" ref="P49:P55" si="27">O49*$G49</f>
        <v>1600</v>
      </c>
      <c r="Q49" s="4"/>
    </row>
    <row r="50" spans="2:17" ht="14.5" thickBot="1" x14ac:dyDescent="0.35">
      <c r="B50" s="4">
        <v>38</v>
      </c>
      <c r="C50" s="4" t="s">
        <v>40</v>
      </c>
      <c r="D50" s="19" t="s">
        <v>255</v>
      </c>
      <c r="E50" s="4" t="s">
        <v>255</v>
      </c>
      <c r="F50" s="4" t="s">
        <v>221</v>
      </c>
      <c r="G50" s="4">
        <v>3</v>
      </c>
      <c r="H50" s="27">
        <v>3000</v>
      </c>
      <c r="I50" s="28">
        <v>65000</v>
      </c>
      <c r="J50" s="30">
        <f t="shared" si="24"/>
        <v>195000</v>
      </c>
      <c r="K50" s="28">
        <v>10000</v>
      </c>
      <c r="L50" s="30">
        <f t="shared" si="25"/>
        <v>30000</v>
      </c>
      <c r="M50" s="28">
        <v>35000</v>
      </c>
      <c r="N50" s="30">
        <f t="shared" si="26"/>
        <v>105000</v>
      </c>
      <c r="O50" s="28">
        <v>1000</v>
      </c>
      <c r="P50" s="29">
        <f t="shared" si="27"/>
        <v>3000</v>
      </c>
      <c r="Q50" s="4"/>
    </row>
    <row r="51" spans="2:17" ht="28.5" thickBot="1" x14ac:dyDescent="0.35">
      <c r="B51" s="4">
        <v>39</v>
      </c>
      <c r="C51" s="4" t="s">
        <v>40</v>
      </c>
      <c r="D51" s="19" t="s">
        <v>256</v>
      </c>
      <c r="E51" s="4" t="s">
        <v>256</v>
      </c>
      <c r="F51" s="4" t="s">
        <v>213</v>
      </c>
      <c r="G51" s="4">
        <v>40</v>
      </c>
      <c r="H51" s="27">
        <v>60000</v>
      </c>
      <c r="I51" s="28">
        <v>3500</v>
      </c>
      <c r="J51" s="30">
        <f t="shared" si="24"/>
        <v>140000</v>
      </c>
      <c r="K51" s="28">
        <v>1700</v>
      </c>
      <c r="L51" s="30">
        <f t="shared" si="25"/>
        <v>68000</v>
      </c>
      <c r="M51" s="28">
        <v>75000</v>
      </c>
      <c r="N51" s="30">
        <f t="shared" si="26"/>
        <v>3000000</v>
      </c>
      <c r="O51" s="28">
        <v>1500</v>
      </c>
      <c r="P51" s="29">
        <f t="shared" si="27"/>
        <v>60000</v>
      </c>
      <c r="Q51" s="4"/>
    </row>
    <row r="52" spans="2:17" ht="28.5" thickBot="1" x14ac:dyDescent="0.35">
      <c r="B52" s="4">
        <v>40</v>
      </c>
      <c r="C52" s="4" t="s">
        <v>40</v>
      </c>
      <c r="D52" s="19" t="s">
        <v>257</v>
      </c>
      <c r="E52" s="4" t="s">
        <v>257</v>
      </c>
      <c r="F52" s="4" t="s">
        <v>213</v>
      </c>
      <c r="G52" s="4">
        <v>132.5</v>
      </c>
      <c r="H52" s="27">
        <v>59625</v>
      </c>
      <c r="I52" s="28">
        <v>1400</v>
      </c>
      <c r="J52" s="30">
        <f t="shared" si="24"/>
        <v>185500</v>
      </c>
      <c r="K52" s="28">
        <v>1150</v>
      </c>
      <c r="L52" s="30">
        <f t="shared" si="25"/>
        <v>152375</v>
      </c>
      <c r="M52" s="28">
        <v>450</v>
      </c>
      <c r="N52" s="29">
        <f t="shared" si="26"/>
        <v>59625</v>
      </c>
      <c r="O52" s="28">
        <v>1950</v>
      </c>
      <c r="P52" s="30">
        <f t="shared" si="27"/>
        <v>258375</v>
      </c>
      <c r="Q52" s="4"/>
    </row>
    <row r="53" spans="2:17" ht="28.5" thickBot="1" x14ac:dyDescent="0.35">
      <c r="B53" s="4">
        <v>41</v>
      </c>
      <c r="C53" s="4" t="s">
        <v>40</v>
      </c>
      <c r="D53" s="19" t="s">
        <v>258</v>
      </c>
      <c r="E53" s="4" t="s">
        <v>258</v>
      </c>
      <c r="F53" s="4" t="s">
        <v>213</v>
      </c>
      <c r="G53" s="4">
        <v>128</v>
      </c>
      <c r="H53" s="27">
        <v>57600</v>
      </c>
      <c r="I53" s="28">
        <v>1400</v>
      </c>
      <c r="J53" s="30">
        <f t="shared" si="24"/>
        <v>179200</v>
      </c>
      <c r="K53" s="28">
        <v>1250</v>
      </c>
      <c r="L53" s="30">
        <f t="shared" si="25"/>
        <v>160000</v>
      </c>
      <c r="M53" s="28">
        <v>450</v>
      </c>
      <c r="N53" s="29">
        <f t="shared" si="26"/>
        <v>57600</v>
      </c>
      <c r="O53" s="28">
        <v>1950</v>
      </c>
      <c r="P53" s="30">
        <f t="shared" si="27"/>
        <v>249600</v>
      </c>
      <c r="Q53" s="4"/>
    </row>
    <row r="54" spans="2:17" ht="28.5" thickBot="1" x14ac:dyDescent="0.35">
      <c r="B54" s="4">
        <v>42</v>
      </c>
      <c r="C54" s="4" t="s">
        <v>40</v>
      </c>
      <c r="D54" s="19" t="s">
        <v>259</v>
      </c>
      <c r="E54" s="4" t="s">
        <v>259</v>
      </c>
      <c r="F54" s="4" t="s">
        <v>213</v>
      </c>
      <c r="G54" s="4">
        <v>232.5</v>
      </c>
      <c r="H54" s="27">
        <v>104625</v>
      </c>
      <c r="I54" s="28">
        <v>1400</v>
      </c>
      <c r="J54" s="30">
        <f t="shared" si="24"/>
        <v>325500</v>
      </c>
      <c r="K54" s="28">
        <v>1050</v>
      </c>
      <c r="L54" s="30">
        <f t="shared" si="25"/>
        <v>244125</v>
      </c>
      <c r="M54" s="28">
        <v>450</v>
      </c>
      <c r="N54" s="29">
        <f t="shared" si="26"/>
        <v>104625</v>
      </c>
      <c r="O54" s="28">
        <v>550</v>
      </c>
      <c r="P54" s="30">
        <f t="shared" si="27"/>
        <v>127875</v>
      </c>
      <c r="Q54" s="4"/>
    </row>
    <row r="55" spans="2:17" ht="28.5" thickBot="1" x14ac:dyDescent="0.35">
      <c r="B55" s="4">
        <v>43</v>
      </c>
      <c r="C55" s="4" t="s">
        <v>40</v>
      </c>
      <c r="D55" s="19" t="s">
        <v>260</v>
      </c>
      <c r="E55" s="4" t="s">
        <v>260</v>
      </c>
      <c r="F55" s="4" t="s">
        <v>246</v>
      </c>
      <c r="G55" s="4">
        <v>116.25</v>
      </c>
      <c r="H55" s="27">
        <v>87187.5</v>
      </c>
      <c r="I55" s="28">
        <v>2500</v>
      </c>
      <c r="J55" s="30">
        <f t="shared" si="24"/>
        <v>290625</v>
      </c>
      <c r="K55" s="28">
        <v>900</v>
      </c>
      <c r="L55" s="30">
        <f t="shared" si="25"/>
        <v>104625</v>
      </c>
      <c r="M55" s="28">
        <v>1325</v>
      </c>
      <c r="N55" s="30">
        <f t="shared" si="26"/>
        <v>154031.25</v>
      </c>
      <c r="O55" s="28">
        <v>750</v>
      </c>
      <c r="P55" s="29">
        <f t="shared" si="27"/>
        <v>87187.5</v>
      </c>
      <c r="Q55" s="4"/>
    </row>
    <row r="56" spans="2:17" ht="14.5" thickBot="1" x14ac:dyDescent="0.35">
      <c r="B56" s="4"/>
      <c r="C56" s="4"/>
      <c r="D56" s="19"/>
      <c r="E56" s="4"/>
      <c r="F56" s="4"/>
      <c r="G56" s="4"/>
      <c r="H56" s="4"/>
      <c r="I56" s="4"/>
      <c r="J56" s="4"/>
      <c r="K56" s="4"/>
      <c r="L56" s="4"/>
      <c r="M56" s="4"/>
      <c r="N56" s="4"/>
      <c r="O56" s="4"/>
      <c r="P56" s="4"/>
      <c r="Q56" s="4"/>
    </row>
  </sheetData>
  <autoFilter ref="B11:P55"/>
  <mergeCells count="53">
    <mergeCell ref="O10:P10"/>
    <mergeCell ref="B9:E10"/>
    <mergeCell ref="F9:H9"/>
    <mergeCell ref="I9:J9"/>
    <mergeCell ref="K9:L9"/>
    <mergeCell ref="M9:N9"/>
    <mergeCell ref="O9:P9"/>
    <mergeCell ref="F10:H10"/>
    <mergeCell ref="I10:J10"/>
    <mergeCell ref="K10:L10"/>
    <mergeCell ref="M10:N10"/>
    <mergeCell ref="B7:H7"/>
    <mergeCell ref="I7:J7"/>
    <mergeCell ref="K7:L7"/>
    <mergeCell ref="M7:N7"/>
    <mergeCell ref="O7:P7"/>
    <mergeCell ref="B8:H8"/>
    <mergeCell ref="I8:J8"/>
    <mergeCell ref="K8:L8"/>
    <mergeCell ref="M8:N8"/>
    <mergeCell ref="O8:P8"/>
    <mergeCell ref="O6:P6"/>
    <mergeCell ref="O3:P3"/>
    <mergeCell ref="F4:H4"/>
    <mergeCell ref="I4:J4"/>
    <mergeCell ref="K4:L4"/>
    <mergeCell ref="M4:N4"/>
    <mergeCell ref="O4:P4"/>
    <mergeCell ref="M3:N3"/>
    <mergeCell ref="M5:N5"/>
    <mergeCell ref="O5:P5"/>
    <mergeCell ref="B6:H6"/>
    <mergeCell ref="I6:J6"/>
    <mergeCell ref="K6:L6"/>
    <mergeCell ref="M6:N6"/>
    <mergeCell ref="O1:P1"/>
    <mergeCell ref="F2:H2"/>
    <mergeCell ref="I2:J2"/>
    <mergeCell ref="K2:L2"/>
    <mergeCell ref="M2:N2"/>
    <mergeCell ref="O2:P2"/>
    <mergeCell ref="M1:N1"/>
    <mergeCell ref="B1:C5"/>
    <mergeCell ref="D1:E5"/>
    <mergeCell ref="F1:H1"/>
    <mergeCell ref="I1:J1"/>
    <mergeCell ref="K1:L1"/>
    <mergeCell ref="F3:H3"/>
    <mergeCell ref="I3:J3"/>
    <mergeCell ref="K3:L3"/>
    <mergeCell ref="F5:H5"/>
    <mergeCell ref="I5:J5"/>
    <mergeCell ref="K5:L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7"/>
  <sheetViews>
    <sheetView zoomScale="50" workbookViewId="0">
      <selection activeCell="J15" sqref="J15:J36"/>
    </sheetView>
  </sheetViews>
  <sheetFormatPr defaultColWidth="9.1796875" defaultRowHeight="14" x14ac:dyDescent="0.3"/>
  <cols>
    <col min="1" max="2" width="9.1796875" style="1" customWidth="1"/>
    <col min="3" max="3" width="13.453125" style="1" customWidth="1"/>
    <col min="4" max="4" width="89.90625" style="20" customWidth="1"/>
    <col min="5" max="5" width="20.7265625" style="1" hidden="1" customWidth="1"/>
    <col min="6" max="7" width="9.1796875" style="1" customWidth="1"/>
    <col min="8" max="8" width="32" style="1" customWidth="1"/>
    <col min="9" max="12" width="22.7265625" style="1" customWidth="1"/>
    <col min="13" max="13" width="9.1796875" style="1" customWidth="1"/>
    <col min="14" max="16384" width="9.1796875" style="1"/>
  </cols>
  <sheetData>
    <row r="1" spans="2:13" ht="18" thickBot="1" x14ac:dyDescent="0.4">
      <c r="B1" s="86"/>
      <c r="C1" s="86"/>
      <c r="D1" s="87" t="s">
        <v>110</v>
      </c>
      <c r="E1" s="87" t="s">
        <v>110</v>
      </c>
      <c r="F1" s="88" t="s">
        <v>1</v>
      </c>
      <c r="G1" s="88" t="s">
        <v>1</v>
      </c>
      <c r="H1" s="88" t="s">
        <v>1</v>
      </c>
      <c r="I1" s="89" t="s">
        <v>5</v>
      </c>
      <c r="J1" s="89" t="s">
        <v>5</v>
      </c>
      <c r="K1" s="89" t="s">
        <v>111</v>
      </c>
      <c r="L1" s="89" t="s">
        <v>111</v>
      </c>
    </row>
    <row r="2" spans="2:13" ht="17.5" x14ac:dyDescent="0.35">
      <c r="B2" s="86"/>
      <c r="C2" s="86"/>
      <c r="D2" s="87" t="s">
        <v>110</v>
      </c>
      <c r="E2" s="87" t="s">
        <v>110</v>
      </c>
      <c r="F2" s="88" t="s">
        <v>112</v>
      </c>
      <c r="G2" s="88" t="s">
        <v>112</v>
      </c>
      <c r="H2" s="88" t="s">
        <v>112</v>
      </c>
      <c r="I2" s="90" t="s">
        <v>9</v>
      </c>
      <c r="J2" s="90" t="s">
        <v>9</v>
      </c>
      <c r="K2" s="90" t="s">
        <v>113</v>
      </c>
      <c r="L2" s="90" t="s">
        <v>113</v>
      </c>
    </row>
    <row r="3" spans="2:13" ht="17.5" x14ac:dyDescent="0.35">
      <c r="B3" s="86"/>
      <c r="C3" s="86"/>
      <c r="D3" s="87" t="s">
        <v>110</v>
      </c>
      <c r="E3" s="87" t="s">
        <v>110</v>
      </c>
      <c r="F3" s="88" t="s">
        <v>114</v>
      </c>
      <c r="G3" s="88" t="s">
        <v>114</v>
      </c>
      <c r="H3" s="88" t="s">
        <v>114</v>
      </c>
      <c r="I3" s="90" t="s">
        <v>11</v>
      </c>
      <c r="J3" s="90" t="s">
        <v>11</v>
      </c>
      <c r="K3" s="90" t="s">
        <v>11</v>
      </c>
      <c r="L3" s="90" t="s">
        <v>11</v>
      </c>
    </row>
    <row r="4" spans="2:13" ht="17.5" x14ac:dyDescent="0.35">
      <c r="B4" s="86"/>
      <c r="C4" s="86"/>
      <c r="D4" s="87" t="s">
        <v>110</v>
      </c>
      <c r="E4" s="87" t="s">
        <v>110</v>
      </c>
      <c r="F4" s="88" t="s">
        <v>115</v>
      </c>
      <c r="G4" s="88" t="s">
        <v>115</v>
      </c>
      <c r="H4" s="88" t="s">
        <v>115</v>
      </c>
      <c r="I4" s="90" t="s">
        <v>13</v>
      </c>
      <c r="J4" s="90" t="s">
        <v>13</v>
      </c>
      <c r="K4" s="90" t="s">
        <v>13</v>
      </c>
      <c r="L4" s="90" t="s">
        <v>13</v>
      </c>
    </row>
    <row r="5" spans="2:13" ht="18" thickBot="1" x14ac:dyDescent="0.4">
      <c r="B5" s="86"/>
      <c r="C5" s="86"/>
      <c r="D5" s="87" t="s">
        <v>110</v>
      </c>
      <c r="E5" s="87" t="s">
        <v>110</v>
      </c>
      <c r="F5" s="86"/>
      <c r="G5" s="86"/>
      <c r="H5" s="86"/>
      <c r="I5" s="90" t="s">
        <v>16</v>
      </c>
      <c r="J5" s="90" t="s">
        <v>16</v>
      </c>
      <c r="K5" s="90" t="s">
        <v>116</v>
      </c>
      <c r="L5" s="90" t="s">
        <v>116</v>
      </c>
    </row>
    <row r="6" spans="2:13" ht="18" thickBot="1" x14ac:dyDescent="0.4">
      <c r="B6" s="92" t="s">
        <v>117</v>
      </c>
      <c r="C6" s="92" t="s">
        <v>117</v>
      </c>
      <c r="D6" s="92" t="s">
        <v>117</v>
      </c>
      <c r="E6" s="92" t="s">
        <v>117</v>
      </c>
      <c r="F6" s="92" t="s">
        <v>117</v>
      </c>
      <c r="G6" s="92" t="s">
        <v>117</v>
      </c>
      <c r="H6" s="92" t="s">
        <v>117</v>
      </c>
      <c r="I6" s="91" t="s">
        <v>21</v>
      </c>
      <c r="J6" s="91" t="s">
        <v>21</v>
      </c>
      <c r="K6" s="91" t="s">
        <v>118</v>
      </c>
      <c r="L6" s="91" t="s">
        <v>118</v>
      </c>
    </row>
    <row r="7" spans="2:13" ht="18" thickBot="1" x14ac:dyDescent="0.4">
      <c r="B7" s="91" t="s">
        <v>119</v>
      </c>
      <c r="C7" s="91" t="s">
        <v>119</v>
      </c>
      <c r="D7" s="91" t="s">
        <v>119</v>
      </c>
      <c r="E7" s="91" t="s">
        <v>119</v>
      </c>
      <c r="F7" s="91" t="s">
        <v>119</v>
      </c>
      <c r="G7" s="91" t="s">
        <v>119</v>
      </c>
      <c r="H7" s="91" t="s">
        <v>119</v>
      </c>
      <c r="I7" s="91" t="s">
        <v>120</v>
      </c>
      <c r="J7" s="91" t="s">
        <v>120</v>
      </c>
      <c r="K7" s="91" t="s">
        <v>120</v>
      </c>
      <c r="L7" s="91" t="s">
        <v>120</v>
      </c>
    </row>
    <row r="8" spans="2:13" ht="18" thickBot="1" x14ac:dyDescent="0.4">
      <c r="B8" s="91" t="s">
        <v>121</v>
      </c>
      <c r="C8" s="91" t="s">
        <v>121</v>
      </c>
      <c r="D8" s="91" t="s">
        <v>121</v>
      </c>
      <c r="E8" s="91" t="s">
        <v>121</v>
      </c>
      <c r="F8" s="91" t="s">
        <v>121</v>
      </c>
      <c r="G8" s="91" t="s">
        <v>121</v>
      </c>
      <c r="H8" s="91" t="s">
        <v>121</v>
      </c>
      <c r="I8" s="91" t="s">
        <v>25</v>
      </c>
      <c r="J8" s="91" t="s">
        <v>25</v>
      </c>
      <c r="K8" s="91" t="s">
        <v>25</v>
      </c>
      <c r="L8" s="91" t="s">
        <v>25</v>
      </c>
    </row>
    <row r="9" spans="2:13" ht="18" thickBot="1" x14ac:dyDescent="0.4">
      <c r="B9" s="93" t="s">
        <v>122</v>
      </c>
      <c r="C9" s="93" t="s">
        <v>122</v>
      </c>
      <c r="D9" s="93" t="s">
        <v>122</v>
      </c>
      <c r="E9" s="93" t="s">
        <v>122</v>
      </c>
      <c r="F9" s="91" t="s">
        <v>27</v>
      </c>
      <c r="G9" s="91" t="s">
        <v>27</v>
      </c>
      <c r="H9" s="91" t="s">
        <v>27</v>
      </c>
      <c r="I9" s="91" t="s">
        <v>28</v>
      </c>
      <c r="J9" s="91" t="s">
        <v>28</v>
      </c>
      <c r="K9" s="91" t="s">
        <v>28</v>
      </c>
      <c r="L9" s="91" t="s">
        <v>28</v>
      </c>
    </row>
    <row r="10" spans="2:13" ht="18" thickBot="1" x14ac:dyDescent="0.4">
      <c r="B10" s="93" t="s">
        <v>122</v>
      </c>
      <c r="C10" s="93" t="s">
        <v>122</v>
      </c>
      <c r="D10" s="93" t="s">
        <v>122</v>
      </c>
      <c r="E10" s="93" t="s">
        <v>122</v>
      </c>
      <c r="F10" s="91" t="s">
        <v>29</v>
      </c>
      <c r="G10" s="91" t="s">
        <v>29</v>
      </c>
      <c r="H10" s="91" t="s">
        <v>29</v>
      </c>
      <c r="I10" s="91" t="s">
        <v>30</v>
      </c>
      <c r="J10" s="91" t="s">
        <v>30</v>
      </c>
      <c r="K10" s="91" t="s">
        <v>30</v>
      </c>
      <c r="L10" s="91" t="s">
        <v>30</v>
      </c>
    </row>
    <row r="11" spans="2:13" ht="18" thickBot="1" x14ac:dyDescent="0.4">
      <c r="B11" s="2" t="s">
        <v>31</v>
      </c>
      <c r="C11" s="2" t="s">
        <v>32</v>
      </c>
      <c r="D11" s="3" t="s">
        <v>33</v>
      </c>
      <c r="E11" s="2" t="s">
        <v>34</v>
      </c>
      <c r="F11" s="2" t="s">
        <v>35</v>
      </c>
      <c r="G11" s="2" t="s">
        <v>36</v>
      </c>
      <c r="H11" s="2" t="s">
        <v>37</v>
      </c>
      <c r="I11" s="2" t="s">
        <v>38</v>
      </c>
      <c r="J11" s="2" t="s">
        <v>39</v>
      </c>
      <c r="K11" s="2" t="s">
        <v>38</v>
      </c>
      <c r="L11" s="2" t="s">
        <v>39</v>
      </c>
      <c r="M11" s="4"/>
    </row>
    <row r="12" spans="2:13" s="10" customFormat="1" ht="18" thickBot="1" x14ac:dyDescent="0.4">
      <c r="B12" s="5">
        <v>1</v>
      </c>
      <c r="C12" s="5" t="s">
        <v>40</v>
      </c>
      <c r="D12" s="6" t="s">
        <v>123</v>
      </c>
      <c r="E12" s="5" t="s">
        <v>123</v>
      </c>
      <c r="F12" s="5" t="s">
        <v>42</v>
      </c>
      <c r="G12" s="5">
        <v>1</v>
      </c>
      <c r="H12" s="5"/>
      <c r="I12" s="7"/>
      <c r="J12" s="8">
        <v>193141</v>
      </c>
      <c r="K12" s="7"/>
      <c r="L12" s="8">
        <v>295150</v>
      </c>
      <c r="M12" s="9"/>
    </row>
    <row r="13" spans="2:13" ht="18" thickBot="1" x14ac:dyDescent="0.4">
      <c r="B13" s="11">
        <v>1</v>
      </c>
      <c r="C13" s="11" t="s">
        <v>88</v>
      </c>
      <c r="D13" s="12" t="s">
        <v>124</v>
      </c>
      <c r="E13" s="11" t="s">
        <v>124</v>
      </c>
      <c r="F13" s="11" t="s">
        <v>40</v>
      </c>
      <c r="G13" s="11" t="s">
        <v>40</v>
      </c>
      <c r="H13" s="11"/>
      <c r="I13" s="11"/>
      <c r="J13" s="11"/>
      <c r="K13" s="11"/>
      <c r="L13" s="11"/>
      <c r="M13" s="4"/>
    </row>
    <row r="14" spans="2:13" ht="35.5" thickBot="1" x14ac:dyDescent="0.4">
      <c r="B14" s="11">
        <v>2</v>
      </c>
      <c r="C14" s="11" t="s">
        <v>40</v>
      </c>
      <c r="D14" s="12" t="s">
        <v>125</v>
      </c>
      <c r="E14" s="11" t="s">
        <v>125</v>
      </c>
      <c r="F14" s="11" t="s">
        <v>40</v>
      </c>
      <c r="G14" s="11" t="s">
        <v>40</v>
      </c>
      <c r="H14" s="11"/>
      <c r="I14" s="11"/>
      <c r="J14" s="11"/>
      <c r="K14" s="11"/>
      <c r="L14" s="11"/>
      <c r="M14" s="4"/>
    </row>
    <row r="15" spans="2:13" ht="53" thickBot="1" x14ac:dyDescent="0.4">
      <c r="B15" s="11">
        <v>3</v>
      </c>
      <c r="C15" s="11">
        <v>1</v>
      </c>
      <c r="D15" s="12" t="s">
        <v>126</v>
      </c>
      <c r="E15" s="11" t="s">
        <v>126</v>
      </c>
      <c r="F15" s="11" t="s">
        <v>127</v>
      </c>
      <c r="G15" s="11">
        <v>15</v>
      </c>
      <c r="H15" s="13">
        <v>25500</v>
      </c>
      <c r="I15" s="14">
        <v>1700</v>
      </c>
      <c r="J15" s="16">
        <f>I15*$G15</f>
        <v>25500</v>
      </c>
      <c r="K15" s="14">
        <v>1800</v>
      </c>
      <c r="L15" s="15">
        <v>27000</v>
      </c>
      <c r="M15" s="4"/>
    </row>
    <row r="16" spans="2:13" ht="35.5" thickBot="1" x14ac:dyDescent="0.4">
      <c r="B16" s="11">
        <v>4</v>
      </c>
      <c r="C16" s="11">
        <v>2</v>
      </c>
      <c r="D16" s="12" t="s">
        <v>128</v>
      </c>
      <c r="E16" s="11" t="s">
        <v>128</v>
      </c>
      <c r="F16" s="11" t="s">
        <v>127</v>
      </c>
      <c r="G16" s="11">
        <v>13</v>
      </c>
      <c r="H16" s="13">
        <v>5850</v>
      </c>
      <c r="I16" s="14">
        <v>450</v>
      </c>
      <c r="J16" s="16">
        <v>5850</v>
      </c>
      <c r="K16" s="14">
        <v>650</v>
      </c>
      <c r="L16" s="15">
        <v>8450</v>
      </c>
      <c r="M16" s="4"/>
    </row>
    <row r="17" spans="2:13" ht="88" thickBot="1" x14ac:dyDescent="0.4">
      <c r="B17" s="11">
        <v>5</v>
      </c>
      <c r="C17" s="11">
        <v>3</v>
      </c>
      <c r="D17" s="12" t="s">
        <v>129</v>
      </c>
      <c r="E17" s="11" t="s">
        <v>129</v>
      </c>
      <c r="F17" s="11" t="s">
        <v>127</v>
      </c>
      <c r="G17" s="11">
        <v>4</v>
      </c>
      <c r="H17" s="13">
        <v>34000</v>
      </c>
      <c r="I17" s="14">
        <v>8500</v>
      </c>
      <c r="J17" s="16">
        <v>34000</v>
      </c>
      <c r="K17" s="14">
        <v>8500</v>
      </c>
      <c r="L17" s="16">
        <v>34000</v>
      </c>
      <c r="M17" s="4"/>
    </row>
    <row r="18" spans="2:13" ht="53" thickBot="1" x14ac:dyDescent="0.4">
      <c r="B18" s="11">
        <v>6</v>
      </c>
      <c r="C18" s="11">
        <v>4</v>
      </c>
      <c r="D18" s="12" t="s">
        <v>130</v>
      </c>
      <c r="E18" s="11" t="s">
        <v>130</v>
      </c>
      <c r="F18" s="11" t="s">
        <v>127</v>
      </c>
      <c r="G18" s="11">
        <v>4</v>
      </c>
      <c r="H18" s="13">
        <v>10200</v>
      </c>
      <c r="I18" s="14">
        <v>2550</v>
      </c>
      <c r="J18" s="16">
        <v>10200</v>
      </c>
      <c r="K18" s="14">
        <v>3500</v>
      </c>
      <c r="L18" s="15">
        <v>14000</v>
      </c>
      <c r="M18" s="4"/>
    </row>
    <row r="19" spans="2:13" ht="88" thickBot="1" x14ac:dyDescent="0.4">
      <c r="B19" s="11">
        <v>7</v>
      </c>
      <c r="C19" s="11">
        <v>5</v>
      </c>
      <c r="D19" s="12" t="s">
        <v>131</v>
      </c>
      <c r="E19" s="11" t="s">
        <v>131</v>
      </c>
      <c r="F19" s="11" t="s">
        <v>127</v>
      </c>
      <c r="G19" s="11">
        <v>1</v>
      </c>
      <c r="H19" s="13">
        <v>20000</v>
      </c>
      <c r="I19" s="14">
        <v>24000</v>
      </c>
      <c r="J19" s="15">
        <v>24000</v>
      </c>
      <c r="K19" s="14">
        <v>20000</v>
      </c>
      <c r="L19" s="16">
        <v>20000</v>
      </c>
      <c r="M19" s="4"/>
    </row>
    <row r="20" spans="2:13" ht="18" thickBot="1" x14ac:dyDescent="0.4">
      <c r="B20" s="11">
        <v>8</v>
      </c>
      <c r="C20" s="11" t="s">
        <v>132</v>
      </c>
      <c r="D20" s="12" t="s">
        <v>133</v>
      </c>
      <c r="E20" s="11" t="s">
        <v>133</v>
      </c>
      <c r="F20" s="11" t="s">
        <v>40</v>
      </c>
      <c r="G20" s="11" t="s">
        <v>40</v>
      </c>
      <c r="H20" s="11"/>
      <c r="I20" s="11"/>
      <c r="J20" s="11"/>
      <c r="K20" s="11"/>
      <c r="L20" s="11"/>
      <c r="M20" s="4"/>
    </row>
    <row r="21" spans="2:13" ht="35.5" thickBot="1" x14ac:dyDescent="0.4">
      <c r="B21" s="11">
        <v>9</v>
      </c>
      <c r="C21" s="11" t="s">
        <v>40</v>
      </c>
      <c r="D21" s="12" t="s">
        <v>134</v>
      </c>
      <c r="E21" s="11" t="s">
        <v>134</v>
      </c>
      <c r="F21" s="11" t="s">
        <v>40</v>
      </c>
      <c r="G21" s="11" t="s">
        <v>40</v>
      </c>
      <c r="H21" s="11"/>
      <c r="I21" s="11"/>
      <c r="J21" s="11"/>
      <c r="K21" s="11"/>
      <c r="L21" s="11"/>
      <c r="M21" s="4"/>
    </row>
    <row r="22" spans="2:13" ht="105.5" thickBot="1" x14ac:dyDescent="0.4">
      <c r="B22" s="11">
        <v>10</v>
      </c>
      <c r="C22" s="11">
        <v>1</v>
      </c>
      <c r="D22" s="12" t="s">
        <v>135</v>
      </c>
      <c r="E22" s="11" t="s">
        <v>135</v>
      </c>
      <c r="F22" s="11" t="s">
        <v>136</v>
      </c>
      <c r="G22" s="11">
        <v>21</v>
      </c>
      <c r="H22" s="13">
        <v>15120</v>
      </c>
      <c r="I22" s="14">
        <v>720</v>
      </c>
      <c r="J22" s="16">
        <v>15120</v>
      </c>
      <c r="K22" s="14">
        <v>1810</v>
      </c>
      <c r="L22" s="15">
        <v>38010</v>
      </c>
      <c r="M22" s="4"/>
    </row>
    <row r="23" spans="2:13" ht="105.5" thickBot="1" x14ac:dyDescent="0.4">
      <c r="B23" s="11">
        <v>11</v>
      </c>
      <c r="C23" s="11">
        <v>2</v>
      </c>
      <c r="D23" s="12" t="s">
        <v>137</v>
      </c>
      <c r="E23" s="11" t="s">
        <v>137</v>
      </c>
      <c r="F23" s="11" t="s">
        <v>136</v>
      </c>
      <c r="G23" s="11">
        <v>3</v>
      </c>
      <c r="H23" s="13">
        <v>2082</v>
      </c>
      <c r="I23" s="14">
        <v>694</v>
      </c>
      <c r="J23" s="16">
        <v>2082</v>
      </c>
      <c r="K23" s="14">
        <v>2200</v>
      </c>
      <c r="L23" s="15">
        <v>6600</v>
      </c>
      <c r="M23" s="4"/>
    </row>
    <row r="24" spans="2:13" ht="88" thickBot="1" x14ac:dyDescent="0.4">
      <c r="B24" s="11">
        <v>12</v>
      </c>
      <c r="C24" s="11">
        <v>3</v>
      </c>
      <c r="D24" s="12" t="s">
        <v>138</v>
      </c>
      <c r="E24" s="11" t="s">
        <v>138</v>
      </c>
      <c r="F24" s="11" t="s">
        <v>136</v>
      </c>
      <c r="G24" s="11">
        <v>12</v>
      </c>
      <c r="H24" s="13">
        <v>4980</v>
      </c>
      <c r="I24" s="14">
        <v>415</v>
      </c>
      <c r="J24" s="16">
        <v>4980</v>
      </c>
      <c r="K24" s="14">
        <v>1520</v>
      </c>
      <c r="L24" s="15">
        <v>18240</v>
      </c>
      <c r="M24" s="4"/>
    </row>
    <row r="25" spans="2:13" ht="35.5" thickBot="1" x14ac:dyDescent="0.4">
      <c r="B25" s="11">
        <v>13</v>
      </c>
      <c r="C25" s="11">
        <v>4</v>
      </c>
      <c r="D25" s="12" t="s">
        <v>139</v>
      </c>
      <c r="E25" s="11" t="s">
        <v>139</v>
      </c>
      <c r="F25" s="11" t="s">
        <v>127</v>
      </c>
      <c r="G25" s="11">
        <v>8</v>
      </c>
      <c r="H25" s="13">
        <v>4992</v>
      </c>
      <c r="I25" s="14">
        <v>624</v>
      </c>
      <c r="J25" s="16">
        <v>4992</v>
      </c>
      <c r="K25" s="14">
        <v>2000</v>
      </c>
      <c r="L25" s="15">
        <v>16000</v>
      </c>
      <c r="M25" s="4"/>
    </row>
    <row r="26" spans="2:13" ht="53" thickBot="1" x14ac:dyDescent="0.4">
      <c r="B26" s="11">
        <v>14</v>
      </c>
      <c r="C26" s="11">
        <v>5</v>
      </c>
      <c r="D26" s="12" t="s">
        <v>140</v>
      </c>
      <c r="E26" s="11" t="s">
        <v>140</v>
      </c>
      <c r="F26" s="11" t="s">
        <v>40</v>
      </c>
      <c r="G26" s="11">
        <v>8</v>
      </c>
      <c r="H26" s="13">
        <v>4000</v>
      </c>
      <c r="I26" s="14">
        <v>890</v>
      </c>
      <c r="J26" s="15">
        <v>7120</v>
      </c>
      <c r="K26" s="14">
        <v>500</v>
      </c>
      <c r="L26" s="16">
        <v>4000</v>
      </c>
      <c r="M26" s="4"/>
    </row>
    <row r="27" spans="2:13" ht="35.5" thickBot="1" x14ac:dyDescent="0.4">
      <c r="B27" s="11">
        <v>15</v>
      </c>
      <c r="C27" s="11">
        <v>6</v>
      </c>
      <c r="D27" s="12" t="s">
        <v>141</v>
      </c>
      <c r="E27" s="11" t="s">
        <v>141</v>
      </c>
      <c r="F27" s="11" t="s">
        <v>127</v>
      </c>
      <c r="G27" s="11">
        <v>2</v>
      </c>
      <c r="H27" s="13">
        <v>20000</v>
      </c>
      <c r="I27" s="14">
        <v>10000</v>
      </c>
      <c r="J27" s="16">
        <v>20000</v>
      </c>
      <c r="K27" s="14">
        <v>12500</v>
      </c>
      <c r="L27" s="15">
        <v>25000</v>
      </c>
      <c r="M27" s="4"/>
    </row>
    <row r="28" spans="2:13" ht="18" thickBot="1" x14ac:dyDescent="0.4">
      <c r="B28" s="11">
        <v>16</v>
      </c>
      <c r="C28" s="11" t="s">
        <v>142</v>
      </c>
      <c r="D28" s="12" t="s">
        <v>143</v>
      </c>
      <c r="E28" s="11" t="s">
        <v>143</v>
      </c>
      <c r="F28" s="11" t="s">
        <v>40</v>
      </c>
      <c r="G28" s="11" t="s">
        <v>40</v>
      </c>
      <c r="H28" s="11"/>
      <c r="I28" s="11"/>
      <c r="J28" s="11"/>
      <c r="K28" s="11"/>
      <c r="L28" s="11"/>
      <c r="M28" s="4"/>
    </row>
    <row r="29" spans="2:13" ht="140.5" thickBot="1" x14ac:dyDescent="0.4">
      <c r="B29" s="11">
        <v>17</v>
      </c>
      <c r="C29" s="11">
        <v>1</v>
      </c>
      <c r="D29" s="12" t="s">
        <v>144</v>
      </c>
      <c r="E29" s="11" t="s">
        <v>144</v>
      </c>
      <c r="F29" s="11" t="s">
        <v>136</v>
      </c>
      <c r="G29" s="11">
        <v>33</v>
      </c>
      <c r="H29" s="13">
        <v>5940</v>
      </c>
      <c r="I29" s="14">
        <v>180</v>
      </c>
      <c r="J29" s="16">
        <v>5940</v>
      </c>
      <c r="K29" s="14">
        <v>600</v>
      </c>
      <c r="L29" s="15">
        <v>19800</v>
      </c>
      <c r="M29" s="4"/>
    </row>
    <row r="30" spans="2:13" ht="140.5" thickBot="1" x14ac:dyDescent="0.4">
      <c r="B30" s="11">
        <v>18</v>
      </c>
      <c r="C30" s="11">
        <v>2</v>
      </c>
      <c r="D30" s="12" t="s">
        <v>145</v>
      </c>
      <c r="E30" s="11" t="s">
        <v>145</v>
      </c>
      <c r="F30" s="11" t="s">
        <v>136</v>
      </c>
      <c r="G30" s="11">
        <v>24</v>
      </c>
      <c r="H30" s="13">
        <v>6600</v>
      </c>
      <c r="I30" s="14">
        <v>275</v>
      </c>
      <c r="J30" s="16">
        <v>6600</v>
      </c>
      <c r="K30" s="14">
        <v>650</v>
      </c>
      <c r="L30" s="15">
        <v>15600</v>
      </c>
      <c r="M30" s="4"/>
    </row>
    <row r="31" spans="2:13" ht="140.5" thickBot="1" x14ac:dyDescent="0.4">
      <c r="B31" s="11">
        <v>19</v>
      </c>
      <c r="C31" s="11">
        <v>3</v>
      </c>
      <c r="D31" s="12" t="s">
        <v>146</v>
      </c>
      <c r="E31" s="11" t="s">
        <v>146</v>
      </c>
      <c r="F31" s="11" t="s">
        <v>136</v>
      </c>
      <c r="G31" s="11">
        <v>21</v>
      </c>
      <c r="H31" s="13">
        <v>9576</v>
      </c>
      <c r="I31" s="14">
        <v>456</v>
      </c>
      <c r="J31" s="16">
        <v>9576</v>
      </c>
      <c r="K31" s="14">
        <v>700</v>
      </c>
      <c r="L31" s="15">
        <v>14700</v>
      </c>
      <c r="M31" s="4"/>
    </row>
    <row r="32" spans="2:13" ht="140.5" thickBot="1" x14ac:dyDescent="0.4">
      <c r="B32" s="11">
        <v>20</v>
      </c>
      <c r="C32" s="11">
        <v>4</v>
      </c>
      <c r="D32" s="12" t="s">
        <v>147</v>
      </c>
      <c r="E32" s="11" t="s">
        <v>147</v>
      </c>
      <c r="F32" s="11" t="s">
        <v>136</v>
      </c>
      <c r="G32" s="11">
        <v>3</v>
      </c>
      <c r="H32" s="13">
        <v>2061</v>
      </c>
      <c r="I32" s="14">
        <v>687</v>
      </c>
      <c r="J32" s="16">
        <v>2061</v>
      </c>
      <c r="K32" s="14">
        <v>750</v>
      </c>
      <c r="L32" s="15">
        <v>2250</v>
      </c>
      <c r="M32" s="4"/>
    </row>
    <row r="33" spans="2:13" ht="35.5" thickBot="1" x14ac:dyDescent="0.4">
      <c r="B33" s="11">
        <v>21</v>
      </c>
      <c r="C33" s="11">
        <v>5</v>
      </c>
      <c r="D33" s="12" t="s">
        <v>148</v>
      </c>
      <c r="E33" s="11" t="s">
        <v>148</v>
      </c>
      <c r="F33" s="11" t="s">
        <v>127</v>
      </c>
      <c r="G33" s="11">
        <v>2</v>
      </c>
      <c r="H33" s="13">
        <v>3560</v>
      </c>
      <c r="I33" s="14">
        <v>1780</v>
      </c>
      <c r="J33" s="16">
        <v>3560</v>
      </c>
      <c r="K33" s="14">
        <v>2500</v>
      </c>
      <c r="L33" s="15">
        <v>5000</v>
      </c>
      <c r="M33" s="4"/>
    </row>
    <row r="34" spans="2:13" ht="70.5" thickBot="1" x14ac:dyDescent="0.4">
      <c r="B34" s="11">
        <v>22</v>
      </c>
      <c r="C34" s="11">
        <v>6</v>
      </c>
      <c r="D34" s="12" t="s">
        <v>149</v>
      </c>
      <c r="E34" s="11" t="s">
        <v>149</v>
      </c>
      <c r="F34" s="11" t="s">
        <v>136</v>
      </c>
      <c r="G34" s="11">
        <v>12</v>
      </c>
      <c r="H34" s="13">
        <v>1800</v>
      </c>
      <c r="I34" s="14">
        <v>150</v>
      </c>
      <c r="J34" s="16">
        <v>1800</v>
      </c>
      <c r="K34" s="14">
        <v>500</v>
      </c>
      <c r="L34" s="15">
        <v>6000</v>
      </c>
      <c r="M34" s="4"/>
    </row>
    <row r="35" spans="2:13" ht="70.5" thickBot="1" x14ac:dyDescent="0.4">
      <c r="B35" s="11">
        <v>23</v>
      </c>
      <c r="C35" s="11">
        <v>7</v>
      </c>
      <c r="D35" s="12" t="s">
        <v>150</v>
      </c>
      <c r="E35" s="11" t="s">
        <v>150</v>
      </c>
      <c r="F35" s="11" t="s">
        <v>136</v>
      </c>
      <c r="G35" s="11">
        <v>8</v>
      </c>
      <c r="H35" s="13">
        <v>1760</v>
      </c>
      <c r="I35" s="14">
        <v>220</v>
      </c>
      <c r="J35" s="16">
        <v>1760</v>
      </c>
      <c r="K35" s="14">
        <v>500</v>
      </c>
      <c r="L35" s="15">
        <v>4000</v>
      </c>
      <c r="M35" s="4"/>
    </row>
    <row r="36" spans="2:13" ht="88" thickBot="1" x14ac:dyDescent="0.4">
      <c r="B36" s="11">
        <v>24</v>
      </c>
      <c r="C36" s="11">
        <v>8</v>
      </c>
      <c r="D36" s="12" t="s">
        <v>151</v>
      </c>
      <c r="E36" s="11" t="s">
        <v>151</v>
      </c>
      <c r="F36" s="11" t="s">
        <v>127</v>
      </c>
      <c r="G36" s="11">
        <v>1</v>
      </c>
      <c r="H36" s="13">
        <v>8000</v>
      </c>
      <c r="I36" s="14">
        <v>8000</v>
      </c>
      <c r="J36" s="16">
        <v>8000</v>
      </c>
      <c r="K36" s="14">
        <v>16500</v>
      </c>
      <c r="L36" s="15">
        <v>16500</v>
      </c>
      <c r="M36" s="4"/>
    </row>
    <row r="37" spans="2:13" ht="14.5" thickBot="1" x14ac:dyDescent="0.35">
      <c r="B37" s="4"/>
      <c r="C37" s="4"/>
      <c r="D37" s="19"/>
      <c r="E37" s="4"/>
      <c r="F37" s="4"/>
      <c r="G37" s="4"/>
      <c r="H37" s="4"/>
      <c r="I37" s="4"/>
      <c r="J37" s="4"/>
      <c r="K37" s="4"/>
      <c r="L37" s="4"/>
      <c r="M37" s="4"/>
    </row>
  </sheetData>
  <autoFilter ref="B11:L11"/>
  <mergeCells count="33">
    <mergeCell ref="B8:H8"/>
    <mergeCell ref="I8:J8"/>
    <mergeCell ref="K8:L8"/>
    <mergeCell ref="B9:E10"/>
    <mergeCell ref="F9:H9"/>
    <mergeCell ref="I9:J9"/>
    <mergeCell ref="K9:L9"/>
    <mergeCell ref="F10:H10"/>
    <mergeCell ref="I10:J10"/>
    <mergeCell ref="K10:L10"/>
    <mergeCell ref="B1:C5"/>
    <mergeCell ref="D1:E5"/>
    <mergeCell ref="F1:H1"/>
    <mergeCell ref="I1:J1"/>
    <mergeCell ref="K1:L1"/>
    <mergeCell ref="F2:H2"/>
    <mergeCell ref="I2:J2"/>
    <mergeCell ref="K2:L2"/>
    <mergeCell ref="F3:H3"/>
    <mergeCell ref="B6:H6"/>
    <mergeCell ref="I6:J6"/>
    <mergeCell ref="K6:L6"/>
    <mergeCell ref="B7:H7"/>
    <mergeCell ref="I7:J7"/>
    <mergeCell ref="K7:L7"/>
    <mergeCell ref="F5:H5"/>
    <mergeCell ref="I5:J5"/>
    <mergeCell ref="I3:J3"/>
    <mergeCell ref="K3:L3"/>
    <mergeCell ref="F4:H4"/>
    <mergeCell ref="I4:J4"/>
    <mergeCell ref="K4:L4"/>
    <mergeCell ref="K5:L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zoomScale="32" workbookViewId="0">
      <selection activeCell="Q11" sqref="Q1:R1048576"/>
    </sheetView>
  </sheetViews>
  <sheetFormatPr defaultColWidth="9.1796875" defaultRowHeight="14" x14ac:dyDescent="0.3"/>
  <cols>
    <col min="1" max="2" width="9.1796875" style="1" customWidth="1"/>
    <col min="3" max="3" width="10.453125" style="1" bestFit="1" customWidth="1"/>
    <col min="4" max="4" width="139.453125" style="20" customWidth="1"/>
    <col min="5" max="5" width="30.7265625" style="1" hidden="1" customWidth="1"/>
    <col min="6" max="6" width="9.1796875" style="1" customWidth="1"/>
    <col min="7" max="7" width="15.90625" style="1" bestFit="1" customWidth="1"/>
    <col min="8" max="8" width="32" style="1" customWidth="1"/>
    <col min="9" max="15" width="22.7265625" style="1" customWidth="1"/>
    <col min="16" max="16" width="31.26953125" style="1" bestFit="1" customWidth="1"/>
    <col min="17" max="16384" width="9.1796875" style="1"/>
  </cols>
  <sheetData>
    <row r="1" spans="2:16" ht="18" thickBot="1" x14ac:dyDescent="0.4">
      <c r="B1" s="86"/>
      <c r="C1" s="86"/>
      <c r="D1" s="87" t="s">
        <v>0</v>
      </c>
      <c r="E1" s="87" t="s">
        <v>0</v>
      </c>
      <c r="F1" s="88" t="s">
        <v>1</v>
      </c>
      <c r="G1" s="88" t="s">
        <v>1</v>
      </c>
      <c r="H1" s="88" t="s">
        <v>1</v>
      </c>
      <c r="I1" s="89" t="s">
        <v>2</v>
      </c>
      <c r="J1" s="89" t="s">
        <v>2</v>
      </c>
      <c r="K1" s="89" t="s">
        <v>3</v>
      </c>
      <c r="L1" s="89" t="s">
        <v>3</v>
      </c>
      <c r="M1" s="89" t="s">
        <v>4</v>
      </c>
      <c r="N1" s="89" t="s">
        <v>4</v>
      </c>
      <c r="O1" s="89" t="s">
        <v>5</v>
      </c>
      <c r="P1" s="89" t="s">
        <v>5</v>
      </c>
    </row>
    <row r="2" spans="2:16" ht="17.5" x14ac:dyDescent="0.35">
      <c r="B2" s="86"/>
      <c r="C2" s="86"/>
      <c r="D2" s="87" t="s">
        <v>0</v>
      </c>
      <c r="E2" s="87" t="s">
        <v>0</v>
      </c>
      <c r="F2" s="88" t="s">
        <v>6</v>
      </c>
      <c r="G2" s="88" t="s">
        <v>6</v>
      </c>
      <c r="H2" s="88" t="s">
        <v>6</v>
      </c>
      <c r="I2" s="90" t="s">
        <v>7</v>
      </c>
      <c r="J2" s="90" t="s">
        <v>7</v>
      </c>
      <c r="K2" s="90" t="s">
        <v>8</v>
      </c>
      <c r="L2" s="90" t="s">
        <v>8</v>
      </c>
      <c r="M2" s="90" t="s">
        <v>7</v>
      </c>
      <c r="N2" s="90" t="s">
        <v>7</v>
      </c>
      <c r="O2" s="90" t="s">
        <v>9</v>
      </c>
      <c r="P2" s="90" t="s">
        <v>9</v>
      </c>
    </row>
    <row r="3" spans="2:16" ht="17.5" x14ac:dyDescent="0.35">
      <c r="B3" s="86"/>
      <c r="C3" s="86"/>
      <c r="D3" s="87" t="s">
        <v>0</v>
      </c>
      <c r="E3" s="87" t="s">
        <v>0</v>
      </c>
      <c r="F3" s="88" t="s">
        <v>10</v>
      </c>
      <c r="G3" s="88" t="s">
        <v>10</v>
      </c>
      <c r="H3" s="88" t="s">
        <v>10</v>
      </c>
      <c r="I3" s="90" t="s">
        <v>11</v>
      </c>
      <c r="J3" s="90" t="s">
        <v>11</v>
      </c>
      <c r="K3" s="90" t="s">
        <v>11</v>
      </c>
      <c r="L3" s="90" t="s">
        <v>11</v>
      </c>
      <c r="M3" s="90" t="s">
        <v>11</v>
      </c>
      <c r="N3" s="90" t="s">
        <v>11</v>
      </c>
      <c r="O3" s="90" t="s">
        <v>11</v>
      </c>
      <c r="P3" s="90" t="s">
        <v>11</v>
      </c>
    </row>
    <row r="4" spans="2:16" ht="17.5" x14ac:dyDescent="0.35">
      <c r="B4" s="86"/>
      <c r="C4" s="86"/>
      <c r="D4" s="87" t="s">
        <v>0</v>
      </c>
      <c r="E4" s="87" t="s">
        <v>0</v>
      </c>
      <c r="F4" s="88" t="s">
        <v>12</v>
      </c>
      <c r="G4" s="88" t="s">
        <v>12</v>
      </c>
      <c r="H4" s="88" t="s">
        <v>12</v>
      </c>
      <c r="I4" s="90" t="s">
        <v>13</v>
      </c>
      <c r="J4" s="90" t="s">
        <v>13</v>
      </c>
      <c r="K4" s="90" t="s">
        <v>13</v>
      </c>
      <c r="L4" s="90" t="s">
        <v>13</v>
      </c>
      <c r="M4" s="90" t="s">
        <v>13</v>
      </c>
      <c r="N4" s="90" t="s">
        <v>13</v>
      </c>
      <c r="O4" s="90" t="s">
        <v>13</v>
      </c>
      <c r="P4" s="90" t="s">
        <v>13</v>
      </c>
    </row>
    <row r="5" spans="2:16" ht="18" thickBot="1" x14ac:dyDescent="0.4">
      <c r="B5" s="86"/>
      <c r="C5" s="86"/>
      <c r="D5" s="87" t="s">
        <v>0</v>
      </c>
      <c r="E5" s="87" t="s">
        <v>0</v>
      </c>
      <c r="F5" s="86"/>
      <c r="G5" s="86"/>
      <c r="H5" s="86"/>
      <c r="I5" s="90" t="s">
        <v>14</v>
      </c>
      <c r="J5" s="90" t="s">
        <v>14</v>
      </c>
      <c r="K5" s="90" t="s">
        <v>15</v>
      </c>
      <c r="L5" s="90" t="s">
        <v>15</v>
      </c>
      <c r="M5" s="90" t="s">
        <v>14</v>
      </c>
      <c r="N5" s="90" t="s">
        <v>14</v>
      </c>
      <c r="O5" s="90" t="s">
        <v>16</v>
      </c>
      <c r="P5" s="90" t="s">
        <v>16</v>
      </c>
    </row>
    <row r="6" spans="2:16" ht="18" thickBot="1" x14ac:dyDescent="0.4">
      <c r="B6" s="92" t="s">
        <v>17</v>
      </c>
      <c r="C6" s="92" t="s">
        <v>17</v>
      </c>
      <c r="D6" s="92" t="s">
        <v>17</v>
      </c>
      <c r="E6" s="92" t="s">
        <v>17</v>
      </c>
      <c r="F6" s="92" t="s">
        <v>17</v>
      </c>
      <c r="G6" s="92" t="s">
        <v>17</v>
      </c>
      <c r="H6" s="92" t="s">
        <v>17</v>
      </c>
      <c r="I6" s="91" t="s">
        <v>18</v>
      </c>
      <c r="J6" s="91" t="s">
        <v>18</v>
      </c>
      <c r="K6" s="91" t="s">
        <v>19</v>
      </c>
      <c r="L6" s="91" t="s">
        <v>19</v>
      </c>
      <c r="M6" s="91" t="s">
        <v>20</v>
      </c>
      <c r="N6" s="91" t="s">
        <v>20</v>
      </c>
      <c r="O6" s="91" t="s">
        <v>21</v>
      </c>
      <c r="P6" s="91" t="s">
        <v>21</v>
      </c>
    </row>
    <row r="7" spans="2:16" ht="18" thickBot="1" x14ac:dyDescent="0.4">
      <c r="B7" s="91" t="s">
        <v>22</v>
      </c>
      <c r="C7" s="91" t="s">
        <v>22</v>
      </c>
      <c r="D7" s="91" t="s">
        <v>22</v>
      </c>
      <c r="E7" s="91" t="s">
        <v>22</v>
      </c>
      <c r="F7" s="91" t="s">
        <v>22</v>
      </c>
      <c r="G7" s="91" t="s">
        <v>22</v>
      </c>
      <c r="H7" s="91" t="s">
        <v>22</v>
      </c>
      <c r="I7" s="91" t="s">
        <v>23</v>
      </c>
      <c r="J7" s="91" t="s">
        <v>23</v>
      </c>
      <c r="K7" s="91" t="s">
        <v>23</v>
      </c>
      <c r="L7" s="91" t="s">
        <v>23</v>
      </c>
      <c r="M7" s="91" t="s">
        <v>23</v>
      </c>
      <c r="N7" s="91" t="s">
        <v>23</v>
      </c>
      <c r="O7" s="91" t="s">
        <v>23</v>
      </c>
      <c r="P7" s="91" t="s">
        <v>23</v>
      </c>
    </row>
    <row r="8" spans="2:16" ht="18" thickBot="1" x14ac:dyDescent="0.4">
      <c r="B8" s="91" t="s">
        <v>24</v>
      </c>
      <c r="C8" s="91" t="s">
        <v>24</v>
      </c>
      <c r="D8" s="91" t="s">
        <v>24</v>
      </c>
      <c r="E8" s="91" t="s">
        <v>24</v>
      </c>
      <c r="F8" s="91" t="s">
        <v>24</v>
      </c>
      <c r="G8" s="91" t="s">
        <v>24</v>
      </c>
      <c r="H8" s="91" t="s">
        <v>24</v>
      </c>
      <c r="I8" s="91" t="s">
        <v>25</v>
      </c>
      <c r="J8" s="91" t="s">
        <v>25</v>
      </c>
      <c r="K8" s="91" t="s">
        <v>25</v>
      </c>
      <c r="L8" s="91" t="s">
        <v>25</v>
      </c>
      <c r="M8" s="91" t="s">
        <v>25</v>
      </c>
      <c r="N8" s="91" t="s">
        <v>25</v>
      </c>
      <c r="O8" s="91" t="s">
        <v>25</v>
      </c>
      <c r="P8" s="91" t="s">
        <v>25</v>
      </c>
    </row>
    <row r="9" spans="2:16" ht="18" thickBot="1" x14ac:dyDescent="0.4">
      <c r="B9" s="93" t="s">
        <v>26</v>
      </c>
      <c r="C9" s="93" t="s">
        <v>26</v>
      </c>
      <c r="D9" s="93" t="s">
        <v>26</v>
      </c>
      <c r="E9" s="93" t="s">
        <v>26</v>
      </c>
      <c r="F9" s="91" t="s">
        <v>27</v>
      </c>
      <c r="G9" s="91" t="s">
        <v>27</v>
      </c>
      <c r="H9" s="91" t="s">
        <v>27</v>
      </c>
      <c r="I9" s="91" t="s">
        <v>28</v>
      </c>
      <c r="J9" s="91" t="s">
        <v>28</v>
      </c>
      <c r="K9" s="91" t="s">
        <v>28</v>
      </c>
      <c r="L9" s="91" t="s">
        <v>28</v>
      </c>
      <c r="M9" s="91" t="s">
        <v>28</v>
      </c>
      <c r="N9" s="91" t="s">
        <v>28</v>
      </c>
      <c r="O9" s="91" t="s">
        <v>28</v>
      </c>
      <c r="P9" s="91" t="s">
        <v>28</v>
      </c>
    </row>
    <row r="10" spans="2:16" ht="18" thickBot="1" x14ac:dyDescent="0.4">
      <c r="B10" s="93" t="s">
        <v>26</v>
      </c>
      <c r="C10" s="93" t="s">
        <v>26</v>
      </c>
      <c r="D10" s="93" t="s">
        <v>26</v>
      </c>
      <c r="E10" s="93" t="s">
        <v>26</v>
      </c>
      <c r="F10" s="91" t="s">
        <v>29</v>
      </c>
      <c r="G10" s="91" t="s">
        <v>29</v>
      </c>
      <c r="H10" s="91" t="s">
        <v>29</v>
      </c>
      <c r="I10" s="91" t="s">
        <v>30</v>
      </c>
      <c r="J10" s="91" t="s">
        <v>30</v>
      </c>
      <c r="K10" s="91" t="s">
        <v>30</v>
      </c>
      <c r="L10" s="91" t="s">
        <v>30</v>
      </c>
      <c r="M10" s="91" t="s">
        <v>30</v>
      </c>
      <c r="N10" s="91" t="s">
        <v>30</v>
      </c>
      <c r="O10" s="91" t="s">
        <v>30</v>
      </c>
      <c r="P10" s="91" t="s">
        <v>30</v>
      </c>
    </row>
    <row r="11" spans="2:16" ht="18" thickBot="1" x14ac:dyDescent="0.4">
      <c r="B11" s="2" t="s">
        <v>31</v>
      </c>
      <c r="C11" s="2" t="s">
        <v>32</v>
      </c>
      <c r="D11" s="3" t="s">
        <v>33</v>
      </c>
      <c r="E11" s="2" t="s">
        <v>34</v>
      </c>
      <c r="F11" s="2" t="s">
        <v>35</v>
      </c>
      <c r="G11" s="2" t="s">
        <v>36</v>
      </c>
      <c r="H11" s="2" t="s">
        <v>37</v>
      </c>
      <c r="I11" s="2" t="s">
        <v>38</v>
      </c>
      <c r="J11" s="2" t="s">
        <v>39</v>
      </c>
      <c r="K11" s="2" t="s">
        <v>38</v>
      </c>
      <c r="L11" s="2" t="s">
        <v>39</v>
      </c>
      <c r="M11" s="2" t="s">
        <v>38</v>
      </c>
      <c r="N11" s="2" t="s">
        <v>39</v>
      </c>
      <c r="O11" s="2" t="s">
        <v>38</v>
      </c>
      <c r="P11" s="2" t="s">
        <v>39</v>
      </c>
    </row>
    <row r="12" spans="2:16" s="10" customFormat="1" ht="18" thickBot="1" x14ac:dyDescent="0.4">
      <c r="B12" s="5">
        <v>1</v>
      </c>
      <c r="C12" s="5" t="s">
        <v>40</v>
      </c>
      <c r="D12" s="6" t="s">
        <v>41</v>
      </c>
      <c r="E12" s="5" t="s">
        <v>41</v>
      </c>
      <c r="F12" s="5" t="s">
        <v>42</v>
      </c>
      <c r="G12" s="5">
        <v>1</v>
      </c>
      <c r="H12" s="5"/>
      <c r="I12" s="7"/>
      <c r="J12" s="8">
        <f>SUM(J14:J58)</f>
        <v>1127505</v>
      </c>
      <c r="K12" s="7"/>
      <c r="L12" s="8">
        <f>SUM(L14:L58)</f>
        <v>1100210</v>
      </c>
      <c r="M12" s="7"/>
      <c r="N12" s="8">
        <f>SUM(N14:N58)</f>
        <v>1391728</v>
      </c>
      <c r="O12" s="7"/>
      <c r="P12" s="8">
        <f>SUM(P14:P58)</f>
        <v>1221509</v>
      </c>
    </row>
    <row r="13" spans="2:16" ht="391.5" customHeight="1" thickBot="1" x14ac:dyDescent="0.4">
      <c r="B13" s="11">
        <v>1</v>
      </c>
      <c r="C13" s="11" t="s">
        <v>43</v>
      </c>
      <c r="D13" s="12" t="s">
        <v>44</v>
      </c>
      <c r="E13" s="11" t="s">
        <v>44</v>
      </c>
      <c r="F13" s="11" t="s">
        <v>40</v>
      </c>
      <c r="G13" s="11" t="s">
        <v>40</v>
      </c>
      <c r="H13" s="11"/>
      <c r="I13" s="11"/>
      <c r="J13" s="11"/>
      <c r="K13" s="11"/>
      <c r="L13" s="11"/>
      <c r="M13" s="11"/>
      <c r="N13" s="11"/>
      <c r="O13" s="11"/>
      <c r="P13" s="11"/>
    </row>
    <row r="14" spans="2:16" ht="35.5" thickBot="1" x14ac:dyDescent="0.4">
      <c r="B14" s="73">
        <v>2</v>
      </c>
      <c r="C14" s="73">
        <v>1.1000000000000001</v>
      </c>
      <c r="D14" s="12" t="s">
        <v>45</v>
      </c>
      <c r="E14" s="73" t="s">
        <v>46</v>
      </c>
      <c r="F14" s="73" t="s">
        <v>46</v>
      </c>
      <c r="G14" s="115">
        <v>13</v>
      </c>
      <c r="H14" s="13">
        <v>23660</v>
      </c>
      <c r="I14" s="15">
        <v>2500</v>
      </c>
      <c r="J14" s="15">
        <f t="shared" ref="J14:J18" si="0">I14*$G14</f>
        <v>32500</v>
      </c>
      <c r="K14" s="15">
        <v>2300</v>
      </c>
      <c r="L14" s="15">
        <f t="shared" ref="L14:L18" si="1">K14*$G14</f>
        <v>29900</v>
      </c>
      <c r="M14" s="15">
        <v>3550</v>
      </c>
      <c r="N14" s="15">
        <f t="shared" ref="N14:N18" si="2">M14*$G14</f>
        <v>46150</v>
      </c>
      <c r="O14" s="15">
        <v>1820</v>
      </c>
      <c r="P14" s="16">
        <f t="shared" ref="P14:P18" si="3">O14*$G14</f>
        <v>23660</v>
      </c>
    </row>
    <row r="15" spans="2:16" ht="35.5" thickBot="1" x14ac:dyDescent="0.4">
      <c r="B15" s="73">
        <v>3</v>
      </c>
      <c r="C15" s="73">
        <v>1.2</v>
      </c>
      <c r="D15" s="12" t="s">
        <v>47</v>
      </c>
      <c r="E15" s="73" t="s">
        <v>46</v>
      </c>
      <c r="F15" s="73" t="s">
        <v>46</v>
      </c>
      <c r="G15" s="115">
        <v>15</v>
      </c>
      <c r="H15" s="13">
        <v>27300</v>
      </c>
      <c r="I15" s="15">
        <v>2800</v>
      </c>
      <c r="J15" s="15">
        <f t="shared" si="0"/>
        <v>42000</v>
      </c>
      <c r="K15" s="15">
        <v>2300</v>
      </c>
      <c r="L15" s="15">
        <f t="shared" si="1"/>
        <v>34500</v>
      </c>
      <c r="M15" s="15">
        <v>4150</v>
      </c>
      <c r="N15" s="15">
        <f t="shared" si="2"/>
        <v>62250</v>
      </c>
      <c r="O15" s="15">
        <v>1820</v>
      </c>
      <c r="P15" s="16">
        <f t="shared" si="3"/>
        <v>27300</v>
      </c>
    </row>
    <row r="16" spans="2:16" ht="35.5" thickBot="1" x14ac:dyDescent="0.4">
      <c r="B16" s="73">
        <v>4</v>
      </c>
      <c r="C16" s="73">
        <v>1.3</v>
      </c>
      <c r="D16" s="12" t="s">
        <v>48</v>
      </c>
      <c r="E16" s="73" t="s">
        <v>46</v>
      </c>
      <c r="F16" s="73" t="s">
        <v>46</v>
      </c>
      <c r="G16" s="115">
        <v>57</v>
      </c>
      <c r="H16" s="13">
        <v>34200</v>
      </c>
      <c r="I16" s="15">
        <v>1350</v>
      </c>
      <c r="J16" s="15">
        <f t="shared" si="0"/>
        <v>76950</v>
      </c>
      <c r="K16" s="15">
        <v>1300</v>
      </c>
      <c r="L16" s="15">
        <f t="shared" si="1"/>
        <v>74100</v>
      </c>
      <c r="M16" s="15">
        <v>2150</v>
      </c>
      <c r="N16" s="15">
        <f t="shared" si="2"/>
        <v>122550</v>
      </c>
      <c r="O16" s="15">
        <v>600</v>
      </c>
      <c r="P16" s="16">
        <f t="shared" si="3"/>
        <v>34200</v>
      </c>
    </row>
    <row r="17" spans="2:16" ht="35.5" thickBot="1" x14ac:dyDescent="0.4">
      <c r="B17" s="73">
        <v>5</v>
      </c>
      <c r="C17" s="73">
        <v>1.4</v>
      </c>
      <c r="D17" s="12" t="s">
        <v>49</v>
      </c>
      <c r="E17" s="73" t="s">
        <v>46</v>
      </c>
      <c r="F17" s="73" t="s">
        <v>46</v>
      </c>
      <c r="G17" s="115">
        <v>1</v>
      </c>
      <c r="H17" s="13">
        <v>1840</v>
      </c>
      <c r="I17" s="15">
        <v>3000</v>
      </c>
      <c r="J17" s="15">
        <f t="shared" si="0"/>
        <v>3000</v>
      </c>
      <c r="K17" s="15">
        <v>2600</v>
      </c>
      <c r="L17" s="15">
        <f t="shared" si="1"/>
        <v>2600</v>
      </c>
      <c r="M17" s="15">
        <v>3710</v>
      </c>
      <c r="N17" s="15">
        <f t="shared" si="2"/>
        <v>3710</v>
      </c>
      <c r="O17" s="15">
        <v>1840</v>
      </c>
      <c r="P17" s="16">
        <f t="shared" si="3"/>
        <v>1840</v>
      </c>
    </row>
    <row r="18" spans="2:16" ht="35.5" thickBot="1" x14ac:dyDescent="0.4">
      <c r="B18" s="73">
        <v>6</v>
      </c>
      <c r="C18" s="73">
        <v>1.5</v>
      </c>
      <c r="D18" s="12" t="s">
        <v>50</v>
      </c>
      <c r="E18" s="73" t="s">
        <v>46</v>
      </c>
      <c r="F18" s="73" t="s">
        <v>46</v>
      </c>
      <c r="G18" s="115">
        <v>2</v>
      </c>
      <c r="H18" s="13">
        <v>2200</v>
      </c>
      <c r="I18" s="15">
        <v>1500</v>
      </c>
      <c r="J18" s="15">
        <f t="shared" si="0"/>
        <v>3000</v>
      </c>
      <c r="K18" s="15">
        <v>2600</v>
      </c>
      <c r="L18" s="15">
        <f t="shared" si="1"/>
        <v>5200</v>
      </c>
      <c r="M18" s="15">
        <v>2250</v>
      </c>
      <c r="N18" s="15">
        <f t="shared" si="2"/>
        <v>4500</v>
      </c>
      <c r="O18" s="15">
        <v>1100</v>
      </c>
      <c r="P18" s="16">
        <f t="shared" si="3"/>
        <v>2200</v>
      </c>
    </row>
    <row r="19" spans="2:16" ht="18" thickBot="1" x14ac:dyDescent="0.4">
      <c r="B19" s="73">
        <v>7</v>
      </c>
      <c r="C19" s="73" t="s">
        <v>51</v>
      </c>
      <c r="D19" s="12" t="s">
        <v>52</v>
      </c>
      <c r="E19" s="73"/>
      <c r="F19" s="73" t="s">
        <v>40</v>
      </c>
      <c r="G19" s="73" t="s">
        <v>40</v>
      </c>
      <c r="H19" s="73"/>
      <c r="I19" s="73"/>
      <c r="J19" s="73"/>
      <c r="K19" s="73"/>
      <c r="L19" s="73"/>
      <c r="M19" s="73"/>
      <c r="N19" s="73"/>
      <c r="O19" s="73"/>
      <c r="P19" s="11"/>
    </row>
    <row r="20" spans="2:16" ht="53" thickBot="1" x14ac:dyDescent="0.4">
      <c r="B20" s="73">
        <v>8</v>
      </c>
      <c r="C20" s="73">
        <v>1</v>
      </c>
      <c r="D20" s="12" t="s">
        <v>53</v>
      </c>
      <c r="E20" s="73"/>
      <c r="F20" s="73" t="s">
        <v>40</v>
      </c>
      <c r="G20" s="73" t="s">
        <v>40</v>
      </c>
      <c r="H20" s="73"/>
      <c r="I20" s="73"/>
      <c r="J20" s="73"/>
      <c r="K20" s="73"/>
      <c r="L20" s="73"/>
      <c r="M20" s="73"/>
      <c r="N20" s="73"/>
      <c r="O20" s="73"/>
      <c r="P20" s="11"/>
    </row>
    <row r="21" spans="2:16" ht="53" thickBot="1" x14ac:dyDescent="0.4">
      <c r="B21" s="73">
        <v>9</v>
      </c>
      <c r="C21" s="73">
        <v>1.1000000000000001</v>
      </c>
      <c r="D21" s="12" t="s">
        <v>54</v>
      </c>
      <c r="E21" s="73" t="s">
        <v>46</v>
      </c>
      <c r="F21" s="73" t="s">
        <v>46</v>
      </c>
      <c r="G21" s="115">
        <v>9</v>
      </c>
      <c r="H21" s="13">
        <v>29700</v>
      </c>
      <c r="I21" s="15">
        <v>3300</v>
      </c>
      <c r="J21" s="17">
        <f t="shared" ref="J21:J24" si="4">I21*$G21</f>
        <v>29700</v>
      </c>
      <c r="K21" s="18">
        <v>3300</v>
      </c>
      <c r="L21" s="18">
        <f t="shared" ref="L21:L24" si="5">K21*$G21</f>
        <v>29700</v>
      </c>
      <c r="M21" s="15">
        <v>3300</v>
      </c>
      <c r="N21" s="15">
        <f t="shared" ref="N21:N24" si="6">M21*$G21</f>
        <v>29700</v>
      </c>
      <c r="O21" s="15">
        <v>3300</v>
      </c>
      <c r="P21" s="15">
        <f t="shared" ref="P21:P24" si="7">O21*$G21</f>
        <v>29700</v>
      </c>
    </row>
    <row r="22" spans="2:16" ht="140.5" thickBot="1" x14ac:dyDescent="0.4">
      <c r="B22" s="73">
        <v>10</v>
      </c>
      <c r="C22" s="73">
        <v>1.2</v>
      </c>
      <c r="D22" s="12" t="s">
        <v>55</v>
      </c>
      <c r="E22" s="73" t="s">
        <v>46</v>
      </c>
      <c r="F22" s="73" t="s">
        <v>46</v>
      </c>
      <c r="G22" s="115">
        <v>62</v>
      </c>
      <c r="H22" s="13">
        <v>155000</v>
      </c>
      <c r="I22" s="15">
        <v>2840</v>
      </c>
      <c r="J22" s="18">
        <f t="shared" si="4"/>
        <v>176080</v>
      </c>
      <c r="K22" s="18">
        <v>2500</v>
      </c>
      <c r="L22" s="17">
        <f t="shared" si="5"/>
        <v>155000</v>
      </c>
      <c r="M22" s="15">
        <v>2500</v>
      </c>
      <c r="N22" s="15">
        <f t="shared" si="6"/>
        <v>155000</v>
      </c>
      <c r="O22" s="15">
        <v>2500</v>
      </c>
      <c r="P22" s="15">
        <f t="shared" si="7"/>
        <v>155000</v>
      </c>
    </row>
    <row r="23" spans="2:16" ht="88" thickBot="1" x14ac:dyDescent="0.4">
      <c r="B23" s="73">
        <v>11</v>
      </c>
      <c r="C23" s="73">
        <v>1.3</v>
      </c>
      <c r="D23" s="12" t="s">
        <v>56</v>
      </c>
      <c r="E23" s="73" t="s">
        <v>46</v>
      </c>
      <c r="F23" s="73" t="s">
        <v>46</v>
      </c>
      <c r="G23" s="115">
        <v>15</v>
      </c>
      <c r="H23" s="13">
        <v>37200</v>
      </c>
      <c r="I23" s="15">
        <v>2480</v>
      </c>
      <c r="J23" s="17">
        <f t="shared" si="4"/>
        <v>37200</v>
      </c>
      <c r="K23" s="18">
        <v>2480</v>
      </c>
      <c r="L23" s="17">
        <f t="shared" si="5"/>
        <v>37200</v>
      </c>
      <c r="M23" s="15">
        <v>2480</v>
      </c>
      <c r="N23" s="15">
        <f t="shared" si="6"/>
        <v>37200</v>
      </c>
      <c r="O23" s="15">
        <v>2480</v>
      </c>
      <c r="P23" s="15">
        <f t="shared" si="7"/>
        <v>37200</v>
      </c>
    </row>
    <row r="24" spans="2:16" ht="18" thickBot="1" x14ac:dyDescent="0.4">
      <c r="B24" s="73">
        <v>12</v>
      </c>
      <c r="C24" s="73">
        <v>1.4</v>
      </c>
      <c r="D24" s="12" t="s">
        <v>57</v>
      </c>
      <c r="E24" s="73" t="s">
        <v>58</v>
      </c>
      <c r="F24" s="73" t="s">
        <v>58</v>
      </c>
      <c r="G24" s="115">
        <v>120</v>
      </c>
      <c r="H24" s="13">
        <v>52800</v>
      </c>
      <c r="I24" s="15">
        <v>1300</v>
      </c>
      <c r="J24" s="17">
        <f t="shared" si="4"/>
        <v>156000</v>
      </c>
      <c r="K24" s="15">
        <v>440</v>
      </c>
      <c r="L24" s="15">
        <f t="shared" si="5"/>
        <v>52800</v>
      </c>
      <c r="M24" s="15">
        <v>440</v>
      </c>
      <c r="N24" s="15">
        <f t="shared" si="6"/>
        <v>52800</v>
      </c>
      <c r="O24" s="15">
        <v>440</v>
      </c>
      <c r="P24" s="15">
        <f t="shared" si="7"/>
        <v>52800</v>
      </c>
    </row>
    <row r="25" spans="2:16" ht="18" thickBot="1" x14ac:dyDescent="0.4">
      <c r="B25" s="116">
        <v>13</v>
      </c>
      <c r="C25" s="116">
        <v>1.5</v>
      </c>
      <c r="D25" s="117" t="s">
        <v>59</v>
      </c>
      <c r="E25" s="116" t="s">
        <v>58</v>
      </c>
      <c r="F25" s="116" t="s">
        <v>58</v>
      </c>
      <c r="G25" s="116">
        <v>0</v>
      </c>
      <c r="H25" s="118">
        <v>0</v>
      </c>
      <c r="I25" s="119"/>
      <c r="J25" s="120">
        <v>200</v>
      </c>
      <c r="K25" s="119">
        <v>200</v>
      </c>
      <c r="L25" s="121">
        <v>140</v>
      </c>
      <c r="M25" s="119">
        <v>140</v>
      </c>
      <c r="N25" s="121">
        <v>1750</v>
      </c>
      <c r="O25" s="119">
        <v>1750</v>
      </c>
      <c r="P25" s="121">
        <f t="shared" ref="P25" si="8">O25*$G25</f>
        <v>0</v>
      </c>
    </row>
    <row r="26" spans="2:16" ht="18" thickBot="1" x14ac:dyDescent="0.4">
      <c r="B26" s="73">
        <v>14</v>
      </c>
      <c r="C26" s="73" t="s">
        <v>60</v>
      </c>
      <c r="D26" s="12" t="s">
        <v>61</v>
      </c>
      <c r="E26" s="73"/>
      <c r="F26" s="73" t="s">
        <v>40</v>
      </c>
      <c r="G26" s="73" t="s">
        <v>40</v>
      </c>
      <c r="H26" s="73"/>
      <c r="I26" s="73"/>
      <c r="J26" s="73"/>
      <c r="K26" s="73"/>
      <c r="L26" s="73"/>
      <c r="M26" s="73"/>
      <c r="N26" s="73"/>
      <c r="O26" s="73"/>
      <c r="P26" s="11"/>
    </row>
    <row r="27" spans="2:16" ht="70.5" thickBot="1" x14ac:dyDescent="0.4">
      <c r="B27" s="73">
        <v>15</v>
      </c>
      <c r="C27" s="73">
        <v>1</v>
      </c>
      <c r="D27" s="12" t="s">
        <v>62</v>
      </c>
      <c r="E27" s="73"/>
      <c r="F27" s="73" t="s">
        <v>40</v>
      </c>
      <c r="G27" s="73" t="s">
        <v>40</v>
      </c>
      <c r="H27" s="73"/>
      <c r="I27" s="73"/>
      <c r="J27" s="73"/>
      <c r="K27" s="73"/>
      <c r="L27" s="73"/>
      <c r="M27" s="73"/>
      <c r="N27" s="73"/>
      <c r="O27" s="73"/>
      <c r="P27" s="11"/>
    </row>
    <row r="28" spans="2:16" ht="18" thickBot="1" x14ac:dyDescent="0.4">
      <c r="B28" s="73">
        <v>16</v>
      </c>
      <c r="C28" s="73">
        <v>1.1000000000000001</v>
      </c>
      <c r="D28" s="12" t="s">
        <v>63</v>
      </c>
      <c r="E28" s="73" t="s">
        <v>58</v>
      </c>
      <c r="F28" s="73" t="s">
        <v>58</v>
      </c>
      <c r="G28" s="115">
        <v>180</v>
      </c>
      <c r="H28" s="13">
        <v>22500</v>
      </c>
      <c r="I28" s="15">
        <v>125</v>
      </c>
      <c r="J28" s="16">
        <f t="shared" ref="J28:J32" si="9">I28*$G28</f>
        <v>22500</v>
      </c>
      <c r="K28" s="15">
        <v>340</v>
      </c>
      <c r="L28" s="15">
        <f t="shared" ref="L28:L32" si="10">K28*$G28</f>
        <v>61200</v>
      </c>
      <c r="M28" s="15">
        <v>210</v>
      </c>
      <c r="N28" s="15">
        <f t="shared" ref="N28:N32" si="11">M28*$G28</f>
        <v>37800</v>
      </c>
      <c r="O28" s="15">
        <v>400</v>
      </c>
      <c r="P28" s="15">
        <f t="shared" ref="P28:P32" si="12">O28*$G28</f>
        <v>72000</v>
      </c>
    </row>
    <row r="29" spans="2:16" ht="18" thickBot="1" x14ac:dyDescent="0.4">
      <c r="B29" s="73">
        <v>17</v>
      </c>
      <c r="C29" s="73">
        <v>1.2</v>
      </c>
      <c r="D29" s="12" t="s">
        <v>64</v>
      </c>
      <c r="E29" s="73" t="s">
        <v>58</v>
      </c>
      <c r="F29" s="73" t="s">
        <v>58</v>
      </c>
      <c r="G29" s="115">
        <v>150</v>
      </c>
      <c r="H29" s="13">
        <v>21750</v>
      </c>
      <c r="I29" s="15">
        <v>145</v>
      </c>
      <c r="J29" s="16">
        <f t="shared" si="9"/>
        <v>21750</v>
      </c>
      <c r="K29" s="15">
        <v>340</v>
      </c>
      <c r="L29" s="15">
        <f t="shared" si="10"/>
        <v>51000</v>
      </c>
      <c r="M29" s="15">
        <v>282</v>
      </c>
      <c r="N29" s="15">
        <f t="shared" si="11"/>
        <v>42300</v>
      </c>
      <c r="O29" s="15">
        <v>450</v>
      </c>
      <c r="P29" s="15">
        <f t="shared" si="12"/>
        <v>67500</v>
      </c>
    </row>
    <row r="30" spans="2:16" ht="18" thickBot="1" x14ac:dyDescent="0.4">
      <c r="B30" s="73">
        <v>18</v>
      </c>
      <c r="C30" s="73">
        <v>1.3</v>
      </c>
      <c r="D30" s="12" t="s">
        <v>65</v>
      </c>
      <c r="E30" s="73" t="s">
        <v>58</v>
      </c>
      <c r="F30" s="73" t="s">
        <v>58</v>
      </c>
      <c r="G30" s="115">
        <v>387</v>
      </c>
      <c r="H30" s="13">
        <v>112230</v>
      </c>
      <c r="I30" s="15">
        <v>290</v>
      </c>
      <c r="J30" s="16">
        <f t="shared" si="9"/>
        <v>112230</v>
      </c>
      <c r="K30" s="15">
        <v>390</v>
      </c>
      <c r="L30" s="15">
        <f t="shared" si="10"/>
        <v>150930</v>
      </c>
      <c r="M30" s="15">
        <v>342</v>
      </c>
      <c r="N30" s="15">
        <f t="shared" si="11"/>
        <v>132354</v>
      </c>
      <c r="O30" s="15">
        <v>500</v>
      </c>
      <c r="P30" s="15">
        <f t="shared" si="12"/>
        <v>193500</v>
      </c>
    </row>
    <row r="31" spans="2:16" ht="18" thickBot="1" x14ac:dyDescent="0.4">
      <c r="B31" s="73">
        <v>19</v>
      </c>
      <c r="C31" s="73">
        <v>1.4</v>
      </c>
      <c r="D31" s="12" t="s">
        <v>66</v>
      </c>
      <c r="E31" s="73" t="s">
        <v>58</v>
      </c>
      <c r="F31" s="73" t="s">
        <v>58</v>
      </c>
      <c r="G31" s="115">
        <v>210</v>
      </c>
      <c r="H31" s="13">
        <v>68250</v>
      </c>
      <c r="I31" s="15">
        <v>325</v>
      </c>
      <c r="J31" s="16">
        <f t="shared" si="9"/>
        <v>68250</v>
      </c>
      <c r="K31" s="15">
        <v>430</v>
      </c>
      <c r="L31" s="15">
        <f t="shared" si="10"/>
        <v>90300</v>
      </c>
      <c r="M31" s="15">
        <v>395</v>
      </c>
      <c r="N31" s="15">
        <f t="shared" si="11"/>
        <v>82950</v>
      </c>
      <c r="O31" s="15">
        <v>550</v>
      </c>
      <c r="P31" s="15">
        <f t="shared" si="12"/>
        <v>115500</v>
      </c>
    </row>
    <row r="32" spans="2:16" ht="18" thickBot="1" x14ac:dyDescent="0.4">
      <c r="B32" s="73">
        <v>20</v>
      </c>
      <c r="C32" s="73">
        <v>1.5</v>
      </c>
      <c r="D32" s="12" t="s">
        <v>67</v>
      </c>
      <c r="E32" s="73" t="s">
        <v>58</v>
      </c>
      <c r="F32" s="73" t="s">
        <v>58</v>
      </c>
      <c r="G32" s="115">
        <v>150</v>
      </c>
      <c r="H32" s="13">
        <v>112500</v>
      </c>
      <c r="I32" s="15">
        <v>950</v>
      </c>
      <c r="J32" s="15">
        <f t="shared" si="9"/>
        <v>142500</v>
      </c>
      <c r="K32" s="15">
        <v>750</v>
      </c>
      <c r="L32" s="16">
        <f t="shared" si="10"/>
        <v>112500</v>
      </c>
      <c r="M32" s="15">
        <v>1050</v>
      </c>
      <c r="N32" s="15">
        <f t="shared" si="11"/>
        <v>157500</v>
      </c>
      <c r="O32" s="15">
        <v>750</v>
      </c>
      <c r="P32" s="15">
        <f t="shared" si="12"/>
        <v>112500</v>
      </c>
    </row>
    <row r="33" spans="2:16" ht="18" thickBot="1" x14ac:dyDescent="0.4">
      <c r="B33" s="73">
        <v>21</v>
      </c>
      <c r="C33" s="73" t="s">
        <v>68</v>
      </c>
      <c r="D33" s="12" t="s">
        <v>69</v>
      </c>
      <c r="E33" s="73"/>
      <c r="F33" s="73" t="s">
        <v>40</v>
      </c>
      <c r="G33" s="73" t="s">
        <v>40</v>
      </c>
      <c r="H33" s="73"/>
      <c r="I33" s="73"/>
      <c r="J33" s="73"/>
      <c r="K33" s="73"/>
      <c r="L33" s="73"/>
      <c r="M33" s="73"/>
      <c r="N33" s="73"/>
      <c r="O33" s="73"/>
      <c r="P33" s="11"/>
    </row>
    <row r="34" spans="2:16" ht="70.5" thickBot="1" x14ac:dyDescent="0.4">
      <c r="B34" s="73">
        <v>22</v>
      </c>
      <c r="C34" s="73">
        <v>1</v>
      </c>
      <c r="D34" s="12" t="s">
        <v>70</v>
      </c>
      <c r="E34" s="73"/>
      <c r="F34" s="73" t="s">
        <v>40</v>
      </c>
      <c r="G34" s="73" t="s">
        <v>40</v>
      </c>
      <c r="H34" s="73"/>
      <c r="I34" s="73"/>
      <c r="J34" s="73"/>
      <c r="K34" s="73"/>
      <c r="L34" s="73"/>
      <c r="M34" s="73"/>
      <c r="N34" s="73"/>
      <c r="O34" s="73"/>
      <c r="P34" s="11"/>
    </row>
    <row r="35" spans="2:16" ht="18" thickBot="1" x14ac:dyDescent="0.4">
      <c r="B35" s="73">
        <v>23</v>
      </c>
      <c r="C35" s="73"/>
      <c r="D35" s="12" t="s">
        <v>71</v>
      </c>
      <c r="E35" s="73"/>
      <c r="F35" s="73" t="s">
        <v>40</v>
      </c>
      <c r="G35" s="73" t="s">
        <v>40</v>
      </c>
      <c r="H35" s="73"/>
      <c r="I35" s="73"/>
      <c r="J35" s="73"/>
      <c r="K35" s="73"/>
      <c r="L35" s="73"/>
      <c r="M35" s="73"/>
      <c r="N35" s="73"/>
      <c r="O35" s="73"/>
      <c r="P35" s="11"/>
    </row>
    <row r="36" spans="2:16" ht="18" thickBot="1" x14ac:dyDescent="0.4">
      <c r="B36" s="73">
        <v>24</v>
      </c>
      <c r="C36" s="73">
        <v>1.1000000000000001</v>
      </c>
      <c r="D36" s="12" t="s">
        <v>72</v>
      </c>
      <c r="E36" s="73" t="s">
        <v>46</v>
      </c>
      <c r="F36" s="73" t="s">
        <v>46</v>
      </c>
      <c r="G36" s="115">
        <v>1</v>
      </c>
      <c r="H36" s="13">
        <v>3000</v>
      </c>
      <c r="I36" s="15">
        <v>3000</v>
      </c>
      <c r="J36" s="16">
        <f t="shared" ref="J36:J37" si="13">I36*$G36</f>
        <v>3000</v>
      </c>
      <c r="K36" s="15">
        <v>5500</v>
      </c>
      <c r="L36" s="15">
        <f t="shared" ref="L36:L37" si="14">K36*$G36</f>
        <v>5500</v>
      </c>
      <c r="M36" s="15">
        <v>12500</v>
      </c>
      <c r="N36" s="15">
        <f t="shared" ref="N36:N37" si="15">M36*$G36</f>
        <v>12500</v>
      </c>
      <c r="O36" s="15">
        <v>4600</v>
      </c>
      <c r="P36" s="15">
        <f t="shared" ref="P36:P37" si="16">O36*$G36</f>
        <v>4600</v>
      </c>
    </row>
    <row r="37" spans="2:16" ht="18" thickBot="1" x14ac:dyDescent="0.4">
      <c r="B37" s="73">
        <v>25</v>
      </c>
      <c r="C37" s="73">
        <v>1.2</v>
      </c>
      <c r="D37" s="12" t="s">
        <v>73</v>
      </c>
      <c r="E37" s="73" t="s">
        <v>46</v>
      </c>
      <c r="F37" s="73" t="s">
        <v>46</v>
      </c>
      <c r="G37" s="115">
        <v>3</v>
      </c>
      <c r="H37" s="13">
        <v>22500</v>
      </c>
      <c r="I37" s="15">
        <v>7500</v>
      </c>
      <c r="J37" s="16">
        <f t="shared" si="13"/>
        <v>22500</v>
      </c>
      <c r="K37" s="15">
        <v>15000</v>
      </c>
      <c r="L37" s="15">
        <f t="shared" si="14"/>
        <v>45000</v>
      </c>
      <c r="M37" s="15">
        <v>34500</v>
      </c>
      <c r="N37" s="15">
        <f t="shared" si="15"/>
        <v>103500</v>
      </c>
      <c r="O37" s="15">
        <v>7500</v>
      </c>
      <c r="P37" s="15">
        <f t="shared" si="16"/>
        <v>22500</v>
      </c>
    </row>
    <row r="38" spans="2:16" ht="18" thickBot="1" x14ac:dyDescent="0.4">
      <c r="B38" s="73">
        <v>26</v>
      </c>
      <c r="C38" s="73"/>
      <c r="D38" s="12" t="s">
        <v>74</v>
      </c>
      <c r="E38" s="73"/>
      <c r="F38" s="73" t="s">
        <v>40</v>
      </c>
      <c r="G38" s="73" t="s">
        <v>40</v>
      </c>
      <c r="H38" s="73"/>
      <c r="I38" s="73"/>
      <c r="J38" s="73"/>
      <c r="K38" s="73"/>
      <c r="L38" s="73"/>
      <c r="M38" s="73"/>
      <c r="N38" s="73"/>
      <c r="O38" s="73"/>
      <c r="P38" s="11"/>
    </row>
    <row r="39" spans="2:16" ht="35.5" thickBot="1" x14ac:dyDescent="0.4">
      <c r="B39" s="73">
        <v>27</v>
      </c>
      <c r="C39" s="73">
        <v>2</v>
      </c>
      <c r="D39" s="12" t="s">
        <v>75</v>
      </c>
      <c r="E39" s="73"/>
      <c r="F39" s="73" t="s">
        <v>40</v>
      </c>
      <c r="G39" s="73" t="s">
        <v>40</v>
      </c>
      <c r="H39" s="73"/>
      <c r="I39" s="73"/>
      <c r="J39" s="73"/>
      <c r="K39" s="73"/>
      <c r="L39" s="73"/>
      <c r="M39" s="73"/>
      <c r="N39" s="73"/>
      <c r="O39" s="73"/>
      <c r="P39" s="11"/>
    </row>
    <row r="40" spans="2:16" ht="18" thickBot="1" x14ac:dyDescent="0.4">
      <c r="B40" s="73">
        <v>28</v>
      </c>
      <c r="C40" s="73">
        <v>2.1</v>
      </c>
      <c r="D40" s="12" t="s">
        <v>76</v>
      </c>
      <c r="E40" s="73" t="s">
        <v>46</v>
      </c>
      <c r="F40" s="73" t="s">
        <v>46</v>
      </c>
      <c r="G40" s="115">
        <v>54</v>
      </c>
      <c r="H40" s="13">
        <v>8640</v>
      </c>
      <c r="I40" s="15">
        <v>450</v>
      </c>
      <c r="J40" s="15">
        <f t="shared" ref="J40:J55" si="17">I40*$G40</f>
        <v>24300</v>
      </c>
      <c r="K40" s="15">
        <v>160</v>
      </c>
      <c r="L40" s="16">
        <f t="shared" ref="L40:L55" si="18">K40*$G40</f>
        <v>8640</v>
      </c>
      <c r="M40" s="15">
        <v>292</v>
      </c>
      <c r="N40" s="15">
        <f t="shared" ref="N40:N55" si="19">M40*$G40</f>
        <v>15768</v>
      </c>
      <c r="O40" s="15">
        <v>250</v>
      </c>
      <c r="P40" s="15">
        <f t="shared" ref="P40:P55" si="20">O40*$G40</f>
        <v>13500</v>
      </c>
    </row>
    <row r="41" spans="2:16" ht="18" thickBot="1" x14ac:dyDescent="0.4">
      <c r="B41" s="73">
        <v>29</v>
      </c>
      <c r="C41" s="73">
        <v>2.2000000000000002</v>
      </c>
      <c r="D41" s="12" t="s">
        <v>77</v>
      </c>
      <c r="E41" s="73" t="s">
        <v>46</v>
      </c>
      <c r="F41" s="73" t="s">
        <v>46</v>
      </c>
      <c r="G41" s="115">
        <v>1</v>
      </c>
      <c r="H41" s="13">
        <v>4440</v>
      </c>
      <c r="I41" s="15">
        <v>4500</v>
      </c>
      <c r="J41" s="15">
        <f t="shared" si="17"/>
        <v>4500</v>
      </c>
      <c r="K41" s="15">
        <v>4500</v>
      </c>
      <c r="L41" s="15">
        <f t="shared" si="18"/>
        <v>4500</v>
      </c>
      <c r="M41" s="15">
        <v>6200</v>
      </c>
      <c r="N41" s="15">
        <f t="shared" si="19"/>
        <v>6200</v>
      </c>
      <c r="O41" s="15">
        <v>4440</v>
      </c>
      <c r="P41" s="16">
        <f t="shared" si="20"/>
        <v>4440</v>
      </c>
    </row>
    <row r="42" spans="2:16" ht="18" thickBot="1" x14ac:dyDescent="0.4">
      <c r="B42" s="73">
        <v>30</v>
      </c>
      <c r="C42" s="73">
        <v>2.2999999999999998</v>
      </c>
      <c r="D42" s="12" t="s">
        <v>78</v>
      </c>
      <c r="E42" s="73" t="s">
        <v>46</v>
      </c>
      <c r="F42" s="73" t="s">
        <v>46</v>
      </c>
      <c r="G42" s="115">
        <v>2</v>
      </c>
      <c r="H42" s="13">
        <v>14000</v>
      </c>
      <c r="I42" s="15">
        <v>9200</v>
      </c>
      <c r="J42" s="15">
        <f t="shared" si="17"/>
        <v>18400</v>
      </c>
      <c r="K42" s="15">
        <v>7000</v>
      </c>
      <c r="L42" s="16">
        <f t="shared" si="18"/>
        <v>14000</v>
      </c>
      <c r="M42" s="15">
        <v>8200</v>
      </c>
      <c r="N42" s="15">
        <f t="shared" si="19"/>
        <v>16400</v>
      </c>
      <c r="O42" s="15">
        <v>9800</v>
      </c>
      <c r="P42" s="15">
        <f t="shared" si="20"/>
        <v>19600</v>
      </c>
    </row>
    <row r="43" spans="2:16" ht="18" thickBot="1" x14ac:dyDescent="0.4">
      <c r="B43" s="73">
        <v>31</v>
      </c>
      <c r="C43" s="73">
        <v>2.4</v>
      </c>
      <c r="D43" s="12" t="s">
        <v>79</v>
      </c>
      <c r="E43" s="73" t="s">
        <v>46</v>
      </c>
      <c r="F43" s="73" t="s">
        <v>46</v>
      </c>
      <c r="G43" s="115">
        <v>1</v>
      </c>
      <c r="H43" s="13">
        <v>2760</v>
      </c>
      <c r="I43" s="15">
        <v>4200</v>
      </c>
      <c r="J43" s="15">
        <f t="shared" si="17"/>
        <v>4200</v>
      </c>
      <c r="K43" s="15">
        <v>4500</v>
      </c>
      <c r="L43" s="15">
        <f t="shared" si="18"/>
        <v>4500</v>
      </c>
      <c r="M43" s="15">
        <v>4570</v>
      </c>
      <c r="N43" s="15">
        <f t="shared" si="19"/>
        <v>4570</v>
      </c>
      <c r="O43" s="15">
        <v>2760</v>
      </c>
      <c r="P43" s="16">
        <f t="shared" si="20"/>
        <v>2760</v>
      </c>
    </row>
    <row r="44" spans="2:16" ht="35.5" thickBot="1" x14ac:dyDescent="0.4">
      <c r="B44" s="73">
        <v>32</v>
      </c>
      <c r="C44" s="73" t="s">
        <v>80</v>
      </c>
      <c r="D44" s="12" t="s">
        <v>81</v>
      </c>
      <c r="E44" s="73" t="s">
        <v>58</v>
      </c>
      <c r="F44" s="73" t="s">
        <v>58</v>
      </c>
      <c r="G44" s="115">
        <v>90</v>
      </c>
      <c r="H44" s="13">
        <v>10800</v>
      </c>
      <c r="I44" s="15">
        <v>120</v>
      </c>
      <c r="J44" s="16">
        <f t="shared" si="17"/>
        <v>10800</v>
      </c>
      <c r="K44" s="15">
        <v>220</v>
      </c>
      <c r="L44" s="15">
        <f t="shared" si="18"/>
        <v>19800</v>
      </c>
      <c r="M44" s="15">
        <v>210</v>
      </c>
      <c r="N44" s="15">
        <f t="shared" si="19"/>
        <v>18900</v>
      </c>
      <c r="O44" s="15">
        <v>200</v>
      </c>
      <c r="P44" s="15">
        <f t="shared" si="20"/>
        <v>18000</v>
      </c>
    </row>
    <row r="45" spans="2:16" ht="35.5" thickBot="1" x14ac:dyDescent="0.4">
      <c r="B45" s="73">
        <v>33</v>
      </c>
      <c r="C45" s="73" t="s">
        <v>82</v>
      </c>
      <c r="D45" s="12" t="s">
        <v>83</v>
      </c>
      <c r="E45" s="73" t="s">
        <v>58</v>
      </c>
      <c r="F45" s="73" t="s">
        <v>58</v>
      </c>
      <c r="G45" s="115">
        <v>65</v>
      </c>
      <c r="H45" s="13">
        <v>8775</v>
      </c>
      <c r="I45" s="15">
        <v>135</v>
      </c>
      <c r="J45" s="16">
        <f t="shared" si="17"/>
        <v>8775</v>
      </c>
      <c r="K45" s="15">
        <v>220</v>
      </c>
      <c r="L45" s="15">
        <f t="shared" si="18"/>
        <v>14300</v>
      </c>
      <c r="M45" s="15">
        <v>230</v>
      </c>
      <c r="N45" s="15">
        <f t="shared" si="19"/>
        <v>14950</v>
      </c>
      <c r="O45" s="15">
        <v>300</v>
      </c>
      <c r="P45" s="15">
        <f t="shared" si="20"/>
        <v>19500</v>
      </c>
    </row>
    <row r="46" spans="2:16" ht="35.5" thickBot="1" x14ac:dyDescent="0.4">
      <c r="B46" s="73">
        <v>34</v>
      </c>
      <c r="C46" s="73" t="s">
        <v>84</v>
      </c>
      <c r="D46" s="12" t="s">
        <v>85</v>
      </c>
      <c r="E46" s="73" t="s">
        <v>58</v>
      </c>
      <c r="F46" s="73" t="s">
        <v>58</v>
      </c>
      <c r="G46" s="115">
        <v>45</v>
      </c>
      <c r="H46" s="13">
        <v>6300</v>
      </c>
      <c r="I46" s="15">
        <v>140</v>
      </c>
      <c r="J46" s="16">
        <f t="shared" si="17"/>
        <v>6300</v>
      </c>
      <c r="K46" s="15">
        <v>200</v>
      </c>
      <c r="L46" s="15">
        <f t="shared" si="18"/>
        <v>9000</v>
      </c>
      <c r="M46" s="15">
        <v>155</v>
      </c>
      <c r="N46" s="15">
        <f t="shared" si="19"/>
        <v>6975</v>
      </c>
      <c r="O46" s="15">
        <v>240</v>
      </c>
      <c r="P46" s="15">
        <f t="shared" si="20"/>
        <v>10800</v>
      </c>
    </row>
    <row r="47" spans="2:16" ht="53" thickBot="1" x14ac:dyDescent="0.4">
      <c r="B47" s="73">
        <v>35</v>
      </c>
      <c r="C47" s="73" t="s">
        <v>86</v>
      </c>
      <c r="D47" s="12" t="s">
        <v>87</v>
      </c>
      <c r="E47" s="73" t="s">
        <v>46</v>
      </c>
      <c r="F47" s="73" t="s">
        <v>46</v>
      </c>
      <c r="G47" s="115">
        <v>6</v>
      </c>
      <c r="H47" s="13">
        <v>3600</v>
      </c>
      <c r="I47" s="15">
        <v>700</v>
      </c>
      <c r="J47" s="15">
        <f t="shared" si="17"/>
        <v>4200</v>
      </c>
      <c r="K47" s="15">
        <v>600</v>
      </c>
      <c r="L47" s="16">
        <f t="shared" si="18"/>
        <v>3600</v>
      </c>
      <c r="M47" s="15">
        <v>950</v>
      </c>
      <c r="N47" s="15">
        <f t="shared" si="19"/>
        <v>5700</v>
      </c>
      <c r="O47" s="15">
        <v>1200</v>
      </c>
      <c r="P47" s="15">
        <f t="shared" si="20"/>
        <v>7200</v>
      </c>
    </row>
    <row r="48" spans="2:16" ht="53" thickBot="1" x14ac:dyDescent="0.4">
      <c r="B48" s="73">
        <v>36</v>
      </c>
      <c r="C48" s="73" t="s">
        <v>88</v>
      </c>
      <c r="D48" s="12" t="s">
        <v>89</v>
      </c>
      <c r="E48" s="73" t="s">
        <v>46</v>
      </c>
      <c r="F48" s="73" t="s">
        <v>46</v>
      </c>
      <c r="G48" s="115">
        <v>12</v>
      </c>
      <c r="H48" s="13">
        <v>14400</v>
      </c>
      <c r="I48" s="15">
        <v>1200</v>
      </c>
      <c r="J48" s="16">
        <f t="shared" si="17"/>
        <v>14400</v>
      </c>
      <c r="K48" s="15">
        <v>1200</v>
      </c>
      <c r="L48" s="16">
        <f t="shared" si="18"/>
        <v>14400</v>
      </c>
      <c r="M48" s="15">
        <v>1382</v>
      </c>
      <c r="N48" s="15">
        <f t="shared" si="19"/>
        <v>16584</v>
      </c>
      <c r="O48" s="15">
        <v>2200</v>
      </c>
      <c r="P48" s="15">
        <f t="shared" si="20"/>
        <v>26400</v>
      </c>
    </row>
    <row r="49" spans="2:16" ht="53" thickBot="1" x14ac:dyDescent="0.4">
      <c r="B49" s="73">
        <v>37</v>
      </c>
      <c r="C49" s="73" t="s">
        <v>90</v>
      </c>
      <c r="D49" s="12" t="s">
        <v>91</v>
      </c>
      <c r="E49" s="73" t="s">
        <v>92</v>
      </c>
      <c r="F49" s="73" t="s">
        <v>92</v>
      </c>
      <c r="G49" s="115">
        <v>13</v>
      </c>
      <c r="H49" s="13">
        <v>11050</v>
      </c>
      <c r="I49" s="15">
        <v>850</v>
      </c>
      <c r="J49" s="16">
        <f t="shared" si="17"/>
        <v>11050</v>
      </c>
      <c r="K49" s="15">
        <v>900</v>
      </c>
      <c r="L49" s="15">
        <f t="shared" si="18"/>
        <v>11700</v>
      </c>
      <c r="M49" s="15">
        <v>1050</v>
      </c>
      <c r="N49" s="15">
        <f t="shared" si="19"/>
        <v>13650</v>
      </c>
      <c r="O49" s="15">
        <v>1740</v>
      </c>
      <c r="P49" s="15">
        <f t="shared" si="20"/>
        <v>22620</v>
      </c>
    </row>
    <row r="50" spans="2:16" ht="53" thickBot="1" x14ac:dyDescent="0.4">
      <c r="B50" s="73">
        <v>38</v>
      </c>
      <c r="C50" s="73" t="s">
        <v>93</v>
      </c>
      <c r="D50" s="12" t="s">
        <v>94</v>
      </c>
      <c r="E50" s="73" t="s">
        <v>92</v>
      </c>
      <c r="F50" s="73" t="s">
        <v>92</v>
      </c>
      <c r="G50" s="115">
        <v>6</v>
      </c>
      <c r="H50" s="13">
        <v>8460</v>
      </c>
      <c r="I50" s="15">
        <v>1600</v>
      </c>
      <c r="J50" s="15">
        <f t="shared" si="17"/>
        <v>9600</v>
      </c>
      <c r="K50" s="15">
        <v>1800</v>
      </c>
      <c r="L50" s="15">
        <f t="shared" si="18"/>
        <v>10800</v>
      </c>
      <c r="M50" s="15">
        <v>1410</v>
      </c>
      <c r="N50" s="16">
        <f t="shared" si="19"/>
        <v>8460</v>
      </c>
      <c r="O50" s="15">
        <v>3000</v>
      </c>
      <c r="P50" s="15">
        <f t="shared" si="20"/>
        <v>18000</v>
      </c>
    </row>
    <row r="51" spans="2:16" ht="53" thickBot="1" x14ac:dyDescent="0.4">
      <c r="B51" s="73">
        <v>39</v>
      </c>
      <c r="C51" s="73" t="s">
        <v>95</v>
      </c>
      <c r="D51" s="12" t="s">
        <v>96</v>
      </c>
      <c r="E51" s="73" t="s">
        <v>92</v>
      </c>
      <c r="F51" s="73" t="s">
        <v>92</v>
      </c>
      <c r="G51" s="115">
        <v>3</v>
      </c>
      <c r="H51" s="13">
        <v>5250</v>
      </c>
      <c r="I51" s="15">
        <v>1750</v>
      </c>
      <c r="J51" s="16">
        <f t="shared" si="17"/>
        <v>5250</v>
      </c>
      <c r="K51" s="15">
        <v>3500</v>
      </c>
      <c r="L51" s="15">
        <f t="shared" si="18"/>
        <v>10500</v>
      </c>
      <c r="M51" s="15">
        <v>1869</v>
      </c>
      <c r="N51" s="15">
        <f t="shared" si="19"/>
        <v>5607</v>
      </c>
      <c r="O51" s="15">
        <v>4200</v>
      </c>
      <c r="P51" s="15">
        <f t="shared" si="20"/>
        <v>12600</v>
      </c>
    </row>
    <row r="52" spans="2:16" ht="35.5" thickBot="1" x14ac:dyDescent="0.4">
      <c r="B52" s="73">
        <v>40</v>
      </c>
      <c r="C52" s="73" t="s">
        <v>97</v>
      </c>
      <c r="D52" s="12" t="s">
        <v>98</v>
      </c>
      <c r="E52" s="73" t="s">
        <v>92</v>
      </c>
      <c r="F52" s="73" t="s">
        <v>92</v>
      </c>
      <c r="G52" s="115">
        <v>1</v>
      </c>
      <c r="H52" s="13">
        <v>1050</v>
      </c>
      <c r="I52" s="15">
        <v>1050</v>
      </c>
      <c r="J52" s="16">
        <f t="shared" si="17"/>
        <v>1050</v>
      </c>
      <c r="K52" s="15">
        <v>1100</v>
      </c>
      <c r="L52" s="15">
        <f t="shared" si="18"/>
        <v>1100</v>
      </c>
      <c r="M52" s="15">
        <v>1690</v>
      </c>
      <c r="N52" s="15">
        <f t="shared" si="19"/>
        <v>1690</v>
      </c>
      <c r="O52" s="15">
        <v>2600</v>
      </c>
      <c r="P52" s="15">
        <f t="shared" si="20"/>
        <v>2600</v>
      </c>
    </row>
    <row r="53" spans="2:16" ht="53" thickBot="1" x14ac:dyDescent="0.4">
      <c r="B53" s="73">
        <v>41</v>
      </c>
      <c r="C53" s="73" t="s">
        <v>99</v>
      </c>
      <c r="D53" s="12" t="s">
        <v>100</v>
      </c>
      <c r="E53" s="73" t="s">
        <v>92</v>
      </c>
      <c r="F53" s="73" t="s">
        <v>92</v>
      </c>
      <c r="G53" s="115">
        <v>13</v>
      </c>
      <c r="H53" s="13">
        <v>13000</v>
      </c>
      <c r="I53" s="15">
        <v>2500</v>
      </c>
      <c r="J53" s="15">
        <f t="shared" si="17"/>
        <v>32500</v>
      </c>
      <c r="K53" s="15">
        <v>1000</v>
      </c>
      <c r="L53" s="16">
        <f t="shared" si="18"/>
        <v>13000</v>
      </c>
      <c r="M53" s="15">
        <v>7210</v>
      </c>
      <c r="N53" s="15">
        <f t="shared" si="19"/>
        <v>93730</v>
      </c>
      <c r="O53" s="15">
        <v>3840</v>
      </c>
      <c r="P53" s="15">
        <f t="shared" si="20"/>
        <v>49920</v>
      </c>
    </row>
    <row r="54" spans="2:16" ht="53" thickBot="1" x14ac:dyDescent="0.4">
      <c r="B54" s="73">
        <v>42</v>
      </c>
      <c r="C54" s="73" t="s">
        <v>101</v>
      </c>
      <c r="D54" s="12" t="s">
        <v>102</v>
      </c>
      <c r="E54" s="73" t="s">
        <v>92</v>
      </c>
      <c r="F54" s="73" t="s">
        <v>92</v>
      </c>
      <c r="G54" s="115">
        <v>3</v>
      </c>
      <c r="H54" s="13">
        <v>1620</v>
      </c>
      <c r="I54" s="15">
        <v>540</v>
      </c>
      <c r="J54" s="16">
        <f t="shared" si="17"/>
        <v>1620</v>
      </c>
      <c r="K54" s="15">
        <v>600</v>
      </c>
      <c r="L54" s="15">
        <f t="shared" si="18"/>
        <v>1800</v>
      </c>
      <c r="M54" s="15">
        <v>1260</v>
      </c>
      <c r="N54" s="15">
        <f t="shared" si="19"/>
        <v>3780</v>
      </c>
      <c r="O54" s="15">
        <v>1480</v>
      </c>
      <c r="P54" s="15">
        <f t="shared" si="20"/>
        <v>4440</v>
      </c>
    </row>
    <row r="55" spans="2:16" ht="53" thickBot="1" x14ac:dyDescent="0.4">
      <c r="B55" s="73">
        <v>43</v>
      </c>
      <c r="C55" s="73" t="s">
        <v>103</v>
      </c>
      <c r="D55" s="12" t="s">
        <v>104</v>
      </c>
      <c r="E55" s="73" t="s">
        <v>92</v>
      </c>
      <c r="F55" s="73" t="s">
        <v>92</v>
      </c>
      <c r="G55" s="115">
        <v>1</v>
      </c>
      <c r="H55" s="13">
        <v>5500</v>
      </c>
      <c r="I55" s="15">
        <v>12000</v>
      </c>
      <c r="J55" s="15">
        <f t="shared" si="17"/>
        <v>12000</v>
      </c>
      <c r="K55" s="15">
        <v>5500</v>
      </c>
      <c r="L55" s="16">
        <f t="shared" si="18"/>
        <v>5500</v>
      </c>
      <c r="M55" s="15">
        <v>14500</v>
      </c>
      <c r="N55" s="15">
        <f t="shared" si="19"/>
        <v>14500</v>
      </c>
      <c r="O55" s="15">
        <v>8200</v>
      </c>
      <c r="P55" s="15">
        <f t="shared" si="20"/>
        <v>8200</v>
      </c>
    </row>
    <row r="56" spans="2:16" ht="18" thickBot="1" x14ac:dyDescent="0.4">
      <c r="B56" s="73">
        <v>44</v>
      </c>
      <c r="C56" s="73" t="s">
        <v>105</v>
      </c>
      <c r="D56" s="12" t="s">
        <v>106</v>
      </c>
      <c r="E56" s="73"/>
      <c r="F56" s="73" t="s">
        <v>40</v>
      </c>
      <c r="G56" s="73" t="s">
        <v>40</v>
      </c>
      <c r="H56" s="73"/>
      <c r="I56" s="73"/>
      <c r="J56" s="73"/>
      <c r="K56" s="73"/>
      <c r="L56" s="73"/>
      <c r="M56" s="73"/>
      <c r="N56" s="73"/>
      <c r="O56" s="73"/>
      <c r="P56" s="11"/>
    </row>
    <row r="57" spans="2:16" ht="228" thickBot="1" x14ac:dyDescent="0.4">
      <c r="B57" s="73">
        <v>45</v>
      </c>
      <c r="C57" s="73">
        <v>1</v>
      </c>
      <c r="D57" s="12" t="s">
        <v>107</v>
      </c>
      <c r="E57" s="73" t="s">
        <v>92</v>
      </c>
      <c r="F57" s="73" t="s">
        <v>92</v>
      </c>
      <c r="G57" s="115">
        <v>1</v>
      </c>
      <c r="H57" s="13">
        <v>8000</v>
      </c>
      <c r="I57" s="15">
        <v>8000</v>
      </c>
      <c r="J57" s="16">
        <f t="shared" ref="J57:J58" si="21">I57*$G57</f>
        <v>8000</v>
      </c>
      <c r="K57" s="15">
        <v>9000</v>
      </c>
      <c r="L57" s="15">
        <f t="shared" ref="L57:L58" si="22">K57*$G57</f>
        <v>9000</v>
      </c>
      <c r="M57" s="15">
        <v>55000</v>
      </c>
      <c r="N57" s="15">
        <f t="shared" ref="N57:N58" si="23">M57*$G57</f>
        <v>55000</v>
      </c>
      <c r="O57" s="15">
        <v>23729</v>
      </c>
      <c r="P57" s="15">
        <f t="shared" ref="P57:P58" si="24">O57*$G57</f>
        <v>23729</v>
      </c>
    </row>
    <row r="58" spans="2:16" ht="18" thickBot="1" x14ac:dyDescent="0.4">
      <c r="B58" s="73">
        <v>46</v>
      </c>
      <c r="C58" s="73">
        <v>2</v>
      </c>
      <c r="D58" s="12" t="s">
        <v>108</v>
      </c>
      <c r="E58" s="73" t="s">
        <v>109</v>
      </c>
      <c r="F58" s="73" t="s">
        <v>109</v>
      </c>
      <c r="G58" s="115">
        <v>10</v>
      </c>
      <c r="H58" s="13">
        <v>1200</v>
      </c>
      <c r="I58" s="15">
        <v>120</v>
      </c>
      <c r="J58" s="16">
        <f t="shared" si="21"/>
        <v>1200</v>
      </c>
      <c r="K58" s="15">
        <v>650</v>
      </c>
      <c r="L58" s="15">
        <f t="shared" si="22"/>
        <v>6500</v>
      </c>
      <c r="M58" s="15">
        <v>475</v>
      </c>
      <c r="N58" s="15">
        <f t="shared" si="23"/>
        <v>4750</v>
      </c>
      <c r="O58" s="15">
        <v>520</v>
      </c>
      <c r="P58" s="15">
        <f t="shared" si="24"/>
        <v>5200</v>
      </c>
    </row>
    <row r="59" spans="2:16" ht="14.5" thickBot="1" x14ac:dyDescent="0.35">
      <c r="B59" s="4"/>
      <c r="C59" s="4"/>
      <c r="D59" s="19"/>
      <c r="E59" s="4"/>
      <c r="F59" s="4"/>
      <c r="G59" s="4"/>
      <c r="H59" s="4"/>
      <c r="I59" s="4"/>
      <c r="J59" s="4"/>
      <c r="K59" s="4"/>
      <c r="L59" s="4"/>
      <c r="M59" s="4"/>
      <c r="N59" s="4"/>
      <c r="O59" s="4"/>
      <c r="P59" s="4"/>
    </row>
  </sheetData>
  <autoFilter ref="B11:P58"/>
  <mergeCells count="53">
    <mergeCell ref="F3:H3"/>
    <mergeCell ref="I3:J3"/>
    <mergeCell ref="K3:L3"/>
    <mergeCell ref="F5:H5"/>
    <mergeCell ref="I5:J5"/>
    <mergeCell ref="K5:L5"/>
    <mergeCell ref="O1:P1"/>
    <mergeCell ref="F2:H2"/>
    <mergeCell ref="I2:J2"/>
    <mergeCell ref="K2:L2"/>
    <mergeCell ref="M2:N2"/>
    <mergeCell ref="O2:P2"/>
    <mergeCell ref="M1:N1"/>
    <mergeCell ref="F1:H1"/>
    <mergeCell ref="I1:J1"/>
    <mergeCell ref="K1:L1"/>
    <mergeCell ref="O6:P6"/>
    <mergeCell ref="O3:P3"/>
    <mergeCell ref="F4:H4"/>
    <mergeCell ref="I4:J4"/>
    <mergeCell ref="K4:L4"/>
    <mergeCell ref="M4:N4"/>
    <mergeCell ref="O4:P4"/>
    <mergeCell ref="M3:N3"/>
    <mergeCell ref="M5:N5"/>
    <mergeCell ref="O5:P5"/>
    <mergeCell ref="B6:H6"/>
    <mergeCell ref="I6:J6"/>
    <mergeCell ref="K6:L6"/>
    <mergeCell ref="M6:N6"/>
    <mergeCell ref="B1:C5"/>
    <mergeCell ref="D1:E5"/>
    <mergeCell ref="B8:H8"/>
    <mergeCell ref="I8:J8"/>
    <mergeCell ref="K8:L8"/>
    <mergeCell ref="M8:N8"/>
    <mergeCell ref="O8:P8"/>
    <mergeCell ref="B7:H7"/>
    <mergeCell ref="I7:J7"/>
    <mergeCell ref="K7:L7"/>
    <mergeCell ref="M7:N7"/>
    <mergeCell ref="O7:P7"/>
    <mergeCell ref="O10:P10"/>
    <mergeCell ref="B9:E10"/>
    <mergeCell ref="F9:H9"/>
    <mergeCell ref="I9:J9"/>
    <mergeCell ref="K9:L9"/>
    <mergeCell ref="M9:N9"/>
    <mergeCell ref="O9:P9"/>
    <mergeCell ref="F10:H10"/>
    <mergeCell ref="I10:J10"/>
    <mergeCell ref="K10:L10"/>
    <mergeCell ref="M10:N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1"/>
  <sheetViews>
    <sheetView topLeftCell="D1" zoomScale="44" workbookViewId="0">
      <selection activeCell="L12" sqref="L12"/>
    </sheetView>
  </sheetViews>
  <sheetFormatPr defaultColWidth="9.1796875" defaultRowHeight="14" x14ac:dyDescent="0.3"/>
  <cols>
    <col min="1" max="2" width="9.1796875" style="1" customWidth="1"/>
    <col min="3" max="3" width="10.453125" style="1" bestFit="1" customWidth="1"/>
    <col min="4" max="4" width="64.90625" style="20" customWidth="1"/>
    <col min="5" max="5" width="20.7265625" style="1" hidden="1" customWidth="1"/>
    <col min="6" max="7" width="9.1796875" style="1" customWidth="1"/>
    <col min="8" max="8" width="32" style="1" customWidth="1"/>
    <col min="9" max="12" width="22.7265625" style="1" customWidth="1"/>
    <col min="13" max="14" width="22.7265625" style="77" customWidth="1"/>
    <col min="15" max="22" width="22.7265625" style="1" customWidth="1"/>
    <col min="23" max="23" width="9.1796875" style="1" customWidth="1"/>
    <col min="24" max="16384" width="9.1796875" style="1"/>
  </cols>
  <sheetData>
    <row r="1" spans="2:23" ht="14.5" thickBot="1" x14ac:dyDescent="0.35">
      <c r="B1" s="102"/>
      <c r="C1" s="102"/>
      <c r="D1" s="103" t="s">
        <v>152</v>
      </c>
      <c r="E1" s="103" t="s">
        <v>152</v>
      </c>
      <c r="F1" s="104" t="s">
        <v>1</v>
      </c>
      <c r="G1" s="104" t="s">
        <v>1</v>
      </c>
      <c r="H1" s="104" t="s">
        <v>1</v>
      </c>
      <c r="I1" s="105" t="s">
        <v>153</v>
      </c>
      <c r="J1" s="105" t="s">
        <v>153</v>
      </c>
      <c r="K1" s="105" t="s">
        <v>5</v>
      </c>
      <c r="L1" s="105" t="s">
        <v>5</v>
      </c>
      <c r="M1" s="105" t="s">
        <v>332</v>
      </c>
      <c r="N1" s="105" t="s">
        <v>5</v>
      </c>
      <c r="O1" s="105" t="s">
        <v>154</v>
      </c>
      <c r="P1" s="105" t="s">
        <v>154</v>
      </c>
      <c r="Q1" s="105" t="s">
        <v>155</v>
      </c>
      <c r="R1" s="105" t="s">
        <v>155</v>
      </c>
      <c r="S1" s="105" t="s">
        <v>156</v>
      </c>
      <c r="T1" s="105" t="s">
        <v>156</v>
      </c>
      <c r="U1" s="105" t="s">
        <v>157</v>
      </c>
      <c r="V1" s="105" t="s">
        <v>157</v>
      </c>
    </row>
    <row r="2" spans="2:23" x14ac:dyDescent="0.3">
      <c r="B2" s="102"/>
      <c r="C2" s="102"/>
      <c r="D2" s="103" t="s">
        <v>152</v>
      </c>
      <c r="E2" s="103" t="s">
        <v>152</v>
      </c>
      <c r="F2" s="104" t="s">
        <v>158</v>
      </c>
      <c r="G2" s="104" t="s">
        <v>158</v>
      </c>
      <c r="H2" s="104" t="s">
        <v>158</v>
      </c>
      <c r="I2" s="106" t="s">
        <v>159</v>
      </c>
      <c r="J2" s="106" t="s">
        <v>159</v>
      </c>
      <c r="K2" s="106" t="s">
        <v>9</v>
      </c>
      <c r="L2" s="106" t="s">
        <v>9</v>
      </c>
      <c r="M2" s="75"/>
      <c r="N2" s="75"/>
      <c r="O2" s="106" t="s">
        <v>160</v>
      </c>
      <c r="P2" s="106" t="s">
        <v>160</v>
      </c>
      <c r="Q2" s="106" t="s">
        <v>161</v>
      </c>
      <c r="R2" s="106" t="s">
        <v>161</v>
      </c>
      <c r="S2" s="106" t="s">
        <v>162</v>
      </c>
      <c r="T2" s="106" t="s">
        <v>162</v>
      </c>
      <c r="U2" s="106" t="s">
        <v>163</v>
      </c>
      <c r="V2" s="106" t="s">
        <v>163</v>
      </c>
    </row>
    <row r="3" spans="2:23" x14ac:dyDescent="0.3">
      <c r="B3" s="102"/>
      <c r="C3" s="102"/>
      <c r="D3" s="103" t="s">
        <v>152</v>
      </c>
      <c r="E3" s="103" t="s">
        <v>152</v>
      </c>
      <c r="F3" s="104" t="s">
        <v>164</v>
      </c>
      <c r="G3" s="104" t="s">
        <v>164</v>
      </c>
      <c r="H3" s="104" t="s">
        <v>164</v>
      </c>
      <c r="I3" s="106" t="s">
        <v>11</v>
      </c>
      <c r="J3" s="106" t="s">
        <v>11</v>
      </c>
      <c r="K3" s="106" t="s">
        <v>11</v>
      </c>
      <c r="L3" s="106" t="s">
        <v>11</v>
      </c>
      <c r="M3" s="75"/>
      <c r="N3" s="75"/>
      <c r="O3" s="106" t="s">
        <v>11</v>
      </c>
      <c r="P3" s="106" t="s">
        <v>11</v>
      </c>
      <c r="Q3" s="106" t="s">
        <v>165</v>
      </c>
      <c r="R3" s="106" t="s">
        <v>165</v>
      </c>
      <c r="S3" s="106" t="s">
        <v>11</v>
      </c>
      <c r="T3" s="106" t="s">
        <v>11</v>
      </c>
      <c r="U3" s="106" t="s">
        <v>11</v>
      </c>
      <c r="V3" s="106" t="s">
        <v>11</v>
      </c>
    </row>
    <row r="4" spans="2:23" x14ac:dyDescent="0.3">
      <c r="B4" s="102"/>
      <c r="C4" s="102"/>
      <c r="D4" s="103" t="s">
        <v>152</v>
      </c>
      <c r="E4" s="103" t="s">
        <v>152</v>
      </c>
      <c r="F4" s="104" t="s">
        <v>166</v>
      </c>
      <c r="G4" s="104" t="s">
        <v>166</v>
      </c>
      <c r="H4" s="104" t="s">
        <v>166</v>
      </c>
      <c r="I4" s="106" t="s">
        <v>13</v>
      </c>
      <c r="J4" s="106" t="s">
        <v>13</v>
      </c>
      <c r="K4" s="106" t="s">
        <v>13</v>
      </c>
      <c r="L4" s="106" t="s">
        <v>13</v>
      </c>
      <c r="M4" s="75"/>
      <c r="N4" s="75"/>
      <c r="O4" s="106" t="s">
        <v>13</v>
      </c>
      <c r="P4" s="106" t="s">
        <v>13</v>
      </c>
      <c r="Q4" s="106" t="s">
        <v>167</v>
      </c>
      <c r="R4" s="106" t="s">
        <v>167</v>
      </c>
      <c r="S4" s="106" t="s">
        <v>13</v>
      </c>
      <c r="T4" s="106" t="s">
        <v>13</v>
      </c>
      <c r="U4" s="106" t="s">
        <v>13</v>
      </c>
      <c r="V4" s="106" t="s">
        <v>13</v>
      </c>
    </row>
    <row r="5" spans="2:23" ht="14.5" thickBot="1" x14ac:dyDescent="0.35">
      <c r="B5" s="102"/>
      <c r="C5" s="102"/>
      <c r="D5" s="103" t="s">
        <v>152</v>
      </c>
      <c r="E5" s="103" t="s">
        <v>152</v>
      </c>
      <c r="F5" s="102"/>
      <c r="G5" s="102"/>
      <c r="H5" s="102"/>
      <c r="I5" s="106" t="s">
        <v>168</v>
      </c>
      <c r="J5" s="106" t="s">
        <v>168</v>
      </c>
      <c r="K5" s="106" t="s">
        <v>16</v>
      </c>
      <c r="L5" s="106" t="s">
        <v>16</v>
      </c>
      <c r="M5" s="75"/>
      <c r="N5" s="75"/>
      <c r="O5" s="106" t="s">
        <v>14</v>
      </c>
      <c r="P5" s="106" t="s">
        <v>14</v>
      </c>
      <c r="Q5" s="106" t="s">
        <v>169</v>
      </c>
      <c r="R5" s="106" t="s">
        <v>169</v>
      </c>
      <c r="S5" s="106" t="s">
        <v>14</v>
      </c>
      <c r="T5" s="106" t="s">
        <v>14</v>
      </c>
      <c r="U5" s="106" t="s">
        <v>14</v>
      </c>
      <c r="V5" s="106" t="s">
        <v>14</v>
      </c>
    </row>
    <row r="6" spans="2:23" ht="14.5" thickBot="1" x14ac:dyDescent="0.35">
      <c r="B6" s="108" t="s">
        <v>170</v>
      </c>
      <c r="C6" s="108" t="s">
        <v>170</v>
      </c>
      <c r="D6" s="108" t="s">
        <v>170</v>
      </c>
      <c r="E6" s="108" t="s">
        <v>170</v>
      </c>
      <c r="F6" s="108" t="s">
        <v>170</v>
      </c>
      <c r="G6" s="108" t="s">
        <v>170</v>
      </c>
      <c r="H6" s="108" t="s">
        <v>170</v>
      </c>
      <c r="I6" s="107" t="s">
        <v>171</v>
      </c>
      <c r="J6" s="107" t="s">
        <v>171</v>
      </c>
      <c r="K6" s="107" t="s">
        <v>21</v>
      </c>
      <c r="L6" s="107" t="s">
        <v>21</v>
      </c>
      <c r="M6" s="74"/>
      <c r="N6" s="74"/>
      <c r="O6" s="107" t="s">
        <v>172</v>
      </c>
      <c r="P6" s="107" t="s">
        <v>172</v>
      </c>
      <c r="Q6" s="107" t="s">
        <v>173</v>
      </c>
      <c r="R6" s="107" t="s">
        <v>173</v>
      </c>
      <c r="S6" s="107" t="s">
        <v>174</v>
      </c>
      <c r="T6" s="107" t="s">
        <v>174</v>
      </c>
      <c r="U6" s="107" t="s">
        <v>175</v>
      </c>
      <c r="V6" s="107" t="s">
        <v>175</v>
      </c>
    </row>
    <row r="7" spans="2:23" ht="14.5" thickBot="1" x14ac:dyDescent="0.35">
      <c r="B7" s="107" t="s">
        <v>176</v>
      </c>
      <c r="C7" s="107" t="s">
        <v>176</v>
      </c>
      <c r="D7" s="107" t="s">
        <v>176</v>
      </c>
      <c r="E7" s="107" t="s">
        <v>176</v>
      </c>
      <c r="F7" s="107" t="s">
        <v>176</v>
      </c>
      <c r="G7" s="107" t="s">
        <v>176</v>
      </c>
      <c r="H7" s="107" t="s">
        <v>176</v>
      </c>
      <c r="I7" s="107" t="s">
        <v>177</v>
      </c>
      <c r="J7" s="107" t="s">
        <v>177</v>
      </c>
      <c r="K7" s="107" t="s">
        <v>177</v>
      </c>
      <c r="L7" s="107" t="s">
        <v>177</v>
      </c>
      <c r="M7" s="74"/>
      <c r="N7" s="74"/>
      <c r="O7" s="107" t="s">
        <v>177</v>
      </c>
      <c r="P7" s="107" t="s">
        <v>177</v>
      </c>
      <c r="Q7" s="107" t="s">
        <v>177</v>
      </c>
      <c r="R7" s="107" t="s">
        <v>177</v>
      </c>
      <c r="S7" s="107" t="s">
        <v>177</v>
      </c>
      <c r="T7" s="107" t="s">
        <v>177</v>
      </c>
      <c r="U7" s="107" t="s">
        <v>177</v>
      </c>
      <c r="V7" s="107" t="s">
        <v>177</v>
      </c>
    </row>
    <row r="8" spans="2:23" ht="14.5" thickBot="1" x14ac:dyDescent="0.35">
      <c r="B8" s="107" t="s">
        <v>24</v>
      </c>
      <c r="C8" s="107" t="s">
        <v>24</v>
      </c>
      <c r="D8" s="107" t="s">
        <v>24</v>
      </c>
      <c r="E8" s="107" t="s">
        <v>24</v>
      </c>
      <c r="F8" s="107" t="s">
        <v>24</v>
      </c>
      <c r="G8" s="107" t="s">
        <v>24</v>
      </c>
      <c r="H8" s="107" t="s">
        <v>24</v>
      </c>
      <c r="I8" s="107" t="s">
        <v>25</v>
      </c>
      <c r="J8" s="107" t="s">
        <v>25</v>
      </c>
      <c r="K8" s="107" t="s">
        <v>25</v>
      </c>
      <c r="L8" s="107" t="s">
        <v>25</v>
      </c>
      <c r="M8" s="74"/>
      <c r="N8" s="74"/>
      <c r="O8" s="107" t="s">
        <v>25</v>
      </c>
      <c r="P8" s="107" t="s">
        <v>25</v>
      </c>
      <c r="Q8" s="107" t="s">
        <v>25</v>
      </c>
      <c r="R8" s="107" t="s">
        <v>25</v>
      </c>
      <c r="S8" s="107" t="s">
        <v>25</v>
      </c>
      <c r="T8" s="107" t="s">
        <v>25</v>
      </c>
      <c r="U8" s="107" t="s">
        <v>25</v>
      </c>
      <c r="V8" s="107" t="s">
        <v>25</v>
      </c>
    </row>
    <row r="9" spans="2:23" ht="14.5" thickBot="1" x14ac:dyDescent="0.35">
      <c r="B9" s="109" t="s">
        <v>178</v>
      </c>
      <c r="C9" s="109" t="s">
        <v>178</v>
      </c>
      <c r="D9" s="109" t="s">
        <v>178</v>
      </c>
      <c r="E9" s="109" t="s">
        <v>178</v>
      </c>
      <c r="F9" s="107" t="s">
        <v>27</v>
      </c>
      <c r="G9" s="107" t="s">
        <v>27</v>
      </c>
      <c r="H9" s="107" t="s">
        <v>27</v>
      </c>
      <c r="I9" s="107" t="s">
        <v>28</v>
      </c>
      <c r="J9" s="107" t="s">
        <v>28</v>
      </c>
      <c r="K9" s="107" t="s">
        <v>28</v>
      </c>
      <c r="L9" s="107" t="s">
        <v>28</v>
      </c>
      <c r="M9" s="74"/>
      <c r="N9" s="74"/>
      <c r="O9" s="107" t="s">
        <v>28</v>
      </c>
      <c r="P9" s="107" t="s">
        <v>28</v>
      </c>
      <c r="Q9" s="107" t="s">
        <v>28</v>
      </c>
      <c r="R9" s="107" t="s">
        <v>28</v>
      </c>
      <c r="S9" s="107" t="s">
        <v>28</v>
      </c>
      <c r="T9" s="107" t="s">
        <v>28</v>
      </c>
      <c r="U9" s="107" t="s">
        <v>28</v>
      </c>
      <c r="V9" s="107" t="s">
        <v>28</v>
      </c>
    </row>
    <row r="10" spans="2:23" ht="14.5" thickBot="1" x14ac:dyDescent="0.35">
      <c r="B10" s="109" t="s">
        <v>178</v>
      </c>
      <c r="C10" s="109" t="s">
        <v>178</v>
      </c>
      <c r="D10" s="109" t="s">
        <v>178</v>
      </c>
      <c r="E10" s="109" t="s">
        <v>178</v>
      </c>
      <c r="F10" s="107" t="s">
        <v>29</v>
      </c>
      <c r="G10" s="107" t="s">
        <v>29</v>
      </c>
      <c r="H10" s="107" t="s">
        <v>29</v>
      </c>
      <c r="I10" s="107" t="s">
        <v>30</v>
      </c>
      <c r="J10" s="107" t="s">
        <v>30</v>
      </c>
      <c r="K10" s="107" t="s">
        <v>30</v>
      </c>
      <c r="L10" s="107" t="s">
        <v>30</v>
      </c>
      <c r="M10" s="74"/>
      <c r="N10" s="74"/>
      <c r="O10" s="107" t="s">
        <v>30</v>
      </c>
      <c r="P10" s="107" t="s">
        <v>30</v>
      </c>
      <c r="Q10" s="107" t="s">
        <v>30</v>
      </c>
      <c r="R10" s="107" t="s">
        <v>30</v>
      </c>
      <c r="S10" s="107" t="s">
        <v>30</v>
      </c>
      <c r="T10" s="107" t="s">
        <v>30</v>
      </c>
      <c r="U10" s="107" t="s">
        <v>30</v>
      </c>
      <c r="V10" s="107" t="s">
        <v>30</v>
      </c>
    </row>
    <row r="11" spans="2:23" ht="14.5" thickBot="1" x14ac:dyDescent="0.35">
      <c r="B11" s="21" t="s">
        <v>31</v>
      </c>
      <c r="C11" s="21" t="s">
        <v>32</v>
      </c>
      <c r="D11" s="22" t="s">
        <v>33</v>
      </c>
      <c r="E11" s="21" t="s">
        <v>34</v>
      </c>
      <c r="F11" s="21" t="s">
        <v>35</v>
      </c>
      <c r="G11" s="21" t="s">
        <v>36</v>
      </c>
      <c r="H11" s="21" t="s">
        <v>37</v>
      </c>
      <c r="I11" s="21" t="s">
        <v>38</v>
      </c>
      <c r="J11" s="21" t="s">
        <v>39</v>
      </c>
      <c r="K11" s="21" t="s">
        <v>38</v>
      </c>
      <c r="L11" s="21" t="s">
        <v>39</v>
      </c>
      <c r="M11" s="21" t="s">
        <v>38</v>
      </c>
      <c r="N11" s="21" t="s">
        <v>39</v>
      </c>
      <c r="O11" s="21" t="s">
        <v>38</v>
      </c>
      <c r="P11" s="21" t="s">
        <v>39</v>
      </c>
      <c r="Q11" s="21" t="s">
        <v>38</v>
      </c>
      <c r="R11" s="21" t="s">
        <v>39</v>
      </c>
      <c r="S11" s="21" t="s">
        <v>38</v>
      </c>
      <c r="T11" s="21" t="s">
        <v>39</v>
      </c>
      <c r="U11" s="21" t="s">
        <v>38</v>
      </c>
      <c r="V11" s="21" t="s">
        <v>39</v>
      </c>
      <c r="W11" s="4"/>
    </row>
    <row r="12" spans="2:23" s="10" customFormat="1" ht="14.5" thickBot="1" x14ac:dyDescent="0.35">
      <c r="B12" s="23">
        <v>1</v>
      </c>
      <c r="C12" s="23" t="s">
        <v>40</v>
      </c>
      <c r="D12" s="24" t="s">
        <v>179</v>
      </c>
      <c r="E12" s="23" t="s">
        <v>179</v>
      </c>
      <c r="F12" s="23" t="s">
        <v>42</v>
      </c>
      <c r="G12" s="23">
        <v>1</v>
      </c>
      <c r="H12" s="23"/>
      <c r="I12" s="25"/>
      <c r="J12" s="26">
        <f>SUM(J14:J30)</f>
        <v>1251234.4499999997</v>
      </c>
      <c r="K12" s="25"/>
      <c r="L12" s="26">
        <f>SUM(L14:L30)</f>
        <v>1277220.3</v>
      </c>
      <c r="M12" s="26"/>
      <c r="N12" s="26">
        <v>1550000</v>
      </c>
      <c r="O12" s="25"/>
      <c r="P12" s="26">
        <v>1345000</v>
      </c>
      <c r="Q12" s="25"/>
      <c r="R12" s="26">
        <v>1007000</v>
      </c>
      <c r="S12" s="25"/>
      <c r="T12" s="26">
        <v>1545600</v>
      </c>
      <c r="U12" s="25"/>
      <c r="V12" s="26">
        <v>1000000</v>
      </c>
      <c r="W12" s="9"/>
    </row>
    <row r="13" spans="2:23" ht="14.5" thickBot="1" x14ac:dyDescent="0.35">
      <c r="B13" s="4">
        <v>1</v>
      </c>
      <c r="C13" s="4">
        <v>1</v>
      </c>
      <c r="D13" s="19" t="s">
        <v>180</v>
      </c>
      <c r="E13" s="4" t="s">
        <v>180</v>
      </c>
      <c r="F13" s="4" t="s">
        <v>40</v>
      </c>
      <c r="G13" s="4" t="s">
        <v>40</v>
      </c>
      <c r="H13" s="4"/>
      <c r="I13" s="4"/>
      <c r="J13" s="4"/>
      <c r="K13" s="4"/>
      <c r="L13" s="4"/>
      <c r="M13" s="76"/>
      <c r="N13" s="76"/>
      <c r="O13" s="4"/>
      <c r="P13" s="4"/>
      <c r="Q13" s="4"/>
      <c r="R13" s="4"/>
      <c r="S13" s="4"/>
      <c r="T13" s="4"/>
      <c r="U13" s="4"/>
      <c r="V13" s="4"/>
      <c r="W13" s="4"/>
    </row>
    <row r="14" spans="2:23" ht="14.5" thickBot="1" x14ac:dyDescent="0.35">
      <c r="B14" s="4">
        <v>2</v>
      </c>
      <c r="C14" s="4">
        <v>1.1000000000000001</v>
      </c>
      <c r="D14" s="19" t="s">
        <v>181</v>
      </c>
      <c r="E14" s="4" t="s">
        <v>181</v>
      </c>
      <c r="F14" s="4" t="s">
        <v>127</v>
      </c>
      <c r="G14" s="4">
        <v>1</v>
      </c>
      <c r="H14" s="27">
        <v>382681.05</v>
      </c>
      <c r="I14" s="28">
        <v>382681.05</v>
      </c>
      <c r="J14" s="29">
        <f t="shared" ref="J14:J15" si="0">I14*$G14</f>
        <v>382681.05</v>
      </c>
      <c r="K14" s="28">
        <v>300000</v>
      </c>
      <c r="L14" s="30">
        <f t="shared" ref="L13:N15" si="1">K14*$G14</f>
        <v>300000</v>
      </c>
      <c r="M14" s="30">
        <v>300000</v>
      </c>
      <c r="N14" s="30">
        <f t="shared" si="1"/>
        <v>300000</v>
      </c>
      <c r="O14" s="28">
        <v>425000</v>
      </c>
      <c r="P14" s="30">
        <f t="shared" ref="P14:P15" si="2">O14*$G14</f>
        <v>425000</v>
      </c>
      <c r="Q14" s="28">
        <v>520000</v>
      </c>
      <c r="R14" s="30">
        <f t="shared" ref="R14:R15" si="3">Q14*$G14</f>
        <v>520000</v>
      </c>
      <c r="S14" s="28">
        <v>465000</v>
      </c>
      <c r="T14" s="30">
        <f t="shared" ref="T14:T15" si="4">S14*$G14</f>
        <v>465000</v>
      </c>
      <c r="U14" s="28">
        <v>504500</v>
      </c>
      <c r="V14" s="30">
        <f t="shared" ref="V14:V15" si="5">U14*$G14</f>
        <v>504500</v>
      </c>
      <c r="W14" s="4"/>
    </row>
    <row r="15" spans="2:23" ht="14.5" thickBot="1" x14ac:dyDescent="0.35">
      <c r="B15" s="4">
        <v>3</v>
      </c>
      <c r="C15" s="4">
        <v>1.2</v>
      </c>
      <c r="D15" s="19" t="s">
        <v>182</v>
      </c>
      <c r="E15" s="4" t="s">
        <v>182</v>
      </c>
      <c r="F15" s="4" t="s">
        <v>127</v>
      </c>
      <c r="G15" s="4">
        <v>1</v>
      </c>
      <c r="H15" s="27">
        <v>306600.09999999998</v>
      </c>
      <c r="I15" s="28">
        <v>306600.09999999998</v>
      </c>
      <c r="J15" s="29">
        <f t="shared" si="0"/>
        <v>306600.09999999998</v>
      </c>
      <c r="K15" s="28">
        <v>300000</v>
      </c>
      <c r="L15" s="30">
        <f t="shared" si="1"/>
        <v>300000</v>
      </c>
      <c r="M15" s="30">
        <v>300000</v>
      </c>
      <c r="N15" s="30">
        <f t="shared" si="1"/>
        <v>300000</v>
      </c>
      <c r="O15" s="28">
        <v>380000</v>
      </c>
      <c r="P15" s="30">
        <f t="shared" si="2"/>
        <v>380000</v>
      </c>
      <c r="Q15" s="28">
        <v>375000</v>
      </c>
      <c r="R15" s="30">
        <f t="shared" si="3"/>
        <v>375000</v>
      </c>
      <c r="S15" s="28">
        <v>435000</v>
      </c>
      <c r="T15" s="30">
        <f t="shared" si="4"/>
        <v>435000</v>
      </c>
      <c r="U15" s="28">
        <v>475000</v>
      </c>
      <c r="V15" s="30">
        <f t="shared" si="5"/>
        <v>475000</v>
      </c>
      <c r="W15" s="4"/>
    </row>
    <row r="16" spans="2:23" ht="14.5" customHeight="1" thickBot="1" x14ac:dyDescent="0.35">
      <c r="B16" s="4">
        <v>4</v>
      </c>
      <c r="C16" s="4">
        <v>2</v>
      </c>
      <c r="D16" s="19" t="s">
        <v>183</v>
      </c>
      <c r="E16" s="4" t="s">
        <v>183</v>
      </c>
      <c r="F16" s="4" t="s">
        <v>40</v>
      </c>
      <c r="G16" s="4" t="s">
        <v>40</v>
      </c>
      <c r="H16" s="4"/>
      <c r="I16" s="4"/>
      <c r="J16" s="4"/>
      <c r="K16" s="4"/>
      <c r="L16" s="4"/>
      <c r="M16" s="76"/>
      <c r="N16" s="76"/>
      <c r="O16" s="4"/>
      <c r="P16" s="4"/>
      <c r="Q16" s="4"/>
      <c r="R16" s="4"/>
      <c r="S16" s="4"/>
      <c r="T16" s="4"/>
      <c r="U16" s="4"/>
      <c r="V16" s="4"/>
      <c r="W16" s="4"/>
    </row>
    <row r="17" spans="2:23" ht="14.5" thickBot="1" x14ac:dyDescent="0.35">
      <c r="B17" s="4">
        <v>5</v>
      </c>
      <c r="C17" s="4">
        <v>2.1</v>
      </c>
      <c r="D17" s="19" t="s">
        <v>184</v>
      </c>
      <c r="E17" s="4" t="s">
        <v>184</v>
      </c>
      <c r="F17" s="4" t="s">
        <v>127</v>
      </c>
      <c r="G17" s="4">
        <v>7</v>
      </c>
      <c r="H17" s="27">
        <v>278233.90000000002</v>
      </c>
      <c r="I17" s="28">
        <v>39747.699999999997</v>
      </c>
      <c r="J17" s="29">
        <f t="shared" ref="J17:J18" si="6">I17*$G17</f>
        <v>278233.89999999997</v>
      </c>
      <c r="K17" s="28">
        <v>35000</v>
      </c>
      <c r="L17" s="30">
        <f t="shared" ref="L15:N18" si="7">K17*$G17</f>
        <v>245000</v>
      </c>
      <c r="M17" s="30">
        <v>35000</v>
      </c>
      <c r="N17" s="30">
        <f t="shared" si="7"/>
        <v>245000</v>
      </c>
      <c r="O17" s="28">
        <v>55000</v>
      </c>
      <c r="P17" s="30">
        <f t="shared" ref="P17:P18" si="8">O17*$G17</f>
        <v>385000</v>
      </c>
      <c r="Q17" s="28">
        <v>53500</v>
      </c>
      <c r="R17" s="30">
        <f t="shared" ref="R17:R18" si="9">Q17*$G17</f>
        <v>374500</v>
      </c>
      <c r="S17" s="28">
        <v>55600</v>
      </c>
      <c r="T17" s="30">
        <f t="shared" ref="T17:T18" si="10">S17*$G17</f>
        <v>389200</v>
      </c>
      <c r="U17" s="28">
        <v>70450</v>
      </c>
      <c r="V17" s="30">
        <f t="shared" ref="V17:V18" si="11">U17*$G17</f>
        <v>493150</v>
      </c>
      <c r="W17" s="4"/>
    </row>
    <row r="18" spans="2:23" ht="14.5" thickBot="1" x14ac:dyDescent="0.35">
      <c r="B18" s="4">
        <v>6</v>
      </c>
      <c r="C18" s="4">
        <v>2.2000000000000002</v>
      </c>
      <c r="D18" s="19" t="s">
        <v>185</v>
      </c>
      <c r="E18" s="4" t="s">
        <v>185</v>
      </c>
      <c r="F18" s="4" t="s">
        <v>127</v>
      </c>
      <c r="G18" s="4">
        <v>1</v>
      </c>
      <c r="H18" s="27">
        <v>33969.4</v>
      </c>
      <c r="I18" s="28">
        <v>33969.4</v>
      </c>
      <c r="J18" s="29">
        <f t="shared" si="6"/>
        <v>33969.4</v>
      </c>
      <c r="K18" s="28">
        <v>32000</v>
      </c>
      <c r="L18" s="30">
        <f t="shared" si="7"/>
        <v>32000</v>
      </c>
      <c r="M18" s="30">
        <v>32000</v>
      </c>
      <c r="N18" s="30">
        <f t="shared" si="7"/>
        <v>32000</v>
      </c>
      <c r="O18" s="28">
        <v>48000</v>
      </c>
      <c r="P18" s="30">
        <f t="shared" si="8"/>
        <v>48000</v>
      </c>
      <c r="Q18" s="28">
        <v>43500</v>
      </c>
      <c r="R18" s="30">
        <f t="shared" si="9"/>
        <v>43500</v>
      </c>
      <c r="S18" s="28">
        <v>45600</v>
      </c>
      <c r="T18" s="30">
        <f t="shared" si="10"/>
        <v>45600</v>
      </c>
      <c r="U18" s="28">
        <v>49400</v>
      </c>
      <c r="V18" s="30">
        <f t="shared" si="11"/>
        <v>49400</v>
      </c>
      <c r="W18" s="4"/>
    </row>
    <row r="19" spans="2:23" ht="28.5" customHeight="1" thickBot="1" x14ac:dyDescent="0.35">
      <c r="B19" s="4">
        <v>7</v>
      </c>
      <c r="C19" s="4">
        <v>3</v>
      </c>
      <c r="D19" s="19" t="s">
        <v>186</v>
      </c>
      <c r="E19" s="4" t="s">
        <v>186</v>
      </c>
      <c r="F19" s="4" t="s">
        <v>40</v>
      </c>
      <c r="G19" s="4" t="s">
        <v>40</v>
      </c>
      <c r="H19" s="4"/>
      <c r="I19" s="4"/>
      <c r="J19" s="4"/>
      <c r="K19" s="4"/>
      <c r="L19" s="4"/>
      <c r="M19" s="76"/>
      <c r="N19" s="76"/>
      <c r="O19" s="4"/>
      <c r="P19" s="4"/>
      <c r="Q19" s="4"/>
      <c r="R19" s="4"/>
      <c r="S19" s="4"/>
      <c r="T19" s="4"/>
      <c r="U19" s="4"/>
      <c r="V19" s="4"/>
      <c r="W19" s="4"/>
    </row>
    <row r="20" spans="2:23" ht="14.5" thickBot="1" x14ac:dyDescent="0.35">
      <c r="B20" s="4">
        <v>8</v>
      </c>
      <c r="C20" s="4">
        <v>3.1</v>
      </c>
      <c r="D20" s="19" t="s">
        <v>187</v>
      </c>
      <c r="E20" s="4" t="s">
        <v>187</v>
      </c>
      <c r="F20" s="4" t="s">
        <v>127</v>
      </c>
      <c r="G20" s="4">
        <v>1</v>
      </c>
      <c r="H20" s="27">
        <v>50000</v>
      </c>
      <c r="I20" s="28">
        <v>120000</v>
      </c>
      <c r="J20" s="30">
        <f>I20*$G20</f>
        <v>120000</v>
      </c>
      <c r="K20" s="28">
        <v>225220.3</v>
      </c>
      <c r="L20" s="30">
        <f>K20*$G20</f>
        <v>225220.3</v>
      </c>
      <c r="M20" s="30">
        <v>225220.3</v>
      </c>
      <c r="N20" s="30">
        <f>M20*$G20</f>
        <v>225220.3</v>
      </c>
      <c r="O20" s="28">
        <v>50000</v>
      </c>
      <c r="P20" s="29">
        <f>O20*$G20</f>
        <v>50000</v>
      </c>
      <c r="Q20" s="28">
        <v>85000</v>
      </c>
      <c r="R20" s="30">
        <f>Q20*$G20</f>
        <v>85000</v>
      </c>
      <c r="S20" s="28">
        <v>65000</v>
      </c>
      <c r="T20" s="30">
        <f>S20*$G20</f>
        <v>65000</v>
      </c>
      <c r="U20" s="28">
        <v>138600</v>
      </c>
      <c r="V20" s="30">
        <f>U20*$G20</f>
        <v>138600</v>
      </c>
      <c r="W20" s="4"/>
    </row>
    <row r="21" spans="2:23" ht="28.5" customHeight="1" thickBot="1" x14ac:dyDescent="0.35">
      <c r="B21" s="4">
        <v>9</v>
      </c>
      <c r="C21" s="4">
        <v>4</v>
      </c>
      <c r="D21" s="19" t="s">
        <v>188</v>
      </c>
      <c r="E21" s="4" t="s">
        <v>188</v>
      </c>
      <c r="F21" s="4" t="s">
        <v>40</v>
      </c>
      <c r="G21" s="4" t="s">
        <v>40</v>
      </c>
      <c r="H21" s="4"/>
      <c r="I21" s="4"/>
      <c r="J21" s="4"/>
      <c r="K21" s="4"/>
      <c r="L21" s="4"/>
      <c r="M21" s="76"/>
      <c r="N21" s="76"/>
      <c r="O21" s="4"/>
      <c r="P21" s="4"/>
      <c r="Q21" s="4"/>
      <c r="R21" s="4"/>
      <c r="S21" s="4"/>
      <c r="T21" s="4"/>
      <c r="U21" s="4"/>
      <c r="V21" s="4"/>
      <c r="W21" s="4"/>
    </row>
    <row r="22" spans="2:23" ht="14.5" thickBot="1" x14ac:dyDescent="0.35">
      <c r="B22" s="4">
        <v>10</v>
      </c>
      <c r="C22" s="4">
        <v>4.0999999999999996</v>
      </c>
      <c r="D22" s="19" t="s">
        <v>184</v>
      </c>
      <c r="E22" s="4" t="s">
        <v>184</v>
      </c>
      <c r="F22" s="4" t="s">
        <v>127</v>
      </c>
      <c r="G22" s="4">
        <v>7</v>
      </c>
      <c r="H22" s="27">
        <v>24500</v>
      </c>
      <c r="I22" s="28">
        <v>3500</v>
      </c>
      <c r="J22" s="29">
        <f t="shared" ref="J22:J23" si="12">I22*$G22</f>
        <v>24500</v>
      </c>
      <c r="K22" s="28">
        <v>3500</v>
      </c>
      <c r="L22" s="29">
        <f t="shared" ref="L22:N23" si="13">K22*$G22</f>
        <v>24500</v>
      </c>
      <c r="M22" s="29">
        <v>3500</v>
      </c>
      <c r="N22" s="29">
        <f t="shared" si="13"/>
        <v>24500</v>
      </c>
      <c r="O22" s="28">
        <v>4000</v>
      </c>
      <c r="P22" s="30">
        <f t="shared" ref="P22:P23" si="14">O22*$G22</f>
        <v>28000</v>
      </c>
      <c r="Q22" s="28">
        <v>7500</v>
      </c>
      <c r="R22" s="30">
        <f t="shared" ref="R22:R23" si="15">Q22*$G22</f>
        <v>52500</v>
      </c>
      <c r="S22" s="28">
        <v>6500</v>
      </c>
      <c r="T22" s="30">
        <f t="shared" ref="T22:T23" si="16">S22*$G22</f>
        <v>45500</v>
      </c>
      <c r="U22" s="28">
        <v>8500</v>
      </c>
      <c r="V22" s="30">
        <f t="shared" ref="V22:V23" si="17">U22*$G22</f>
        <v>59500</v>
      </c>
      <c r="W22" s="4"/>
    </row>
    <row r="23" spans="2:23" ht="14.5" thickBot="1" x14ac:dyDescent="0.35">
      <c r="B23" s="4">
        <v>11</v>
      </c>
      <c r="C23" s="4">
        <v>4.0999999999999996</v>
      </c>
      <c r="D23" s="19" t="s">
        <v>185</v>
      </c>
      <c r="E23" s="4" t="s">
        <v>185</v>
      </c>
      <c r="F23" s="4" t="s">
        <v>127</v>
      </c>
      <c r="G23" s="4">
        <v>1</v>
      </c>
      <c r="H23" s="27">
        <v>2500</v>
      </c>
      <c r="I23" s="28">
        <v>3500</v>
      </c>
      <c r="J23" s="30">
        <f t="shared" si="12"/>
        <v>3500</v>
      </c>
      <c r="K23" s="28">
        <v>3000</v>
      </c>
      <c r="L23" s="30">
        <f t="shared" si="13"/>
        <v>3000</v>
      </c>
      <c r="M23" s="30">
        <v>3000</v>
      </c>
      <c r="N23" s="30">
        <f t="shared" si="13"/>
        <v>3000</v>
      </c>
      <c r="O23" s="28">
        <v>2500</v>
      </c>
      <c r="P23" s="29">
        <f t="shared" si="14"/>
        <v>2500</v>
      </c>
      <c r="Q23" s="28">
        <v>6500</v>
      </c>
      <c r="R23" s="30">
        <f t="shared" si="15"/>
        <v>6500</v>
      </c>
      <c r="S23" s="28">
        <v>4500</v>
      </c>
      <c r="T23" s="30">
        <f t="shared" si="16"/>
        <v>4500</v>
      </c>
      <c r="U23" s="28">
        <v>4500</v>
      </c>
      <c r="V23" s="30">
        <f t="shared" si="17"/>
        <v>4500</v>
      </c>
      <c r="W23" s="4"/>
    </row>
    <row r="24" spans="2:23" ht="14.5" customHeight="1" thickBot="1" x14ac:dyDescent="0.35">
      <c r="B24" s="4">
        <v>12</v>
      </c>
      <c r="C24" s="4">
        <v>5</v>
      </c>
      <c r="D24" s="19" t="s">
        <v>189</v>
      </c>
      <c r="E24" s="4" t="s">
        <v>189</v>
      </c>
      <c r="F24" s="4" t="s">
        <v>40</v>
      </c>
      <c r="G24" s="4" t="s">
        <v>40</v>
      </c>
      <c r="H24" s="4"/>
      <c r="I24" s="4"/>
      <c r="J24" s="4"/>
      <c r="K24" s="4"/>
      <c r="L24" s="4"/>
      <c r="M24" s="76"/>
      <c r="N24" s="76"/>
      <c r="O24" s="4"/>
      <c r="P24" s="4"/>
      <c r="Q24" s="4"/>
      <c r="R24" s="4"/>
      <c r="S24" s="4"/>
      <c r="T24" s="4"/>
      <c r="U24" s="4"/>
      <c r="V24" s="4"/>
      <c r="W24" s="4"/>
    </row>
    <row r="25" spans="2:23" ht="14.5" thickBot="1" x14ac:dyDescent="0.35">
      <c r="B25" s="4">
        <v>13</v>
      </c>
      <c r="C25" s="4">
        <v>5.0999999999999996</v>
      </c>
      <c r="D25" s="19" t="s">
        <v>190</v>
      </c>
      <c r="E25" s="4" t="s">
        <v>190</v>
      </c>
      <c r="F25" s="4" t="s">
        <v>127</v>
      </c>
      <c r="G25" s="4">
        <v>9</v>
      </c>
      <c r="H25" s="27">
        <v>16650</v>
      </c>
      <c r="I25" s="28">
        <v>4000</v>
      </c>
      <c r="J25" s="30">
        <f t="shared" ref="J25:J26" si="18">I25*$G25</f>
        <v>36000</v>
      </c>
      <c r="K25" s="28">
        <v>7200</v>
      </c>
      <c r="L25" s="30">
        <f t="shared" ref="L25:N26" si="19">K25*$G25</f>
        <v>64800</v>
      </c>
      <c r="M25" s="30">
        <v>7200</v>
      </c>
      <c r="N25" s="30">
        <f t="shared" si="19"/>
        <v>64800</v>
      </c>
      <c r="O25" s="28">
        <v>3500</v>
      </c>
      <c r="P25" s="30">
        <f t="shared" ref="P25:P26" si="20">O25*$G25</f>
        <v>31500</v>
      </c>
      <c r="Q25" s="28">
        <v>1850</v>
      </c>
      <c r="R25" s="29">
        <f t="shared" ref="R25:R26" si="21">Q25*$G25</f>
        <v>16650</v>
      </c>
      <c r="S25" s="28">
        <v>6500</v>
      </c>
      <c r="T25" s="30">
        <f t="shared" ref="T25:T26" si="22">S25*$G25</f>
        <v>58500</v>
      </c>
      <c r="U25" s="28">
        <v>10205</v>
      </c>
      <c r="V25" s="30">
        <f t="shared" ref="V25:V26" si="23">U25*$G25</f>
        <v>91845</v>
      </c>
      <c r="W25" s="4"/>
    </row>
    <row r="26" spans="2:23" ht="56.5" thickBot="1" x14ac:dyDescent="0.35">
      <c r="B26" s="4">
        <v>14</v>
      </c>
      <c r="C26" s="4">
        <v>5.2</v>
      </c>
      <c r="D26" s="19" t="s">
        <v>191</v>
      </c>
      <c r="E26" s="4" t="s">
        <v>191</v>
      </c>
      <c r="F26" s="4" t="s">
        <v>136</v>
      </c>
      <c r="G26" s="4">
        <v>35</v>
      </c>
      <c r="H26" s="27">
        <v>56000</v>
      </c>
      <c r="I26" s="28">
        <v>1600</v>
      </c>
      <c r="J26" s="29">
        <f t="shared" si="18"/>
        <v>56000</v>
      </c>
      <c r="K26" s="28">
        <v>1950</v>
      </c>
      <c r="L26" s="30">
        <f t="shared" si="19"/>
        <v>68250</v>
      </c>
      <c r="M26" s="30">
        <v>1950</v>
      </c>
      <c r="N26" s="30">
        <f t="shared" si="19"/>
        <v>68250</v>
      </c>
      <c r="O26" s="28">
        <v>2650</v>
      </c>
      <c r="P26" s="30">
        <f t="shared" si="20"/>
        <v>92750</v>
      </c>
      <c r="Q26" s="28">
        <v>2530</v>
      </c>
      <c r="R26" s="30">
        <f t="shared" si="21"/>
        <v>88550</v>
      </c>
      <c r="S26" s="28">
        <v>2250</v>
      </c>
      <c r="T26" s="30">
        <f t="shared" si="22"/>
        <v>78750</v>
      </c>
      <c r="U26" s="28">
        <v>2950</v>
      </c>
      <c r="V26" s="30">
        <f t="shared" si="23"/>
        <v>103250</v>
      </c>
      <c r="W26" s="4"/>
    </row>
    <row r="27" spans="2:23" ht="14.5" customHeight="1" thickBot="1" x14ac:dyDescent="0.35">
      <c r="B27" s="4">
        <v>15</v>
      </c>
      <c r="C27" s="4">
        <v>6</v>
      </c>
      <c r="D27" s="19" t="s">
        <v>192</v>
      </c>
      <c r="E27" s="4" t="s">
        <v>192</v>
      </c>
      <c r="F27" s="4" t="s">
        <v>40</v>
      </c>
      <c r="G27" s="4" t="s">
        <v>40</v>
      </c>
      <c r="H27" s="4"/>
      <c r="I27" s="4"/>
      <c r="J27" s="4"/>
      <c r="K27" s="4"/>
      <c r="L27" s="4"/>
      <c r="M27" s="76"/>
      <c r="N27" s="76"/>
      <c r="O27" s="4"/>
      <c r="P27" s="4"/>
      <c r="Q27" s="4"/>
      <c r="R27" s="4"/>
      <c r="S27" s="4"/>
      <c r="T27" s="4"/>
      <c r="U27" s="4"/>
      <c r="V27" s="4"/>
      <c r="W27" s="4"/>
    </row>
    <row r="28" spans="2:23" ht="28.5" thickBot="1" x14ac:dyDescent="0.35">
      <c r="B28" s="4">
        <v>16</v>
      </c>
      <c r="C28" s="4">
        <v>6.1</v>
      </c>
      <c r="D28" s="19" t="s">
        <v>193</v>
      </c>
      <c r="E28" s="4" t="s">
        <v>193</v>
      </c>
      <c r="F28" s="4" t="s">
        <v>136</v>
      </c>
      <c r="G28" s="4">
        <v>45</v>
      </c>
      <c r="H28" s="27">
        <v>6750</v>
      </c>
      <c r="I28" s="28">
        <v>150</v>
      </c>
      <c r="J28" s="29">
        <f>I28*$G28</f>
        <v>6750</v>
      </c>
      <c r="K28" s="28">
        <v>250</v>
      </c>
      <c r="L28" s="30">
        <f>K28*$G28</f>
        <v>11250</v>
      </c>
      <c r="M28" s="30">
        <v>250</v>
      </c>
      <c r="N28" s="30">
        <f>M28*$G28</f>
        <v>11250</v>
      </c>
      <c r="O28" s="28">
        <v>180</v>
      </c>
      <c r="P28" s="30">
        <f>O28*$G28</f>
        <v>8100</v>
      </c>
      <c r="Q28" s="28">
        <v>450</v>
      </c>
      <c r="R28" s="30">
        <f>Q28*$G28</f>
        <v>20250</v>
      </c>
      <c r="S28" s="28">
        <v>190</v>
      </c>
      <c r="T28" s="30">
        <f>S28*$G28</f>
        <v>8550</v>
      </c>
      <c r="U28" s="28">
        <v>390</v>
      </c>
      <c r="V28" s="30">
        <f>U28*$G28</f>
        <v>17550</v>
      </c>
      <c r="W28" s="4"/>
    </row>
    <row r="29" spans="2:23" ht="14.5" customHeight="1" thickBot="1" x14ac:dyDescent="0.35">
      <c r="B29" s="4">
        <v>17</v>
      </c>
      <c r="C29" s="4">
        <v>7</v>
      </c>
      <c r="D29" s="19" t="s">
        <v>194</v>
      </c>
      <c r="E29" s="4" t="s">
        <v>194</v>
      </c>
      <c r="F29" s="4" t="s">
        <v>40</v>
      </c>
      <c r="G29" s="4" t="s">
        <v>40</v>
      </c>
      <c r="H29" s="4"/>
      <c r="I29" s="4"/>
      <c r="J29" s="4"/>
      <c r="K29" s="4"/>
      <c r="L29" s="4"/>
      <c r="M29" s="76"/>
      <c r="N29" s="76"/>
      <c r="O29" s="4"/>
      <c r="P29" s="4"/>
      <c r="Q29" s="4"/>
      <c r="R29" s="4"/>
      <c r="S29" s="4"/>
      <c r="T29" s="4"/>
      <c r="U29" s="4"/>
      <c r="V29" s="4"/>
      <c r="W29" s="4"/>
    </row>
    <row r="30" spans="2:23" ht="28.5" thickBot="1" x14ac:dyDescent="0.35">
      <c r="B30" s="4">
        <v>18</v>
      </c>
      <c r="C30" s="4">
        <v>7.1</v>
      </c>
      <c r="D30" s="19" t="s">
        <v>195</v>
      </c>
      <c r="E30" s="4" t="s">
        <v>195</v>
      </c>
      <c r="F30" s="4" t="s">
        <v>136</v>
      </c>
      <c r="G30" s="4">
        <v>20</v>
      </c>
      <c r="H30" s="27">
        <v>3000</v>
      </c>
      <c r="I30" s="28">
        <v>150</v>
      </c>
      <c r="J30" s="29">
        <f>I30*$G30</f>
        <v>3000</v>
      </c>
      <c r="K30" s="28">
        <v>160</v>
      </c>
      <c r="L30" s="30">
        <f>K30*$G30</f>
        <v>3200</v>
      </c>
      <c r="M30" s="30">
        <v>160</v>
      </c>
      <c r="N30" s="30">
        <f>M30*$G30</f>
        <v>3200</v>
      </c>
      <c r="O30" s="28">
        <v>180</v>
      </c>
      <c r="P30" s="30">
        <f>O30*$G30</f>
        <v>3600</v>
      </c>
      <c r="Q30" s="28">
        <v>320</v>
      </c>
      <c r="R30" s="30">
        <f>Q30*$G30</f>
        <v>6400</v>
      </c>
      <c r="S30" s="28">
        <v>350</v>
      </c>
      <c r="T30" s="30">
        <f>S30*$G30</f>
        <v>7000</v>
      </c>
      <c r="U30" s="28">
        <v>375</v>
      </c>
      <c r="V30" s="30">
        <f>U30*$G30</f>
        <v>7500</v>
      </c>
      <c r="W30" s="4"/>
    </row>
    <row r="31" spans="2:23" ht="14.5" thickBot="1" x14ac:dyDescent="0.35">
      <c r="B31" s="4"/>
      <c r="C31" s="4"/>
      <c r="D31" s="19"/>
      <c r="E31" s="4"/>
      <c r="F31" s="4"/>
      <c r="G31" s="4"/>
      <c r="H31" s="4"/>
      <c r="I31" s="4"/>
      <c r="J31" s="4"/>
      <c r="K31" s="4"/>
      <c r="L31" s="4"/>
      <c r="M31" s="76"/>
      <c r="N31" s="76"/>
      <c r="O31" s="4"/>
      <c r="P31" s="4"/>
      <c r="Q31" s="4"/>
      <c r="R31" s="4"/>
      <c r="S31" s="4"/>
      <c r="T31" s="4"/>
      <c r="U31" s="4"/>
      <c r="V31" s="4"/>
      <c r="W31" s="4"/>
    </row>
  </sheetData>
  <autoFilter ref="B11:V30"/>
  <mergeCells count="74">
    <mergeCell ref="S9:T9"/>
    <mergeCell ref="U9:V9"/>
    <mergeCell ref="F10:H10"/>
    <mergeCell ref="I10:J10"/>
    <mergeCell ref="K10:L10"/>
    <mergeCell ref="O10:P10"/>
    <mergeCell ref="Q10:R10"/>
    <mergeCell ref="S10:T10"/>
    <mergeCell ref="U10:V10"/>
    <mergeCell ref="Q9:R9"/>
    <mergeCell ref="B9:E10"/>
    <mergeCell ref="F9:H9"/>
    <mergeCell ref="I9:J9"/>
    <mergeCell ref="K9:L9"/>
    <mergeCell ref="O9:P9"/>
    <mergeCell ref="U7:V7"/>
    <mergeCell ref="B8:H8"/>
    <mergeCell ref="I8:J8"/>
    <mergeCell ref="K8:L8"/>
    <mergeCell ref="O8:P8"/>
    <mergeCell ref="Q8:R8"/>
    <mergeCell ref="S8:T8"/>
    <mergeCell ref="U8:V8"/>
    <mergeCell ref="B7:H7"/>
    <mergeCell ref="I7:J7"/>
    <mergeCell ref="K7:L7"/>
    <mergeCell ref="O7:P7"/>
    <mergeCell ref="Q7:R7"/>
    <mergeCell ref="S7:T7"/>
    <mergeCell ref="U5:V5"/>
    <mergeCell ref="B6:H6"/>
    <mergeCell ref="I6:J6"/>
    <mergeCell ref="K6:L6"/>
    <mergeCell ref="O6:P6"/>
    <mergeCell ref="Q6:R6"/>
    <mergeCell ref="S6:T6"/>
    <mergeCell ref="U6:V6"/>
    <mergeCell ref="F5:H5"/>
    <mergeCell ref="I5:J5"/>
    <mergeCell ref="K5:L5"/>
    <mergeCell ref="O5:P5"/>
    <mergeCell ref="Q5:R5"/>
    <mergeCell ref="S5:T5"/>
    <mergeCell ref="B1:C5"/>
    <mergeCell ref="D1:E5"/>
    <mergeCell ref="Q3:R3"/>
    <mergeCell ref="S3:T3"/>
    <mergeCell ref="U3:V3"/>
    <mergeCell ref="F4:H4"/>
    <mergeCell ref="I4:J4"/>
    <mergeCell ref="K4:L4"/>
    <mergeCell ref="O4:P4"/>
    <mergeCell ref="Q4:R4"/>
    <mergeCell ref="S4:T4"/>
    <mergeCell ref="U4:V4"/>
    <mergeCell ref="F3:H3"/>
    <mergeCell ref="I3:J3"/>
    <mergeCell ref="K3:L3"/>
    <mergeCell ref="O3:P3"/>
    <mergeCell ref="Q1:R1"/>
    <mergeCell ref="S1:T1"/>
    <mergeCell ref="U1:V1"/>
    <mergeCell ref="F2:H2"/>
    <mergeCell ref="I2:J2"/>
    <mergeCell ref="K2:L2"/>
    <mergeCell ref="O2:P2"/>
    <mergeCell ref="Q2:R2"/>
    <mergeCell ref="S2:T2"/>
    <mergeCell ref="U2:V2"/>
    <mergeCell ref="F1:H1"/>
    <mergeCell ref="I1:J1"/>
    <mergeCell ref="K1:L1"/>
    <mergeCell ref="O1:P1"/>
    <mergeCell ref="M1:N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Short Summery</vt:lpstr>
      <vt:lpstr>Summery</vt:lpstr>
      <vt:lpstr>Demolition</vt:lpstr>
      <vt:lpstr>Civil &amp; WP</vt:lpstr>
      <vt:lpstr>Interior</vt:lpstr>
      <vt:lpstr>Plumbing</vt:lpstr>
      <vt:lpstr>Electrical</vt:lpstr>
      <vt:lpstr>HVAC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2024-10-17T10:32:17Z</dcterms:modified>
</cp:coreProperties>
</file>