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Furnitures\Delhi - Dilli Streat\Comparison\"/>
    </mc:Choice>
  </mc:AlternateContent>
  <bookViews>
    <workbookView xWindow="0" yWindow="0" windowWidth="20490" windowHeight="7620"/>
  </bookViews>
  <sheets>
    <sheet name="Summary" sheetId="2" r:id="rId1"/>
    <sheet name="FURNITURE" sheetId="1" r:id="rId2"/>
  </sheets>
  <definedNames>
    <definedName name="_xlnm.Print_Area" localSheetId="1">FURNITURE!$A$1:$X$14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  <c r="C7" i="2"/>
  <c r="B7" i="2"/>
  <c r="H6" i="2"/>
  <c r="G6" i="2"/>
  <c r="F6" i="2"/>
  <c r="E6" i="2"/>
  <c r="D6" i="2"/>
  <c r="C6" i="2"/>
  <c r="B6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H3" i="2"/>
  <c r="G3" i="2"/>
  <c r="F3" i="2"/>
  <c r="E3" i="2"/>
  <c r="D3" i="2"/>
  <c r="C3" i="2"/>
  <c r="B3" i="2"/>
  <c r="V9" i="1"/>
  <c r="V8" i="1"/>
  <c r="V7" i="1"/>
  <c r="V6" i="1"/>
  <c r="V5" i="1"/>
  <c r="V4" i="1"/>
  <c r="V3" i="1"/>
  <c r="V10" i="1" l="1"/>
  <c r="V13" i="1" s="1"/>
  <c r="R9" i="1"/>
  <c r="R8" i="1"/>
  <c r="R7" i="1"/>
  <c r="R6" i="1"/>
  <c r="R5" i="1"/>
  <c r="R4" i="1"/>
  <c r="R3" i="1"/>
  <c r="V14" i="1" l="1"/>
  <c r="R10" i="1"/>
  <c r="N9" i="1"/>
  <c r="N8" i="1"/>
  <c r="N7" i="1"/>
  <c r="N6" i="1"/>
  <c r="N5" i="1"/>
  <c r="N4" i="1"/>
  <c r="N3" i="1"/>
  <c r="K6" i="1"/>
  <c r="K7" i="1"/>
  <c r="K8" i="1"/>
  <c r="K9" i="1"/>
  <c r="R13" i="1" l="1"/>
  <c r="R14" i="1" s="1"/>
  <c r="N10" i="1"/>
  <c r="T9" i="1"/>
  <c r="T8" i="1"/>
  <c r="T7" i="1"/>
  <c r="T6" i="1"/>
  <c r="T5" i="1"/>
  <c r="T4" i="1"/>
  <c r="T3" i="1"/>
  <c r="T10" i="1" s="1"/>
  <c r="T12" i="1" s="1"/>
  <c r="N13" i="1" l="1"/>
  <c r="N14" i="1" s="1"/>
  <c r="P9" i="1"/>
  <c r="P8" i="1"/>
  <c r="P7" i="1"/>
  <c r="P6" i="1"/>
  <c r="P5" i="1"/>
  <c r="P4" i="1"/>
  <c r="P3" i="1"/>
  <c r="L9" i="1"/>
  <c r="L8" i="1"/>
  <c r="L7" i="1"/>
  <c r="L6" i="1"/>
  <c r="L5" i="1"/>
  <c r="L4" i="1"/>
  <c r="L3" i="1"/>
  <c r="T13" i="1" l="1"/>
  <c r="T14" i="1" s="1"/>
  <c r="P10" i="1"/>
  <c r="L10" i="1"/>
  <c r="J9" i="1"/>
  <c r="J8" i="1"/>
  <c r="J7" i="1"/>
  <c r="J6" i="1"/>
  <c r="J5" i="1"/>
  <c r="J4" i="1"/>
  <c r="W4" i="1" s="1"/>
  <c r="J3" i="1"/>
  <c r="W3" i="1" s="1"/>
  <c r="X3" i="1" s="1"/>
  <c r="W9" i="1" l="1"/>
  <c r="X9" i="1" s="1"/>
  <c r="P12" i="1"/>
  <c r="P13" i="1" s="1"/>
  <c r="P14" i="1" s="1"/>
  <c r="W5" i="1"/>
  <c r="X5" i="1" s="1"/>
  <c r="W6" i="1"/>
  <c r="X6" i="1" s="1"/>
  <c r="W7" i="1"/>
  <c r="X7" i="1" s="1"/>
  <c r="W8" i="1"/>
  <c r="X8" i="1" s="1"/>
  <c r="J10" i="1"/>
  <c r="X4" i="1"/>
  <c r="L13" i="1"/>
  <c r="L14" i="1" s="1"/>
  <c r="X10" i="1" l="1"/>
  <c r="X12" i="1" s="1"/>
  <c r="X13" i="1" s="1"/>
  <c r="X14" i="1" s="1"/>
  <c r="J13" i="1"/>
  <c r="J14" i="1" s="1"/>
</calcChain>
</file>

<file path=xl/sharedStrings.xml><?xml version="1.0" encoding="utf-8"?>
<sst xmlns="http://schemas.openxmlformats.org/spreadsheetml/2006/main" count="85" uniqueCount="49">
  <si>
    <t>LOCALLY SOURCED</t>
  </si>
  <si>
    <r>
      <rPr>
        <b/>
        <sz val="8"/>
        <color theme="1"/>
        <rFont val="Century Gothic"/>
        <family val="2"/>
      </rPr>
      <t>CIRCULAR TABLE</t>
    </r>
    <r>
      <rPr>
        <sz val="8"/>
        <color theme="1"/>
        <rFont val="Century Gothic"/>
        <family val="2"/>
      </rPr>
      <t xml:space="preserve">
600MM DIA CIRCULAR TABLE WITH 40MM THK ARABIC TEXTURED TILE TABLE TOP AND SQUARE HOLLOW METAL LEGS WITH  SQUARE METAL BASE PLATE FINISHED IN BLACK RAL:9005</t>
    </r>
  </si>
  <si>
    <t>TB4</t>
  </si>
  <si>
    <r>
      <rPr>
        <b/>
        <sz val="8"/>
        <color theme="1"/>
        <rFont val="Century Gothic"/>
        <family val="2"/>
      </rPr>
      <t>RECTANGULAR TABLE</t>
    </r>
    <r>
      <rPr>
        <sz val="8"/>
        <color theme="1"/>
        <rFont val="Century Gothic"/>
        <family val="2"/>
      </rPr>
      <t xml:space="preserve">
L 1200 x W 700 x H 1050MM
50MM THK BLACK LAMINATED TABLE TOP AND SQUARE HOLLOW METAL LEGS PLATE FINISHED IN BLACK RAL:9005
NOTE:LAMINATE TO MATCH WITH MERINO LAMINATES-DACO STAD OAK-DESIGN:14013 </t>
    </r>
  </si>
  <si>
    <t>TB3</t>
  </si>
  <si>
    <r>
      <rPr>
        <b/>
        <sz val="8"/>
        <color theme="1"/>
        <rFont val="Century Gothic"/>
        <family val="2"/>
      </rPr>
      <t>SQUARE TABLE-02</t>
    </r>
    <r>
      <rPr>
        <sz val="8"/>
        <color theme="1"/>
        <rFont val="Century Gothic"/>
        <family val="2"/>
      </rPr>
      <t xml:space="preserve">
L 600 x W 600 x H 750MM
40MM THK OAK WOOD LAMINATED TABLE TOP AND SQUARE HOLLOW METAL LEGS WITH  SQUARE METAL BASE PLATE FINISHED IN BLACK RAL:9005
NOTE:LAMINATE TO MATCH WITH MERINO LAMINATES-DACO STAD OAK-DESIGN:14013 </t>
    </r>
  </si>
  <si>
    <t>TB2</t>
  </si>
  <si>
    <r>
      <rPr>
        <b/>
        <sz val="8"/>
        <color theme="1"/>
        <rFont val="Century Gothic"/>
        <family val="2"/>
      </rPr>
      <t>SQUARE TABLE-01</t>
    </r>
    <r>
      <rPr>
        <sz val="8"/>
        <color theme="1"/>
        <rFont val="Century Gothic"/>
        <family val="2"/>
      </rPr>
      <t xml:space="preserve">
L 600 x W 600 x H 750MM
40MM THK ARABIC TEXTURED TILE TABLE TOP AND SQUARE HOLLOW METAL LEGS WITH  SQUARE METAL BASE PLATE FINISHED IN BLACK RAL:9005</t>
    </r>
  </si>
  <si>
    <t>TB1</t>
  </si>
  <si>
    <t>https://www.ankorstore.com/brand/homestoreking-14499/barkruk-pisa-b85-lichtbruin-38x38x85-lichtbruin-kunstleer-metaal-3897963</t>
  </si>
  <si>
    <r>
      <rPr>
        <b/>
        <sz val="8"/>
        <color theme="1"/>
        <rFont val="Century Gothic"/>
        <family val="2"/>
      </rPr>
      <t>HIGH STOOL</t>
    </r>
    <r>
      <rPr>
        <sz val="8"/>
        <color theme="1"/>
        <rFont val="Century Gothic"/>
        <family val="2"/>
      </rPr>
      <t xml:space="preserve">
ROUND BAR STOOL FINISHED IN BLACK COLOUR WITH FOOT REST AND BROWN LEATHERETTE CUSHION
STOOL DIA:380MM
SEAT HEIGHT:850MM
SUPPLIER:ANKOR STORE</t>
    </r>
  </si>
  <si>
    <t>HS</t>
  </si>
  <si>
    <t>https://www.gebruederthonetvienna.com/en/products/chair-n-0/</t>
  </si>
  <si>
    <r>
      <rPr>
        <b/>
        <sz val="8"/>
        <color theme="1"/>
        <rFont val="Century Gothic"/>
        <family val="2"/>
      </rPr>
      <t>DINING CHAIR-02</t>
    </r>
    <r>
      <rPr>
        <sz val="8"/>
        <color theme="1"/>
        <rFont val="Century Gothic"/>
        <family val="2"/>
      </rPr>
      <t xml:space="preserve">
BLACK FINISHED WOODEN ARM(2 SIDES) CHAIR  WITH BEIGE LINEN CUSHION SEAT AND BACKREST IN NATURAL STRAW.
CHAIR HEIGHT:870MM
CHAIR WIDTH:525MM
CHAIR LENGTH:515MM
SEAT HEIGHT:460MM
SUPPLIER:Gebrüder Thonet Vienna-SDZEROTES</t>
    </r>
  </si>
  <si>
    <t>CH2</t>
  </si>
  <si>
    <t>https://studiokaza.com/product/naia/</t>
  </si>
  <si>
    <r>
      <rPr>
        <b/>
        <sz val="8"/>
        <color theme="1"/>
        <rFont val="Century Gothic"/>
        <family val="2"/>
      </rPr>
      <t>DINING CHAIR-01</t>
    </r>
    <r>
      <rPr>
        <sz val="8"/>
        <color theme="1"/>
        <rFont val="Century Gothic"/>
        <family val="2"/>
      </rPr>
      <t xml:space="preserve">
WOODEN ARM CHAIR  WITH  LINEN CUSHION SEAT AND BACKREST IN NATURAL STRAW.
CHAIR HEIGHT:870MM
CHAIR WIDTH:540MM
CHAIR LENGTH:580MM
SEAT HEIGHT:460MM
SUPPLIER:STUDIOKAZA</t>
    </r>
  </si>
  <si>
    <t>CH1</t>
  </si>
  <si>
    <t>IMAGE</t>
  </si>
  <si>
    <t>REFERENCE/BRAND</t>
  </si>
  <si>
    <t>QTY</t>
  </si>
  <si>
    <t xml:space="preserve">DESCRIPTION </t>
  </si>
  <si>
    <t>CODE</t>
  </si>
  <si>
    <t>SL.NO</t>
  </si>
  <si>
    <t xml:space="preserve">  FURNITURE LEGEND</t>
  </si>
  <si>
    <t>Rate</t>
  </si>
  <si>
    <t>Amount</t>
  </si>
  <si>
    <t>ALBANS</t>
  </si>
  <si>
    <t>Sub Total</t>
  </si>
  <si>
    <t>Transportation</t>
  </si>
  <si>
    <t>Packging</t>
  </si>
  <si>
    <t>GST 18%</t>
  </si>
  <si>
    <t>Grand Total</t>
  </si>
  <si>
    <t>ALBANS IMAGE</t>
  </si>
  <si>
    <t>ALBANS DESCRIPTION</t>
  </si>
  <si>
    <t>Chair
Made of solid ashwood 
with cane back
cushion seat
As per selected shade of fabric</t>
  </si>
  <si>
    <t>Barstool
Cushion seat
MS Black powder coated legs
As per selected shade of fabric</t>
  </si>
  <si>
    <t>Cafe Table
Ceramic top
MS Black powder coated base
Size 600 x 600 x 750mm H</t>
  </si>
  <si>
    <t>Cafe Table
Laminate top 25mm thk
Plywood Chamfered edge
MS Black powder coated base
Size 600 x 600 x 750mm H</t>
  </si>
  <si>
    <t>High Table
Laminate top 25mm thk
Particle board Straight edge
MS Powder coated legs
Size 1200 x 700 x 1050mm H</t>
  </si>
  <si>
    <t>Cafe Table
Ceramic top
MS Black powder coated base
Size 600mm Dia x 750mm H</t>
  </si>
  <si>
    <t>Interiors Tech</t>
  </si>
  <si>
    <t>LOWEST</t>
  </si>
  <si>
    <t>SMART SEATING R0</t>
  </si>
  <si>
    <t>SMART SEATING R1</t>
  </si>
  <si>
    <t>Kalatmak R0</t>
  </si>
  <si>
    <t>Kalatmak R1</t>
  </si>
  <si>
    <t>IEVO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</si>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</sst>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1" fillId="0" borderId="1" xfId="2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3" fontId="1" fillId="0" borderId="1" xfId="2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</xdr:colOff>
      <xdr:row>2</xdr:row>
      <xdr:rowOff>30480</xdr:rowOff>
    </xdr:from>
    <xdr:to>
      <xdr:col>5</xdr:col>
      <xdr:colOff>1059180</xdr:colOff>
      <xdr:row>2</xdr:row>
      <xdr:rowOff>1249680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E569F4-A0C0-47D9-9BEF-DE956E4029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83" t="9890" r="17583" b="10989"/>
        <a:stretch/>
      </xdr:blipFill>
      <xdr:spPr bwMode="auto">
        <a:xfrm>
          <a:off x="3700780" y="1173480"/>
          <a:ext cx="10160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114750</xdr:colOff>
      <xdr:row>3</xdr:row>
      <xdr:rowOff>15239</xdr:rowOff>
    </xdr:from>
    <xdr:to>
      <xdr:col>5</xdr:col>
      <xdr:colOff>1064692</xdr:colOff>
      <xdr:row>3</xdr:row>
      <xdr:rowOff>1266825</xdr:rowOff>
    </xdr:to>
    <xdr:pic>
      <xdr:nvPicPr>
        <xdr:cNvPr id="3" name="Picture 2" descr="ChairN0_FrontForGTV (11) (FILEminimizer)">
          <a:extLst>
            <a:ext uri="{FF2B5EF4-FFF2-40B4-BE49-F238E27FC236}">
              <a16:creationId xmlns:a16="http://schemas.microsoft.com/office/drawing/2014/main" id="{D691968B-4AAB-43CE-9637-3C982FD8D9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8" t="8270" r="19738" b="5714"/>
        <a:stretch/>
      </xdr:blipFill>
      <xdr:spPr bwMode="auto">
        <a:xfrm>
          <a:off x="3772350" y="1348739"/>
          <a:ext cx="949942" cy="1251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83820</xdr:colOff>
      <xdr:row>4</xdr:row>
      <xdr:rowOff>38101</xdr:rowOff>
    </xdr:from>
    <xdr:to>
      <xdr:col>5</xdr:col>
      <xdr:colOff>1047688</xdr:colOff>
      <xdr:row>4</xdr:row>
      <xdr:rowOff>1257300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24B2D6-77F0-48AE-AA26-146AA7683F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1" b="6561"/>
        <a:stretch/>
      </xdr:blipFill>
      <xdr:spPr bwMode="auto">
        <a:xfrm>
          <a:off x="3741420" y="1562101"/>
          <a:ext cx="963868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6</xdr:row>
      <xdr:rowOff>99059</xdr:rowOff>
    </xdr:from>
    <xdr:to>
      <xdr:col>5</xdr:col>
      <xdr:colOff>1082040</xdr:colOff>
      <xdr:row>6</xdr:row>
      <xdr:rowOff>1210458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87AB69-969F-4D86-8954-584B3541B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0522" t="4807" r="4238"/>
        <a:stretch/>
      </xdr:blipFill>
      <xdr:spPr>
        <a:xfrm>
          <a:off x="3695700" y="2004059"/>
          <a:ext cx="1043940" cy="1111399"/>
        </a:xfrm>
        <a:prstGeom prst="rect">
          <a:avLst/>
        </a:prstGeom>
      </xdr:spPr>
    </xdr:pic>
    <xdr:clientData/>
  </xdr:twoCellAnchor>
  <xdr:twoCellAnchor>
    <xdr:from>
      <xdr:col>5</xdr:col>
      <xdr:colOff>149339</xdr:colOff>
      <xdr:row>5</xdr:row>
      <xdr:rowOff>76201</xdr:rowOff>
    </xdr:from>
    <xdr:to>
      <xdr:col>5</xdr:col>
      <xdr:colOff>1051865</xdr:colOff>
      <xdr:row>5</xdr:row>
      <xdr:rowOff>1165860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9E011B-CFFB-498C-8097-A4D2D2E2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6939" y="1790701"/>
          <a:ext cx="902526" cy="1089659"/>
        </a:xfrm>
        <a:prstGeom prst="rect">
          <a:avLst/>
        </a:prstGeom>
      </xdr:spPr>
    </xdr:pic>
    <xdr:clientData/>
  </xdr:twoCellAnchor>
  <xdr:twoCellAnchor>
    <xdr:from>
      <xdr:col>5</xdr:col>
      <xdr:colOff>22861</xdr:colOff>
      <xdr:row>7</xdr:row>
      <xdr:rowOff>128669</xdr:rowOff>
    </xdr:from>
    <xdr:to>
      <xdr:col>5</xdr:col>
      <xdr:colOff>1101091</xdr:colOff>
      <xdr:row>7</xdr:row>
      <xdr:rowOff>1197357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9D73589-3077-4692-AA4E-34178981C0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9880" r="6439"/>
        <a:stretch/>
      </xdr:blipFill>
      <xdr:spPr>
        <a:xfrm>
          <a:off x="3680461" y="2224169"/>
          <a:ext cx="1078230" cy="1068688"/>
        </a:xfrm>
        <a:prstGeom prst="rect">
          <a:avLst/>
        </a:prstGeom>
      </xdr:spPr>
    </xdr:pic>
    <xdr:clientData/>
  </xdr:twoCellAnchor>
  <xdr:twoCellAnchor>
    <xdr:from>
      <xdr:col>5</xdr:col>
      <xdr:colOff>64770</xdr:colOff>
      <xdr:row>8</xdr:row>
      <xdr:rowOff>24765</xdr:rowOff>
    </xdr:from>
    <xdr:to>
      <xdr:col>5</xdr:col>
      <xdr:colOff>1062990</xdr:colOff>
      <xdr:row>8</xdr:row>
      <xdr:rowOff>1234372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DE9F559-154C-462B-B63A-A880FBFA3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36945" y="8292465"/>
          <a:ext cx="998220" cy="1209607"/>
        </a:xfrm>
        <a:prstGeom prst="rect">
          <a:avLst/>
        </a:prstGeom>
      </xdr:spPr>
    </xdr:pic>
    <xdr:clientData/>
  </xdr:twoCellAnchor>
  <xdr:twoCellAnchor>
    <xdr:from>
      <xdr:col>6</xdr:col>
      <xdr:colOff>121622</xdr:colOff>
      <xdr:row>2</xdr:row>
      <xdr:rowOff>86510</xdr:rowOff>
    </xdr:from>
    <xdr:to>
      <xdr:col>6</xdr:col>
      <xdr:colOff>1137622</xdr:colOff>
      <xdr:row>2</xdr:row>
      <xdr:rowOff>1305710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43C151C-7E86-11E1-B45E-F5BA87467E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83" t="9890" r="17583" b="10989"/>
        <a:stretch/>
      </xdr:blipFill>
      <xdr:spPr bwMode="auto">
        <a:xfrm>
          <a:off x="8732222" y="581810"/>
          <a:ext cx="10160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193192</xdr:colOff>
      <xdr:row>3</xdr:row>
      <xdr:rowOff>71269</xdr:rowOff>
    </xdr:from>
    <xdr:to>
      <xdr:col>6</xdr:col>
      <xdr:colOff>1143134</xdr:colOff>
      <xdr:row>3</xdr:row>
      <xdr:rowOff>1322855</xdr:rowOff>
    </xdr:to>
    <xdr:pic>
      <xdr:nvPicPr>
        <xdr:cNvPr id="10" name="Picture 9" descr="ChairN0_FrontForGTV (11) (FILEminimizer)">
          <a:extLst>
            <a:ext uri="{FF2B5EF4-FFF2-40B4-BE49-F238E27FC236}">
              <a16:creationId xmlns:a16="http://schemas.microsoft.com/office/drawing/2014/main" id="{5E9D93DA-142E-A52C-C5F0-9F5478EA7C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8" t="8270" r="19738" b="5714"/>
        <a:stretch/>
      </xdr:blipFill>
      <xdr:spPr bwMode="auto">
        <a:xfrm>
          <a:off x="8803792" y="1938169"/>
          <a:ext cx="949942" cy="1251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347382</xdr:colOff>
      <xdr:row>4</xdr:row>
      <xdr:rowOff>34451</xdr:rowOff>
    </xdr:from>
    <xdr:to>
      <xdr:col>6</xdr:col>
      <xdr:colOff>1008529</xdr:colOff>
      <xdr:row>4</xdr:row>
      <xdr:rowOff>1167151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8FC628B-0B1E-4C29-AD5D-85BCBD2F8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957982" y="3234851"/>
          <a:ext cx="661147" cy="1132700"/>
        </a:xfrm>
        <a:prstGeom prst="rect">
          <a:avLst/>
        </a:prstGeom>
      </xdr:spPr>
    </xdr:pic>
    <xdr:clientData/>
  </xdr:twoCellAnchor>
  <xdr:twoCellAnchor>
    <xdr:from>
      <xdr:col>6</xdr:col>
      <xdr:colOff>446668</xdr:colOff>
      <xdr:row>5</xdr:row>
      <xdr:rowOff>178173</xdr:rowOff>
    </xdr:from>
    <xdr:to>
      <xdr:col>7</xdr:col>
      <xdr:colOff>2803</xdr:colOff>
      <xdr:row>5</xdr:row>
      <xdr:rowOff>919470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35978E-8221-43E1-8EE4-17FB7196B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57268" y="4645398"/>
          <a:ext cx="803910" cy="741297"/>
        </a:xfrm>
        <a:prstGeom prst="rect">
          <a:avLst/>
        </a:prstGeom>
      </xdr:spPr>
    </xdr:pic>
    <xdr:clientData/>
  </xdr:twoCellAnchor>
  <xdr:twoCellAnchor>
    <xdr:from>
      <xdr:col>6</xdr:col>
      <xdr:colOff>256168</xdr:colOff>
      <xdr:row>6</xdr:row>
      <xdr:rowOff>178173</xdr:rowOff>
    </xdr:from>
    <xdr:to>
      <xdr:col>6</xdr:col>
      <xdr:colOff>1060078</xdr:colOff>
      <xdr:row>6</xdr:row>
      <xdr:rowOff>919470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00F536-638A-40DA-8218-C3A51DE20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33243" y="5912223"/>
          <a:ext cx="803910" cy="741297"/>
        </a:xfrm>
        <a:prstGeom prst="rect">
          <a:avLst/>
        </a:prstGeom>
      </xdr:spPr>
    </xdr:pic>
    <xdr:clientData/>
  </xdr:twoCellAnchor>
  <xdr:twoCellAnchor>
    <xdr:from>
      <xdr:col>6</xdr:col>
      <xdr:colOff>94578</xdr:colOff>
      <xdr:row>7</xdr:row>
      <xdr:rowOff>104576</xdr:rowOff>
    </xdr:from>
    <xdr:to>
      <xdr:col>6</xdr:col>
      <xdr:colOff>1172808</xdr:colOff>
      <xdr:row>7</xdr:row>
      <xdr:rowOff>1173264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C7854FD-7530-6341-F069-19749A9AB2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9880" r="6439"/>
        <a:stretch/>
      </xdr:blipFill>
      <xdr:spPr>
        <a:xfrm>
          <a:off x="7171653" y="7105451"/>
          <a:ext cx="1078230" cy="1068688"/>
        </a:xfrm>
        <a:prstGeom prst="rect">
          <a:avLst/>
        </a:prstGeom>
      </xdr:spPr>
    </xdr:pic>
    <xdr:clientData/>
  </xdr:twoCellAnchor>
  <xdr:twoCellAnchor>
    <xdr:from>
      <xdr:col>6</xdr:col>
      <xdr:colOff>235323</xdr:colOff>
      <xdr:row>8</xdr:row>
      <xdr:rowOff>145675</xdr:rowOff>
    </xdr:from>
    <xdr:to>
      <xdr:col>6</xdr:col>
      <xdr:colOff>1008528</xdr:colOff>
      <xdr:row>8</xdr:row>
      <xdr:rowOff>1030372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A6F6063-E56F-4E05-ACAE-C1D72F01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45923" y="8413375"/>
          <a:ext cx="773205" cy="88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korstore.com/brand/homestoreking-14499/barkruk-pisa-b85-lichtbruin-38x38x85-lichtbruin-kunstleer-metaal-3897963" TargetMode="External"/><Relationship Id="rId2" Type="http://schemas.openxmlformats.org/officeDocument/2006/relationships/hyperlink" Target="https://www.gebruederthonetvienna.com/en/products/chair-n-0/" TargetMode="External"/><Relationship Id="rId1" Type="http://schemas.openxmlformats.org/officeDocument/2006/relationships/hyperlink" Target="https://studiokaza.com/product/nai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15" sqref="E15"/>
    </sheetView>
  </sheetViews>
  <sheetFormatPr defaultRowHeight="15" x14ac:dyDescent="0.25"/>
  <cols>
    <col min="1" max="1" width="12" bestFit="1" customWidth="1"/>
    <col min="2" max="2" width="10" bestFit="1" customWidth="1"/>
    <col min="3" max="4" width="18" bestFit="1" customWidth="1"/>
    <col min="5" max="6" width="11.7109375" bestFit="1" customWidth="1"/>
    <col min="7" max="7" width="13.28515625" bestFit="1" customWidth="1"/>
    <col min="8" max="8" width="10" bestFit="1" customWidth="1"/>
  </cols>
  <sheetData>
    <row r="1" spans="1:8" x14ac:dyDescent="0.25">
      <c r="B1" s="23" t="s">
        <v>27</v>
      </c>
      <c r="C1" s="23" t="s">
        <v>43</v>
      </c>
      <c r="D1" s="23" t="s">
        <v>44</v>
      </c>
      <c r="E1" s="23" t="s">
        <v>45</v>
      </c>
      <c r="F1" s="23" t="s">
        <v>46</v>
      </c>
      <c r="G1" s="23" t="s">
        <v>41</v>
      </c>
      <c r="H1" s="23" t="s">
        <v>47</v>
      </c>
    </row>
    <row r="2" spans="1:8" x14ac:dyDescent="0.25"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H2" s="17" t="s">
        <v>26</v>
      </c>
    </row>
    <row r="3" spans="1:8" x14ac:dyDescent="0.25">
      <c r="A3" s="19" t="s">
        <v>48</v>
      </c>
      <c r="B3" s="24">
        <f>FURNITURE!J10</f>
        <v>1476594</v>
      </c>
      <c r="C3" s="24">
        <f>FURNITURE!L10</f>
        <v>1053275</v>
      </c>
      <c r="D3" s="24">
        <f>FURNITURE!N10</f>
        <v>913400</v>
      </c>
      <c r="E3" s="24">
        <f>FURNITURE!P10</f>
        <v>1106200</v>
      </c>
      <c r="F3" s="24">
        <f>FURNITURE!R10</f>
        <v>943300</v>
      </c>
      <c r="G3" s="24">
        <f>FURNITURE!T10</f>
        <v>843600</v>
      </c>
      <c r="H3" s="24">
        <f>FURNITURE!V10</f>
        <v>2374100</v>
      </c>
    </row>
    <row r="4" spans="1:8" x14ac:dyDescent="0.25">
      <c r="A4" s="19" t="s">
        <v>29</v>
      </c>
      <c r="B4" s="24">
        <f>FURNITURE!J11</f>
        <v>0</v>
      </c>
      <c r="C4" s="24">
        <f>FURNITURE!L11</f>
        <v>0</v>
      </c>
      <c r="D4" s="24">
        <f>FURNITURE!N11</f>
        <v>35000</v>
      </c>
      <c r="E4" s="24">
        <f>FURNITURE!P11</f>
        <v>62000</v>
      </c>
      <c r="F4" s="24">
        <f>FURNITURE!R11</f>
        <v>0</v>
      </c>
      <c r="G4" s="24">
        <f>FURNITURE!T11</f>
        <v>0</v>
      </c>
      <c r="H4" s="24">
        <f>FURNITURE!V11</f>
        <v>0</v>
      </c>
    </row>
    <row r="5" spans="1:8" x14ac:dyDescent="0.25">
      <c r="A5" s="19" t="s">
        <v>30</v>
      </c>
      <c r="B5" s="24">
        <f>FURNITURE!J12</f>
        <v>0</v>
      </c>
      <c r="C5" s="24">
        <f>FURNITURE!L12</f>
        <v>0</v>
      </c>
      <c r="D5" s="24">
        <f>FURNITURE!N12</f>
        <v>0</v>
      </c>
      <c r="E5" s="24">
        <f>FURNITURE!P12</f>
        <v>44248</v>
      </c>
      <c r="F5" s="24">
        <f>FURNITURE!R12</f>
        <v>23000</v>
      </c>
      <c r="G5" s="24">
        <f>FURNITURE!T12</f>
        <v>21090</v>
      </c>
      <c r="H5" s="24">
        <f>FURNITURE!V12</f>
        <v>0</v>
      </c>
    </row>
    <row r="6" spans="1:8" x14ac:dyDescent="0.25">
      <c r="A6" s="19" t="s">
        <v>31</v>
      </c>
      <c r="B6" s="24">
        <f>FURNITURE!J13</f>
        <v>265786.92</v>
      </c>
      <c r="C6" s="24">
        <f>FURNITURE!L13</f>
        <v>189589.5</v>
      </c>
      <c r="D6" s="24">
        <f>FURNITURE!N13</f>
        <v>170712</v>
      </c>
      <c r="E6" s="24">
        <f>FURNITURE!P13</f>
        <v>218240.63999999998</v>
      </c>
      <c r="F6" s="24">
        <f>FURNITURE!R13</f>
        <v>173934</v>
      </c>
      <c r="G6" s="24">
        <f>FURNITURE!T13</f>
        <v>155644.19999999998</v>
      </c>
      <c r="H6" s="24">
        <f>FURNITURE!V13</f>
        <v>427338</v>
      </c>
    </row>
    <row r="7" spans="1:8" x14ac:dyDescent="0.25">
      <c r="A7" s="25" t="s">
        <v>32</v>
      </c>
      <c r="B7" s="26">
        <f>FURNITURE!J14</f>
        <v>1742380.92</v>
      </c>
      <c r="C7" s="26">
        <f>FURNITURE!L14</f>
        <v>1242864.5</v>
      </c>
      <c r="D7" s="26">
        <f>FURNITURE!N14</f>
        <v>1119112</v>
      </c>
      <c r="E7" s="26">
        <f>FURNITURE!P14</f>
        <v>1430688.64</v>
      </c>
      <c r="F7" s="26">
        <f>FURNITURE!R14</f>
        <v>1140234</v>
      </c>
      <c r="G7" s="26">
        <f>FURNITURE!T14</f>
        <v>1020334.2</v>
      </c>
      <c r="H7" s="26">
        <f>FURNITURE!V14</f>
        <v>2801438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view="pageBreakPreview" zoomScale="60" zoomScaleNormal="100" workbookViewId="0">
      <selection activeCell="X2" sqref="F1:X1048576"/>
    </sheetView>
  </sheetViews>
  <sheetFormatPr defaultRowHeight="15" x14ac:dyDescent="0.25"/>
  <cols>
    <col min="1" max="1" width="6.42578125" style="18" bestFit="1" customWidth="1"/>
    <col min="2" max="2" width="6.28515625" style="18" bestFit="1" customWidth="1"/>
    <col min="3" max="3" width="43.7109375" style="18" customWidth="1"/>
    <col min="4" max="4" width="9.140625" style="18"/>
    <col min="5" max="5" width="18.42578125" style="18" customWidth="1"/>
    <col min="6" max="6" width="16.5703125" style="18" customWidth="1"/>
    <col min="7" max="7" width="18.7109375" style="18" customWidth="1"/>
    <col min="8" max="8" width="24" style="18" customWidth="1"/>
    <col min="9" max="9" width="9.140625" style="18" customWidth="1"/>
    <col min="10" max="10" width="10.5703125" style="18" customWidth="1"/>
    <col min="11" max="11" width="9.140625" style="18" customWidth="1"/>
    <col min="12" max="12" width="10.5703125" style="18" customWidth="1"/>
    <col min="13" max="13" width="9.140625" style="18" customWidth="1"/>
    <col min="14" max="14" width="10.5703125" style="18" customWidth="1"/>
    <col min="15" max="15" width="9.140625" style="18" customWidth="1"/>
    <col min="16" max="16" width="10.5703125" style="18" customWidth="1"/>
    <col min="17" max="17" width="9.140625" style="18" customWidth="1"/>
    <col min="18" max="18" width="10.5703125" style="18" customWidth="1"/>
    <col min="19" max="19" width="9.140625" style="18"/>
    <col min="20" max="20" width="10.5703125" style="18" bestFit="1" customWidth="1"/>
    <col min="21" max="21" width="9.140625" style="18" customWidth="1"/>
    <col min="22" max="22" width="10.5703125" style="18" customWidth="1"/>
    <col min="23" max="23" width="9.140625" style="18"/>
    <col min="24" max="24" width="10.5703125" style="18" bestFit="1" customWidth="1"/>
    <col min="25" max="16384" width="9.140625" style="18"/>
  </cols>
  <sheetData>
    <row r="1" spans="1:24" ht="19.899999999999999" customHeight="1" x14ac:dyDescent="0.25">
      <c r="A1" s="28" t="s">
        <v>24</v>
      </c>
      <c r="B1" s="28"/>
      <c r="C1" s="28"/>
      <c r="D1" s="28"/>
      <c r="E1" s="28"/>
      <c r="F1" s="29"/>
      <c r="G1" s="30" t="s">
        <v>27</v>
      </c>
      <c r="H1" s="31"/>
      <c r="I1" s="31"/>
      <c r="J1" s="32"/>
      <c r="K1" s="27" t="s">
        <v>43</v>
      </c>
      <c r="L1" s="27"/>
      <c r="M1" s="27" t="s">
        <v>44</v>
      </c>
      <c r="N1" s="27"/>
      <c r="O1" s="27" t="s">
        <v>45</v>
      </c>
      <c r="P1" s="27"/>
      <c r="Q1" s="27" t="s">
        <v>46</v>
      </c>
      <c r="R1" s="27"/>
      <c r="S1" s="27" t="s">
        <v>41</v>
      </c>
      <c r="T1" s="27"/>
      <c r="U1" s="27" t="s">
        <v>47</v>
      </c>
      <c r="V1" s="27"/>
      <c r="W1" s="27" t="s">
        <v>42</v>
      </c>
      <c r="X1" s="27"/>
    </row>
    <row r="2" spans="1:24" ht="19.899999999999999" customHeight="1" x14ac:dyDescent="0.25">
      <c r="A2" s="8" t="s">
        <v>23</v>
      </c>
      <c r="B2" s="8" t="s">
        <v>22</v>
      </c>
      <c r="C2" s="8" t="s">
        <v>21</v>
      </c>
      <c r="D2" s="8" t="s">
        <v>20</v>
      </c>
      <c r="E2" s="8" t="s">
        <v>19</v>
      </c>
      <c r="F2" s="9" t="s">
        <v>18</v>
      </c>
      <c r="G2" s="17" t="s">
        <v>33</v>
      </c>
      <c r="H2" s="17" t="s">
        <v>34</v>
      </c>
      <c r="I2" s="17" t="s">
        <v>25</v>
      </c>
      <c r="J2" s="17" t="s">
        <v>26</v>
      </c>
      <c r="K2" s="17" t="s">
        <v>25</v>
      </c>
      <c r="L2" s="17" t="s">
        <v>26</v>
      </c>
      <c r="M2" s="17" t="s">
        <v>25</v>
      </c>
      <c r="N2" s="17" t="s">
        <v>26</v>
      </c>
      <c r="O2" s="17" t="s">
        <v>25</v>
      </c>
      <c r="P2" s="17" t="s">
        <v>26</v>
      </c>
      <c r="Q2" s="17" t="s">
        <v>25</v>
      </c>
      <c r="R2" s="17" t="s">
        <v>26</v>
      </c>
      <c r="S2" s="17" t="s">
        <v>25</v>
      </c>
      <c r="T2" s="17" t="s">
        <v>26</v>
      </c>
      <c r="U2" s="17" t="s">
        <v>25</v>
      </c>
      <c r="V2" s="17" t="s">
        <v>26</v>
      </c>
      <c r="W2" s="17" t="s">
        <v>25</v>
      </c>
      <c r="X2" s="17" t="s">
        <v>26</v>
      </c>
    </row>
    <row r="3" spans="1:24" ht="108" x14ac:dyDescent="0.25">
      <c r="A3" s="5">
        <v>1</v>
      </c>
      <c r="B3" s="5" t="s">
        <v>17</v>
      </c>
      <c r="C3" s="7" t="s">
        <v>16</v>
      </c>
      <c r="D3" s="5">
        <v>34</v>
      </c>
      <c r="E3" s="6" t="s">
        <v>15</v>
      </c>
      <c r="F3" s="19"/>
      <c r="H3" s="15" t="s">
        <v>35</v>
      </c>
      <c r="I3" s="13">
        <v>24375</v>
      </c>
      <c r="J3" s="11">
        <f>I3*$D3</f>
        <v>828750</v>
      </c>
      <c r="K3" s="13">
        <v>13800</v>
      </c>
      <c r="L3" s="11">
        <f>K3*$D3</f>
        <v>469200</v>
      </c>
      <c r="M3" s="13">
        <v>13000</v>
      </c>
      <c r="N3" s="11">
        <f>M3*$D3</f>
        <v>442000</v>
      </c>
      <c r="O3" s="13">
        <v>16500</v>
      </c>
      <c r="P3" s="11">
        <f>O3*$D3</f>
        <v>561000</v>
      </c>
      <c r="Q3" s="13">
        <v>14950</v>
      </c>
      <c r="R3" s="11">
        <f>Q3*$D3</f>
        <v>508300</v>
      </c>
      <c r="S3" s="13">
        <v>13000</v>
      </c>
      <c r="T3" s="11">
        <f>S3*$D3</f>
        <v>442000</v>
      </c>
      <c r="U3" s="13">
        <v>33600</v>
      </c>
      <c r="V3" s="11">
        <f>U3*$D3</f>
        <v>1142400</v>
      </c>
      <c r="W3" s="13">
        <f t="shared" ref="W3:W9" si="0">MIN(I3:T3)</f>
        <v>13000</v>
      </c>
      <c r="X3" s="11">
        <f>W3*$D3</f>
        <v>442000</v>
      </c>
    </row>
    <row r="4" spans="1:24" ht="105" customHeight="1" x14ac:dyDescent="0.25">
      <c r="A4" s="5">
        <v>2</v>
      </c>
      <c r="B4" s="5" t="s">
        <v>14</v>
      </c>
      <c r="C4" s="7" t="s">
        <v>13</v>
      </c>
      <c r="D4" s="4">
        <v>13</v>
      </c>
      <c r="E4" s="6" t="s">
        <v>12</v>
      </c>
      <c r="F4" s="19"/>
      <c r="H4" s="15" t="s">
        <v>35</v>
      </c>
      <c r="I4" s="14">
        <v>22524</v>
      </c>
      <c r="J4" s="11">
        <f t="shared" ref="J4:L9" si="1">I4*$D4</f>
        <v>292812</v>
      </c>
      <c r="K4" s="14">
        <v>15800</v>
      </c>
      <c r="L4" s="11">
        <f t="shared" si="1"/>
        <v>205400</v>
      </c>
      <c r="M4" s="14">
        <v>12000</v>
      </c>
      <c r="N4" s="11">
        <f t="shared" ref="N4:N9" si="2">M4*$D4</f>
        <v>156000</v>
      </c>
      <c r="O4" s="14">
        <v>18000</v>
      </c>
      <c r="P4" s="11">
        <f t="shared" ref="P4" si="3">O4*$D4</f>
        <v>234000</v>
      </c>
      <c r="Q4" s="14">
        <v>12880</v>
      </c>
      <c r="R4" s="11">
        <f t="shared" ref="R4:R9" si="4">Q4*$D4</f>
        <v>167440</v>
      </c>
      <c r="S4" s="14">
        <v>11200</v>
      </c>
      <c r="T4" s="11">
        <f t="shared" ref="T4:T9" si="5">S4*$D4</f>
        <v>145600</v>
      </c>
      <c r="U4" s="14">
        <v>35700</v>
      </c>
      <c r="V4" s="11">
        <f t="shared" ref="V4:V9" si="6">U4*$D4</f>
        <v>464100</v>
      </c>
      <c r="W4" s="13">
        <f t="shared" si="0"/>
        <v>11200</v>
      </c>
      <c r="X4" s="11">
        <f t="shared" ref="X4:X9" si="7">W4*$D4</f>
        <v>145600</v>
      </c>
    </row>
    <row r="5" spans="1:24" ht="100.15" customHeight="1" x14ac:dyDescent="0.25">
      <c r="A5" s="5">
        <v>3</v>
      </c>
      <c r="B5" s="5" t="s">
        <v>11</v>
      </c>
      <c r="C5" s="7" t="s">
        <v>10</v>
      </c>
      <c r="D5" s="4">
        <v>15</v>
      </c>
      <c r="E5" s="6" t="s">
        <v>9</v>
      </c>
      <c r="F5" s="19"/>
      <c r="G5" s="10"/>
      <c r="H5" s="15" t="s">
        <v>36</v>
      </c>
      <c r="I5" s="14">
        <v>8936</v>
      </c>
      <c r="J5" s="11">
        <f t="shared" si="1"/>
        <v>134040</v>
      </c>
      <c r="K5" s="14">
        <v>7950</v>
      </c>
      <c r="L5" s="11">
        <f t="shared" si="1"/>
        <v>119250</v>
      </c>
      <c r="M5" s="14">
        <v>6800</v>
      </c>
      <c r="N5" s="11">
        <f t="shared" si="2"/>
        <v>102000</v>
      </c>
      <c r="O5" s="14">
        <v>8500</v>
      </c>
      <c r="P5" s="11">
        <f t="shared" ref="P5" si="8">O5*$D5</f>
        <v>127500</v>
      </c>
      <c r="Q5" s="14">
        <v>6670</v>
      </c>
      <c r="R5" s="11">
        <f t="shared" si="4"/>
        <v>100050</v>
      </c>
      <c r="S5" s="14">
        <v>5800</v>
      </c>
      <c r="T5" s="11">
        <f t="shared" si="5"/>
        <v>87000</v>
      </c>
      <c r="U5" s="14">
        <v>25200</v>
      </c>
      <c r="V5" s="11">
        <f t="shared" si="6"/>
        <v>378000</v>
      </c>
      <c r="W5" s="13">
        <f t="shared" si="0"/>
        <v>5800</v>
      </c>
      <c r="X5" s="11">
        <f t="shared" si="7"/>
        <v>87000</v>
      </c>
    </row>
    <row r="6" spans="1:24" ht="100.15" customHeight="1" x14ac:dyDescent="0.25">
      <c r="A6" s="5">
        <v>4</v>
      </c>
      <c r="B6" s="5" t="s">
        <v>8</v>
      </c>
      <c r="C6" s="3" t="s">
        <v>7</v>
      </c>
      <c r="D6" s="4">
        <v>8</v>
      </c>
      <c r="E6" s="3" t="s">
        <v>0</v>
      </c>
      <c r="F6" s="19"/>
      <c r="G6" s="16"/>
      <c r="H6" s="15" t="s">
        <v>37</v>
      </c>
      <c r="I6" s="14">
        <v>9963</v>
      </c>
      <c r="J6" s="11">
        <f t="shared" si="1"/>
        <v>79704</v>
      </c>
      <c r="K6" s="14">
        <f>6850+5850</f>
        <v>12700</v>
      </c>
      <c r="L6" s="11">
        <f t="shared" si="1"/>
        <v>101600</v>
      </c>
      <c r="M6" s="14">
        <v>11500</v>
      </c>
      <c r="N6" s="11">
        <f t="shared" si="2"/>
        <v>92000</v>
      </c>
      <c r="O6" s="14">
        <v>9700</v>
      </c>
      <c r="P6" s="11">
        <f t="shared" ref="P6" si="9">O6*$D6</f>
        <v>77600</v>
      </c>
      <c r="Q6" s="14">
        <v>9600</v>
      </c>
      <c r="R6" s="11">
        <f t="shared" si="4"/>
        <v>76800</v>
      </c>
      <c r="S6" s="14">
        <v>9600</v>
      </c>
      <c r="T6" s="11">
        <f t="shared" si="5"/>
        <v>76800</v>
      </c>
      <c r="U6" s="14">
        <v>16800</v>
      </c>
      <c r="V6" s="11">
        <f t="shared" si="6"/>
        <v>134400</v>
      </c>
      <c r="W6" s="13">
        <f t="shared" si="0"/>
        <v>9600</v>
      </c>
      <c r="X6" s="11">
        <f t="shared" si="7"/>
        <v>76800</v>
      </c>
    </row>
    <row r="7" spans="1:24" ht="100.15" customHeight="1" x14ac:dyDescent="0.25">
      <c r="A7" s="5">
        <v>5</v>
      </c>
      <c r="B7" s="5" t="s">
        <v>6</v>
      </c>
      <c r="C7" s="3" t="s">
        <v>5</v>
      </c>
      <c r="D7" s="4">
        <v>9</v>
      </c>
      <c r="E7" s="3" t="s">
        <v>0</v>
      </c>
      <c r="F7" s="19"/>
      <c r="G7" s="16"/>
      <c r="H7" s="15" t="s">
        <v>38</v>
      </c>
      <c r="I7" s="14">
        <v>7741</v>
      </c>
      <c r="J7" s="11">
        <f t="shared" si="1"/>
        <v>69669</v>
      </c>
      <c r="K7" s="14">
        <f>6850+2975</f>
        <v>9825</v>
      </c>
      <c r="L7" s="11">
        <f t="shared" si="1"/>
        <v>88425</v>
      </c>
      <c r="M7" s="14">
        <v>6900</v>
      </c>
      <c r="N7" s="11">
        <f t="shared" si="2"/>
        <v>62100</v>
      </c>
      <c r="O7" s="14">
        <v>7000</v>
      </c>
      <c r="P7" s="11">
        <f t="shared" ref="P7" si="10">O7*$D7</f>
        <v>63000</v>
      </c>
      <c r="Q7" s="14">
        <v>5290</v>
      </c>
      <c r="R7" s="11">
        <f t="shared" si="4"/>
        <v>47610</v>
      </c>
      <c r="S7" s="14">
        <v>4600</v>
      </c>
      <c r="T7" s="11">
        <f t="shared" si="5"/>
        <v>41400</v>
      </c>
      <c r="U7" s="14">
        <v>18900</v>
      </c>
      <c r="V7" s="11">
        <f t="shared" si="6"/>
        <v>170100</v>
      </c>
      <c r="W7" s="13">
        <f t="shared" si="0"/>
        <v>4600</v>
      </c>
      <c r="X7" s="11">
        <f t="shared" si="7"/>
        <v>41400</v>
      </c>
    </row>
    <row r="8" spans="1:24" ht="100.15" customHeight="1" x14ac:dyDescent="0.25">
      <c r="A8" s="5">
        <v>6</v>
      </c>
      <c r="B8" s="5" t="s">
        <v>4</v>
      </c>
      <c r="C8" s="3" t="s">
        <v>3</v>
      </c>
      <c r="D8" s="4">
        <v>2</v>
      </c>
      <c r="E8" s="3" t="s">
        <v>0</v>
      </c>
      <c r="F8" s="19"/>
      <c r="H8" s="15" t="s">
        <v>39</v>
      </c>
      <c r="I8" s="14">
        <v>20865</v>
      </c>
      <c r="J8" s="11">
        <f t="shared" si="1"/>
        <v>41730</v>
      </c>
      <c r="K8" s="14">
        <f>8950+5950</f>
        <v>14900</v>
      </c>
      <c r="L8" s="11">
        <f t="shared" si="1"/>
        <v>29800</v>
      </c>
      <c r="M8" s="14">
        <v>11800</v>
      </c>
      <c r="N8" s="11">
        <f t="shared" si="2"/>
        <v>23600</v>
      </c>
      <c r="O8" s="14">
        <v>7000</v>
      </c>
      <c r="P8" s="11">
        <f t="shared" ref="P8" si="11">O8*$D8</f>
        <v>14000</v>
      </c>
      <c r="Q8" s="14">
        <v>7000</v>
      </c>
      <c r="R8" s="11">
        <f t="shared" si="4"/>
        <v>14000</v>
      </c>
      <c r="S8" s="14">
        <v>9500</v>
      </c>
      <c r="T8" s="11">
        <f t="shared" si="5"/>
        <v>19000</v>
      </c>
      <c r="U8" s="14">
        <v>17350</v>
      </c>
      <c r="V8" s="11">
        <f t="shared" si="6"/>
        <v>34700</v>
      </c>
      <c r="W8" s="13">
        <f t="shared" si="0"/>
        <v>7000</v>
      </c>
      <c r="X8" s="11">
        <f t="shared" si="7"/>
        <v>14000</v>
      </c>
    </row>
    <row r="9" spans="1:24" ht="100.15" customHeight="1" x14ac:dyDescent="0.25">
      <c r="A9" s="5">
        <v>7</v>
      </c>
      <c r="B9" s="5" t="s">
        <v>2</v>
      </c>
      <c r="C9" s="3" t="s">
        <v>1</v>
      </c>
      <c r="D9" s="4">
        <v>3</v>
      </c>
      <c r="E9" s="3" t="s">
        <v>0</v>
      </c>
      <c r="F9" s="19"/>
      <c r="G9" s="16"/>
      <c r="H9" s="15" t="s">
        <v>40</v>
      </c>
      <c r="I9" s="14">
        <v>9963</v>
      </c>
      <c r="J9" s="11">
        <f t="shared" si="1"/>
        <v>29889</v>
      </c>
      <c r="K9" s="14">
        <f>6850+6350</f>
        <v>13200</v>
      </c>
      <c r="L9" s="11">
        <f t="shared" si="1"/>
        <v>39600</v>
      </c>
      <c r="M9" s="14">
        <v>11900</v>
      </c>
      <c r="N9" s="11">
        <f t="shared" si="2"/>
        <v>35700</v>
      </c>
      <c r="O9" s="14">
        <v>9700</v>
      </c>
      <c r="P9" s="11">
        <f t="shared" ref="P9" si="12">O9*$D9</f>
        <v>29100</v>
      </c>
      <c r="Q9" s="14">
        <v>9700</v>
      </c>
      <c r="R9" s="11">
        <f t="shared" si="4"/>
        <v>29100</v>
      </c>
      <c r="S9" s="14">
        <v>10600</v>
      </c>
      <c r="T9" s="11">
        <f t="shared" si="5"/>
        <v>31800</v>
      </c>
      <c r="U9" s="14">
        <v>16800</v>
      </c>
      <c r="V9" s="11">
        <f t="shared" si="6"/>
        <v>50400</v>
      </c>
      <c r="W9" s="13">
        <f t="shared" si="0"/>
        <v>9700</v>
      </c>
      <c r="X9" s="11">
        <f t="shared" si="7"/>
        <v>29100</v>
      </c>
    </row>
    <row r="10" spans="1:24" ht="16.5" x14ac:dyDescent="0.25">
      <c r="A10" s="1"/>
      <c r="B10" s="1"/>
      <c r="C10" s="2"/>
      <c r="D10" s="1"/>
      <c r="E10" s="1"/>
      <c r="F10" s="20"/>
      <c r="G10" s="20"/>
      <c r="H10" s="20" t="s">
        <v>28</v>
      </c>
      <c r="I10" s="21"/>
      <c r="J10" s="12">
        <f>SUM(J3:J9)</f>
        <v>1476594</v>
      </c>
      <c r="K10" s="21"/>
      <c r="L10" s="12">
        <f>SUM(L3:L9)</f>
        <v>1053275</v>
      </c>
      <c r="M10" s="21"/>
      <c r="N10" s="12">
        <f>SUM(N3:N9)</f>
        <v>913400</v>
      </c>
      <c r="O10" s="21"/>
      <c r="P10" s="12">
        <f>SUM(P3:P9)</f>
        <v>1106200</v>
      </c>
      <c r="Q10" s="21"/>
      <c r="R10" s="12">
        <f>SUM(R3:R9)</f>
        <v>943300</v>
      </c>
      <c r="S10" s="21"/>
      <c r="T10" s="12">
        <f>SUM(T3:T9)</f>
        <v>843600</v>
      </c>
      <c r="U10" s="21"/>
      <c r="V10" s="12">
        <f>SUM(V3:V9)</f>
        <v>2374100</v>
      </c>
      <c r="W10" s="21"/>
      <c r="X10" s="12">
        <f>SUM(X3:X9)</f>
        <v>835900</v>
      </c>
    </row>
    <row r="11" spans="1:24" x14ac:dyDescent="0.25">
      <c r="F11" s="20"/>
      <c r="G11" s="20"/>
      <c r="H11" s="20" t="s">
        <v>29</v>
      </c>
      <c r="I11" s="20"/>
      <c r="J11" s="20"/>
      <c r="K11" s="20"/>
      <c r="L11" s="20"/>
      <c r="M11" s="20"/>
      <c r="N11" s="20">
        <v>35000</v>
      </c>
      <c r="O11" s="20"/>
      <c r="P11" s="20">
        <v>62000</v>
      </c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F12" s="20"/>
      <c r="G12" s="20"/>
      <c r="H12" s="20" t="s">
        <v>30</v>
      </c>
      <c r="I12" s="20"/>
      <c r="J12" s="20"/>
      <c r="K12" s="20"/>
      <c r="L12" s="20"/>
      <c r="M12" s="20"/>
      <c r="N12" s="20"/>
      <c r="O12" s="20"/>
      <c r="P12" s="12">
        <f>P10*4%</f>
        <v>44248</v>
      </c>
      <c r="Q12" s="20"/>
      <c r="R12" s="12">
        <v>23000</v>
      </c>
      <c r="S12" s="20"/>
      <c r="T12" s="12">
        <f>T10*2.5%</f>
        <v>21090</v>
      </c>
      <c r="U12" s="20"/>
      <c r="V12" s="12"/>
      <c r="W12" s="20"/>
      <c r="X12" s="12">
        <f>X10*2.5%</f>
        <v>20897.5</v>
      </c>
    </row>
    <row r="13" spans="1:24" x14ac:dyDescent="0.25">
      <c r="F13" s="20"/>
      <c r="G13" s="20"/>
      <c r="H13" s="20" t="s">
        <v>31</v>
      </c>
      <c r="I13" s="20"/>
      <c r="J13" s="12">
        <f>SUM(J10:J12)*18%</f>
        <v>265786.92</v>
      </c>
      <c r="K13" s="20"/>
      <c r="L13" s="12">
        <f>SUM(L10:L12)*18%</f>
        <v>189589.5</v>
      </c>
      <c r="M13" s="20"/>
      <c r="N13" s="12">
        <f>SUM(N10:N12)*18%</f>
        <v>170712</v>
      </c>
      <c r="O13" s="20"/>
      <c r="P13" s="12">
        <f>SUM(P10:P12)*18%</f>
        <v>218240.63999999998</v>
      </c>
      <c r="Q13" s="20"/>
      <c r="R13" s="12">
        <f>SUM(R10:R12)*18%</f>
        <v>173934</v>
      </c>
      <c r="S13" s="20"/>
      <c r="T13" s="12">
        <f>SUM(T10:T12)*18%</f>
        <v>155644.19999999998</v>
      </c>
      <c r="U13" s="20"/>
      <c r="V13" s="12">
        <f>SUM(V10:V12)*18%</f>
        <v>427338</v>
      </c>
      <c r="W13" s="20"/>
      <c r="X13" s="12">
        <f>SUM(X10:X12)*18%</f>
        <v>154223.54999999999</v>
      </c>
    </row>
    <row r="14" spans="1:24" x14ac:dyDescent="0.25">
      <c r="F14" s="22"/>
      <c r="G14" s="22"/>
      <c r="H14" s="22" t="s">
        <v>32</v>
      </c>
      <c r="I14" s="20"/>
      <c r="J14" s="12">
        <f>SUM(J10:J13)</f>
        <v>1742380.92</v>
      </c>
      <c r="K14" s="20"/>
      <c r="L14" s="12">
        <f>SUM(L10:L13)</f>
        <v>1242864.5</v>
      </c>
      <c r="M14" s="20"/>
      <c r="N14" s="12">
        <f>SUM(N10:N13)</f>
        <v>1119112</v>
      </c>
      <c r="O14" s="20"/>
      <c r="P14" s="12">
        <f>SUM(P10:P13)</f>
        <v>1430688.64</v>
      </c>
      <c r="Q14" s="20"/>
      <c r="R14" s="12">
        <f>SUM(R10:R13)</f>
        <v>1140234</v>
      </c>
      <c r="S14" s="20"/>
      <c r="T14" s="12">
        <f>SUM(T10:T13)</f>
        <v>1020334.2</v>
      </c>
      <c r="U14" s="20"/>
      <c r="V14" s="12">
        <f>SUM(V10:V13)</f>
        <v>2801438</v>
      </c>
      <c r="W14" s="20"/>
      <c r="X14" s="12">
        <f>SUM(X10:X13)</f>
        <v>1011021.05</v>
      </c>
    </row>
  </sheetData>
  <mergeCells count="9">
    <mergeCell ref="W1:X1"/>
    <mergeCell ref="A1:F1"/>
    <mergeCell ref="G1:J1"/>
    <mergeCell ref="K1:L1"/>
    <mergeCell ref="O1:P1"/>
    <mergeCell ref="S1:T1"/>
    <mergeCell ref="M1:N1"/>
    <mergeCell ref="Q1:R1"/>
    <mergeCell ref="U1:V1"/>
  </mergeCells>
  <hyperlinks>
    <hyperlink ref="E3" r:id="rId1"/>
    <hyperlink ref="E4" r:id="rId2"/>
    <hyperlink ref="E5" r:id="rId3"/>
  </hyperlinks>
  <pageMargins left="0.11811023622047245" right="7.874015748031496E-2" top="0.11811023622047245" bottom="0.11811023622047245" header="0.31496062992125984" footer="0.31496062992125984"/>
  <pageSetup paperSize="9" scale="48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FURNITURE</vt:lpstr>
      <vt:lpstr>FURNITURE!Print_Area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cp:lastPrinted>2024-02-19T16:05:19Z</cp:lastPrinted>
  <dcterms:created xsi:type="dcterms:W3CDTF">2024-01-20T13:21:45Z</dcterms:created>
  <dcterms:modified xsi:type="dcterms:W3CDTF">2024-02-19T16:05:29Z</dcterms:modified>
</cp:coreProperties>
</file>