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KAPCO BANQUETS AND CATERING PVT LTD TFS\Desktop\WORKING\Signages\Lucknow - Dominos\Comparison\"/>
    </mc:Choice>
  </mc:AlternateContent>
  <bookViews>
    <workbookView xWindow="0" yWindow="0" windowWidth="19200" windowHeight="7050"/>
  </bookViews>
  <sheets>
    <sheet name="Summary" sheetId="2" r:id="rId1"/>
    <sheet name="Comparis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2" l="1"/>
  <c r="D5" i="2"/>
  <c r="D4" i="2"/>
  <c r="D3" i="2"/>
  <c r="D2" i="2"/>
  <c r="C6" i="2"/>
  <c r="B6" i="2"/>
  <c r="C5" i="2"/>
  <c r="B5" i="2"/>
  <c r="C4" i="2"/>
  <c r="B4" i="2"/>
  <c r="C3" i="2"/>
  <c r="B3" i="2"/>
  <c r="C2" i="2"/>
  <c r="B2" i="2"/>
  <c r="M9" i="1"/>
  <c r="M10" i="1" l="1"/>
  <c r="M8" i="1"/>
  <c r="M7" i="1"/>
  <c r="M6" i="1"/>
  <c r="M5" i="1"/>
  <c r="M4" i="1"/>
  <c r="M3" i="1"/>
  <c r="K11" i="1"/>
  <c r="K9" i="1"/>
  <c r="J9" i="1"/>
  <c r="J10" i="1"/>
  <c r="K10" i="1" s="1"/>
  <c r="J5" i="1"/>
  <c r="I14" i="1"/>
  <c r="I15" i="1" s="1"/>
  <c r="I11" i="1"/>
  <c r="H9" i="1"/>
  <c r="I9" i="1" s="1"/>
  <c r="K8" i="1"/>
  <c r="K7" i="1"/>
  <c r="K6" i="1"/>
  <c r="K5" i="1"/>
  <c r="K4" i="1"/>
  <c r="K3" i="1"/>
  <c r="H5" i="1"/>
  <c r="I5" i="1" s="1"/>
  <c r="I4" i="1"/>
  <c r="I6" i="1"/>
  <c r="I7" i="1"/>
  <c r="I8" i="1"/>
  <c r="I10" i="1"/>
  <c r="H10" i="1"/>
  <c r="I3" i="1"/>
  <c r="M11" i="1" l="1"/>
  <c r="K14" i="1"/>
  <c r="K15" i="1" s="1"/>
  <c r="M14" i="1" l="1"/>
  <c r="M15" i="1" s="1"/>
</calcChain>
</file>

<file path=xl/sharedStrings.xml><?xml version="1.0" encoding="utf-8"?>
<sst xmlns="http://schemas.openxmlformats.org/spreadsheetml/2006/main" count="61" uniqueCount="42">
  <si>
    <t>Sr. No.</t>
  </si>
  <si>
    <t>Particulars</t>
  </si>
  <si>
    <t>Artwork reference</t>
  </si>
  <si>
    <t>Sizes</t>
  </si>
  <si>
    <t>Specification</t>
  </si>
  <si>
    <t>Qty</t>
  </si>
  <si>
    <t>ORDER &amp; PICK UP</t>
  </si>
  <si>
    <t>Side Wall Creative</t>
  </si>
  <si>
    <r>
      <rPr>
        <b/>
        <sz val="11"/>
        <color theme="1"/>
        <rFont val="Calibri"/>
        <family val="2"/>
        <scheme val="minor"/>
      </rPr>
      <t xml:space="preserve">Beach wood size: </t>
    </r>
    <r>
      <rPr>
        <sz val="11"/>
        <color theme="1"/>
        <rFont val="Calibri"/>
        <family val="2"/>
        <scheme val="minor"/>
      </rPr>
      <t xml:space="preserve">
Small Circle- 8 inch dia
Mid Circle - 10 inch dia
Big Circle - 13 inch dia</t>
    </r>
  </si>
  <si>
    <t>Frost Glass Artwork</t>
  </si>
  <si>
    <t>Mandatory Signs</t>
  </si>
  <si>
    <r>
      <rPr>
        <b/>
        <sz val="11"/>
        <color theme="1"/>
        <rFont val="Calibri"/>
        <family val="2"/>
        <scheme val="minor"/>
      </rPr>
      <t>Size 1:</t>
    </r>
    <r>
      <rPr>
        <sz val="11"/>
        <color theme="1"/>
        <rFont val="Calibri"/>
        <family val="2"/>
        <scheme val="minor"/>
      </rPr>
      <t xml:space="preserve"> 8 inch x 6 inch
</t>
    </r>
    <r>
      <rPr>
        <b/>
        <sz val="11"/>
        <color theme="1"/>
        <rFont val="Calibri"/>
        <family val="2"/>
        <scheme val="minor"/>
      </rPr>
      <t xml:space="preserve">Size 2: </t>
    </r>
    <r>
      <rPr>
        <sz val="11"/>
        <color theme="1"/>
        <rFont val="Calibri"/>
        <family val="2"/>
        <scheme val="minor"/>
      </rPr>
      <t xml:space="preserve">9 inch x 2.5 inch
</t>
    </r>
  </si>
  <si>
    <t>Height 125 mm x width proportinally</t>
  </si>
  <si>
    <t>2050 mm (H) x 1155 mm (W)</t>
  </si>
  <si>
    <t>Sizes mentioned in the artwork</t>
  </si>
  <si>
    <t>3M Vinyl J180C +3M Lamination Vinyl to be pasted on 2mm acrylic laser cut sheet and printing with latex ink at base 10mm thk</t>
  </si>
  <si>
    <t>385 mm (H) x 2545 mm (W)</t>
  </si>
  <si>
    <t>Size is in digonal:
585 mm (H) x 300 mm (W)</t>
  </si>
  <si>
    <t>P/F 3d BackLit acrylic logo : Base and Sides made up of Aluminium section18 guage finished with powder coated, color matching to acrylic and front Fascia made up of 5mm 040 opal white acrylic with 3mm clear acrylic with 3M vinyl blue and red pasted on it (Red: 3M 3630-33 ,Blue : 3M 3630-337) completely sealed with all sides and fixed on Pre installed shera board and Led color Temperature  -8000 kelvin,Module IP -65 Osram/Ninja/CRYSTA LED's.</t>
  </si>
  <si>
    <t>Main Signage (Letters)</t>
  </si>
  <si>
    <t>Main Signage (Symbol)</t>
  </si>
  <si>
    <t>P/F 3d BackLit acrylic Letter: Base and Sides made up of Aluminium section18 guage finished with powder coat, color matching to acrylic and front Fascia made up of 5mm 040 opal white Acrylic completely sealed with all sides including 5mm rim to avoid water seepage and fixed on Pre installed shera board Led  color Temperature -8000 kelvin,Module IP -65 Osram/Ninja/CRYSTA LED's.</t>
  </si>
  <si>
    <t>P/F Pan art single sided made in Solid vinyl stickers pasted on PU coated 15 mm thick steambeach wood base showing 12 mm beachwood Rim all around the vinyl stickers</t>
  </si>
  <si>
    <t>Providing and fixing of 25mm thk solid 040 acrylic to be router cutting at back side 1mm aluminium sheet and 3mm black ACP sheet with black duco paint for sides and white LED strip to be fixed as per drawings</t>
  </si>
  <si>
    <t>P/F 3d BackLit acrylic logo : Base and Sides made up of Aluminium section18 guage finished with powder coated, color matching to acrylic and front Fascia made up of 5mm 040 opal white acrylic with 3mm clear acrylic with 3M vinyl blue and red pasted on it (Red: 3M 3630-33 ,Blue : 3M 3630-337) completely sealed with all sides and fixed on Pre installed shera board and Led color Temperature  -8000 kelvin,Module IP -65 Osram/Ninja/CRYSTA LED's.
For letter sizes refer artwork pack. (Sizes are in MM) thickness 125MM. (Measurement to be done on one side only)</t>
  </si>
  <si>
    <t>Flange logo</t>
  </si>
  <si>
    <t>Height 600 mm x width proportinally</t>
  </si>
  <si>
    <t>Veggies print on 3m Frosted Film as per approved artwork design</t>
  </si>
  <si>
    <t>2mm thk. SS plate with alphabets or letters engrave with Black color and logo as per Brand colour as per artwork and to be fixed with mirror screw</t>
  </si>
  <si>
    <t>Nameplates</t>
  </si>
  <si>
    <t>Uom</t>
  </si>
  <si>
    <t>Nos</t>
  </si>
  <si>
    <t>Rate</t>
  </si>
  <si>
    <t>Amount</t>
  </si>
  <si>
    <t>ADWEL ART</t>
  </si>
  <si>
    <t>Graphic Ads</t>
  </si>
  <si>
    <t>Sub Total</t>
  </si>
  <si>
    <t>Transportation</t>
  </si>
  <si>
    <t>Installation</t>
  </si>
  <si>
    <t>GST 18%</t>
  </si>
  <si>
    <t>Grand Total</t>
  </si>
  <si>
    <t xml:space="preserve">USPL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</si>
</sst>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4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xf>
    <xf numFmtId="0" fontId="2" fillId="0" borderId="1" xfId="0" applyFont="1" applyBorder="1" applyAlignment="1">
      <alignment horizontal="left" vertical="center" wrapText="1"/>
    </xf>
    <xf numFmtId="0" fontId="0" fillId="0" borderId="0" xfId="0" applyAlignment="1">
      <alignment horizontal="left" vertical="center" wrapText="1"/>
    </xf>
    <xf numFmtId="164" fontId="0" fillId="0" borderId="1" xfId="1" applyNumberFormat="1" applyFont="1" applyBorder="1" applyAlignment="1">
      <alignment horizontal="center" vertical="center"/>
    </xf>
    <xf numFmtId="3" fontId="0" fillId="0" borderId="1" xfId="1" applyNumberFormat="1" applyFont="1" applyBorder="1" applyAlignment="1">
      <alignment horizontal="center" vertical="center"/>
    </xf>
    <xf numFmtId="164" fontId="0" fillId="0" borderId="1" xfId="0" applyNumberFormat="1" applyBorder="1" applyAlignment="1">
      <alignment horizontal="center" vertical="center"/>
    </xf>
    <xf numFmtId="3" fontId="0" fillId="0" borderId="1" xfId="0" applyNumberFormat="1" applyBorder="1" applyAlignment="1">
      <alignment horizontal="right"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164" fontId="0" fillId="0" borderId="1" xfId="1" applyNumberFormat="1" applyFont="1" applyBorder="1"/>
    <xf numFmtId="164" fontId="1" fillId="2" borderId="1" xfId="1" applyNumberFormat="1" applyFont="1" applyFill="1" applyBorder="1"/>
    <xf numFmtId="0" fontId="0" fillId="0" borderId="1" xfId="0" applyBorder="1" applyAlignment="1">
      <alignment horizontal="center" vertical="center"/>
    </xf>
    <xf numFmtId="0" fontId="0" fillId="0"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xf>
    <xf numFmtId="0" fontId="2" fillId="0" borderId="7" xfId="0" applyFont="1" applyBorder="1" applyAlignment="1">
      <alignment horizontal="center" vertical="center"/>
    </xf>
    <xf numFmtId="0" fontId="2" fillId="3" borderId="8" xfId="0" applyFont="1" applyFill="1" applyBorder="1" applyAlignment="1">
      <alignment horizontal="center" vertical="center"/>
    </xf>
    <xf numFmtId="0" fontId="0" fillId="0" borderId="7" xfId="0" applyBorder="1" applyAlignment="1">
      <alignment horizontal="center" vertical="center"/>
    </xf>
    <xf numFmtId="164" fontId="0" fillId="0" borderId="8" xfId="1" applyNumberFormat="1" applyFont="1" applyBorder="1" applyAlignment="1">
      <alignment horizontal="center" vertical="center"/>
    </xf>
    <xf numFmtId="0" fontId="0" fillId="0" borderId="7" xfId="0" applyFill="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xf>
    <xf numFmtId="164" fontId="0" fillId="0" borderId="8" xfId="0" applyNumberFormat="1" applyBorder="1" applyAlignment="1">
      <alignment horizontal="center" vertical="center"/>
    </xf>
    <xf numFmtId="3" fontId="0" fillId="0" borderId="8" xfId="0" applyNumberForma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center" vertical="center"/>
    </xf>
    <xf numFmtId="0" fontId="1" fillId="2" borderId="12" xfId="0" applyFont="1" applyFill="1" applyBorder="1" applyAlignment="1">
      <alignment horizontal="center" vertical="center"/>
    </xf>
    <xf numFmtId="164" fontId="1" fillId="2" borderId="12" xfId="0" applyNumberFormat="1" applyFont="1" applyFill="1" applyBorder="1" applyAlignment="1">
      <alignment horizontal="center" vertical="center"/>
    </xf>
    <xf numFmtId="164" fontId="1" fillId="2" borderId="13" xfId="0" applyNumberFormat="1" applyFont="1" applyFill="1" applyBorder="1" applyAlignment="1">
      <alignment horizontal="center" vertical="center"/>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1" xfId="0"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87313</xdr:colOff>
      <xdr:row>6</xdr:row>
      <xdr:rowOff>95250</xdr:rowOff>
    </xdr:from>
    <xdr:to>
      <xdr:col>2</xdr:col>
      <xdr:colOff>4183063</xdr:colOff>
      <xdr:row>6</xdr:row>
      <xdr:rowOff>1830611</xdr:rowOff>
    </xdr:to>
    <xdr:pic>
      <xdr:nvPicPr>
        <xdr:cNvPr id="10" name="Picture 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769" b="10492"/>
        <a:stretch/>
      </xdr:blipFill>
      <xdr:spPr>
        <a:xfrm>
          <a:off x="1920876" y="2714625"/>
          <a:ext cx="4095750" cy="1735361"/>
        </a:xfrm>
        <a:prstGeom prst="rect">
          <a:avLst/>
        </a:prstGeom>
        <a:ln>
          <a:solidFill>
            <a:schemeClr val="tx1"/>
          </a:solidFill>
        </a:ln>
      </xdr:spPr>
    </xdr:pic>
    <xdr:clientData/>
  </xdr:twoCellAnchor>
  <xdr:twoCellAnchor editAs="oneCell">
    <xdr:from>
      <xdr:col>2</xdr:col>
      <xdr:colOff>95250</xdr:colOff>
      <xdr:row>9</xdr:row>
      <xdr:rowOff>111125</xdr:rowOff>
    </xdr:from>
    <xdr:to>
      <xdr:col>2</xdr:col>
      <xdr:colOff>2522589</xdr:colOff>
      <xdr:row>9</xdr:row>
      <xdr:rowOff>2524126</xdr:rowOff>
    </xdr:to>
    <xdr:pic>
      <xdr:nvPicPr>
        <xdr:cNvPr id="17" name="Picture 16"/>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686" r="2223"/>
        <a:stretch/>
      </xdr:blipFill>
      <xdr:spPr>
        <a:xfrm>
          <a:off x="1928813" y="10691813"/>
          <a:ext cx="2427339" cy="2413001"/>
        </a:xfrm>
        <a:prstGeom prst="rect">
          <a:avLst/>
        </a:prstGeom>
        <a:ln>
          <a:solidFill>
            <a:sysClr val="windowText" lastClr="000000"/>
          </a:solidFill>
        </a:ln>
      </xdr:spPr>
    </xdr:pic>
    <xdr:clientData/>
  </xdr:twoCellAnchor>
  <xdr:twoCellAnchor editAs="oneCell">
    <xdr:from>
      <xdr:col>2</xdr:col>
      <xdr:colOff>111125</xdr:colOff>
      <xdr:row>8</xdr:row>
      <xdr:rowOff>145256</xdr:rowOff>
    </xdr:from>
    <xdr:to>
      <xdr:col>2</xdr:col>
      <xdr:colOff>3349625</xdr:colOff>
      <xdr:row>8</xdr:row>
      <xdr:rowOff>1966912</xdr:rowOff>
    </xdr:to>
    <xdr:pic>
      <xdr:nvPicPr>
        <xdr:cNvPr id="8" name="Picture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4688" y="6915944"/>
          <a:ext cx="3238500" cy="1821656"/>
        </a:xfrm>
        <a:prstGeom prst="rect">
          <a:avLst/>
        </a:prstGeom>
        <a:ln>
          <a:solidFill>
            <a:sysClr val="windowText" lastClr="000000"/>
          </a:solidFill>
        </a:ln>
      </xdr:spPr>
    </xdr:pic>
    <xdr:clientData/>
  </xdr:twoCellAnchor>
  <xdr:twoCellAnchor editAs="oneCell">
    <xdr:from>
      <xdr:col>2</xdr:col>
      <xdr:colOff>142875</xdr:colOff>
      <xdr:row>2</xdr:row>
      <xdr:rowOff>31751</xdr:rowOff>
    </xdr:from>
    <xdr:to>
      <xdr:col>2</xdr:col>
      <xdr:colOff>3055937</xdr:colOff>
      <xdr:row>2</xdr:row>
      <xdr:rowOff>1396238</xdr:rowOff>
    </xdr:to>
    <xdr:pic>
      <xdr:nvPicPr>
        <xdr:cNvPr id="2" name="Picture 1"/>
        <xdr:cNvPicPr>
          <a:picLocks noChangeAspect="1"/>
        </xdr:cNvPicPr>
      </xdr:nvPicPr>
      <xdr:blipFill rotWithShape="1">
        <a:blip xmlns:r="http://schemas.openxmlformats.org/officeDocument/2006/relationships" r:embed="rId4"/>
        <a:srcRect l="26600"/>
        <a:stretch/>
      </xdr:blipFill>
      <xdr:spPr>
        <a:xfrm>
          <a:off x="1976438" y="269876"/>
          <a:ext cx="2913062" cy="1364487"/>
        </a:xfrm>
        <a:prstGeom prst="rect">
          <a:avLst/>
        </a:prstGeom>
        <a:ln>
          <a:solidFill>
            <a:schemeClr val="tx1"/>
          </a:solidFill>
        </a:ln>
      </xdr:spPr>
    </xdr:pic>
    <xdr:clientData/>
  </xdr:twoCellAnchor>
  <xdr:twoCellAnchor editAs="oneCell">
    <xdr:from>
      <xdr:col>2</xdr:col>
      <xdr:colOff>111125</xdr:colOff>
      <xdr:row>4</xdr:row>
      <xdr:rowOff>119062</xdr:rowOff>
    </xdr:from>
    <xdr:to>
      <xdr:col>2</xdr:col>
      <xdr:colOff>4759324</xdr:colOff>
      <xdr:row>4</xdr:row>
      <xdr:rowOff>792285</xdr:rowOff>
    </xdr:to>
    <xdr:pic>
      <xdr:nvPicPr>
        <xdr:cNvPr id="3" name="Picture 2"/>
        <xdr:cNvPicPr>
          <a:picLocks noChangeAspect="1"/>
        </xdr:cNvPicPr>
      </xdr:nvPicPr>
      <xdr:blipFill>
        <a:blip xmlns:r="http://schemas.openxmlformats.org/officeDocument/2006/relationships" r:embed="rId5"/>
        <a:stretch>
          <a:fillRect/>
        </a:stretch>
      </xdr:blipFill>
      <xdr:spPr>
        <a:xfrm>
          <a:off x="1944688" y="1865312"/>
          <a:ext cx="4667249" cy="673223"/>
        </a:xfrm>
        <a:prstGeom prst="rect">
          <a:avLst/>
        </a:prstGeom>
        <a:ln>
          <a:solidFill>
            <a:schemeClr val="tx1"/>
          </a:solidFill>
        </a:ln>
      </xdr:spPr>
    </xdr:pic>
    <xdr:clientData/>
  </xdr:twoCellAnchor>
  <xdr:twoCellAnchor editAs="oneCell">
    <xdr:from>
      <xdr:col>2</xdr:col>
      <xdr:colOff>87312</xdr:colOff>
      <xdr:row>7</xdr:row>
      <xdr:rowOff>87312</xdr:rowOff>
    </xdr:from>
    <xdr:to>
      <xdr:col>2</xdr:col>
      <xdr:colOff>1936749</xdr:colOff>
      <xdr:row>7</xdr:row>
      <xdr:rowOff>3076439</xdr:rowOff>
    </xdr:to>
    <xdr:pic>
      <xdr:nvPicPr>
        <xdr:cNvPr id="4" name="Picture 3"/>
        <xdr:cNvPicPr>
          <a:picLocks noChangeAspect="1"/>
        </xdr:cNvPicPr>
      </xdr:nvPicPr>
      <xdr:blipFill>
        <a:blip xmlns:r="http://schemas.openxmlformats.org/officeDocument/2006/relationships" r:embed="rId6"/>
        <a:stretch>
          <a:fillRect/>
        </a:stretch>
      </xdr:blipFill>
      <xdr:spPr>
        <a:xfrm>
          <a:off x="1920875" y="4595812"/>
          <a:ext cx="1849437" cy="2989127"/>
        </a:xfrm>
        <a:prstGeom prst="rect">
          <a:avLst/>
        </a:prstGeom>
        <a:ln>
          <a:solidFill>
            <a:schemeClr val="tx1"/>
          </a:solidFill>
        </a:ln>
      </xdr:spPr>
    </xdr:pic>
    <xdr:clientData/>
  </xdr:twoCellAnchor>
  <xdr:twoCellAnchor editAs="oneCell">
    <xdr:from>
      <xdr:col>2</xdr:col>
      <xdr:colOff>119062</xdr:colOff>
      <xdr:row>3</xdr:row>
      <xdr:rowOff>55563</xdr:rowOff>
    </xdr:from>
    <xdr:to>
      <xdr:col>2</xdr:col>
      <xdr:colOff>1484312</xdr:colOff>
      <xdr:row>3</xdr:row>
      <xdr:rowOff>1420050</xdr:rowOff>
    </xdr:to>
    <xdr:pic>
      <xdr:nvPicPr>
        <xdr:cNvPr id="12" name="Picture 11"/>
        <xdr:cNvPicPr>
          <a:picLocks noChangeAspect="1"/>
        </xdr:cNvPicPr>
      </xdr:nvPicPr>
      <xdr:blipFill rotWithShape="1">
        <a:blip xmlns:r="http://schemas.openxmlformats.org/officeDocument/2006/relationships" r:embed="rId4"/>
        <a:srcRect r="65600"/>
        <a:stretch/>
      </xdr:blipFill>
      <xdr:spPr>
        <a:xfrm>
          <a:off x="1869281" y="1984376"/>
          <a:ext cx="1365250" cy="1364487"/>
        </a:xfrm>
        <a:prstGeom prst="rect">
          <a:avLst/>
        </a:prstGeom>
        <a:ln>
          <a:solidFill>
            <a:schemeClr val="tx1"/>
          </a:solidFill>
        </a:ln>
      </xdr:spPr>
    </xdr:pic>
    <xdr:clientData/>
  </xdr:twoCellAnchor>
  <xdr:twoCellAnchor editAs="oneCell">
    <xdr:from>
      <xdr:col>2</xdr:col>
      <xdr:colOff>142875</xdr:colOff>
      <xdr:row>5</xdr:row>
      <xdr:rowOff>165655</xdr:rowOff>
    </xdr:from>
    <xdr:to>
      <xdr:col>2</xdr:col>
      <xdr:colOff>1785937</xdr:colOff>
      <xdr:row>6</xdr:row>
      <xdr:rowOff>410</xdr:rowOff>
    </xdr:to>
    <xdr:pic>
      <xdr:nvPicPr>
        <xdr:cNvPr id="11" name="Picture 10"/>
        <xdr:cNvPicPr>
          <a:picLocks noChangeAspect="1"/>
        </xdr:cNvPicPr>
      </xdr:nvPicPr>
      <xdr:blipFill>
        <a:blip xmlns:r="http://schemas.openxmlformats.org/officeDocument/2006/relationships" r:embed="rId7"/>
        <a:stretch>
          <a:fillRect/>
        </a:stretch>
      </xdr:blipFill>
      <xdr:spPr>
        <a:xfrm>
          <a:off x="1976438" y="4293155"/>
          <a:ext cx="1643062" cy="1493693"/>
        </a:xfrm>
        <a:prstGeom prst="rect">
          <a:avLst/>
        </a:prstGeom>
        <a:ln>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workbookViewId="0">
      <selection activeCell="C4" sqref="C4"/>
    </sheetView>
  </sheetViews>
  <sheetFormatPr defaultRowHeight="15" x14ac:dyDescent="0.25"/>
  <cols>
    <col min="1" max="1" width="14.140625" bestFit="1" customWidth="1"/>
    <col min="2" max="2" width="11.5703125" bestFit="1" customWidth="1"/>
    <col min="3" max="3" width="11.7109375" bestFit="1" customWidth="1"/>
    <col min="4" max="4" width="11.5703125" bestFit="1" customWidth="1"/>
  </cols>
  <sheetData>
    <row r="1" spans="1:4" x14ac:dyDescent="0.25">
      <c r="B1" s="18" t="s">
        <v>34</v>
      </c>
      <c r="C1" s="18" t="s">
        <v>35</v>
      </c>
      <c r="D1" s="18" t="s">
        <v>41</v>
      </c>
    </row>
    <row r="2" spans="1:4" x14ac:dyDescent="0.25">
      <c r="A2" s="2" t="s">
        <v>36</v>
      </c>
      <c r="B2" s="20">
        <f>Comparison!I11</f>
        <v>81136</v>
      </c>
      <c r="C2" s="20">
        <f>Comparison!K11</f>
        <v>80399</v>
      </c>
      <c r="D2" s="20">
        <f>Comparison!M11</f>
        <v>60550.5</v>
      </c>
    </row>
    <row r="3" spans="1:4" x14ac:dyDescent="0.25">
      <c r="A3" s="2" t="s">
        <v>37</v>
      </c>
      <c r="B3" s="20">
        <f>Comparison!I12</f>
        <v>27216</v>
      </c>
      <c r="C3" s="20">
        <f>Comparison!K12</f>
        <v>14000</v>
      </c>
      <c r="D3" s="20">
        <f>Comparison!M12</f>
        <v>15000</v>
      </c>
    </row>
    <row r="4" spans="1:4" x14ac:dyDescent="0.25">
      <c r="A4" s="2" t="s">
        <v>38</v>
      </c>
      <c r="B4" s="20">
        <f>Comparison!I13</f>
        <v>20691</v>
      </c>
      <c r="C4" s="20">
        <f>Comparison!K13</f>
        <v>15000</v>
      </c>
      <c r="D4" s="20">
        <f>Comparison!M13</f>
        <v>25000</v>
      </c>
    </row>
    <row r="5" spans="1:4" x14ac:dyDescent="0.25">
      <c r="A5" s="2" t="s">
        <v>39</v>
      </c>
      <c r="B5" s="20">
        <f>Comparison!I14</f>
        <v>23227.739999999998</v>
      </c>
      <c r="C5" s="20">
        <f>Comparison!K14</f>
        <v>19691.82</v>
      </c>
      <c r="D5" s="20">
        <f>Comparison!M14</f>
        <v>18099.09</v>
      </c>
    </row>
    <row r="6" spans="1:4" x14ac:dyDescent="0.25">
      <c r="A6" s="18" t="s">
        <v>40</v>
      </c>
      <c r="B6" s="21">
        <f>Comparison!I15</f>
        <v>152270.74</v>
      </c>
      <c r="C6" s="21">
        <f>Comparison!K15</f>
        <v>129090.82</v>
      </c>
      <c r="D6" s="21">
        <f>Comparison!M15</f>
        <v>118649.59</v>
      </c>
    </row>
    <row r="7" spans="1:4" x14ac:dyDescent="0.25">
      <c r="A7" s="23"/>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opLeftCell="B1" zoomScale="70" zoomScaleNormal="70" workbookViewId="0">
      <selection activeCell="F4" sqref="F4"/>
    </sheetView>
  </sheetViews>
  <sheetFormatPr defaultColWidth="8.7109375" defaultRowHeight="15" x14ac:dyDescent="0.25"/>
  <cols>
    <col min="1" max="1" width="8.85546875" style="1" bestFit="1" customWidth="1"/>
    <col min="2" max="2" width="17.42578125" style="13" customWidth="1"/>
    <col min="3" max="3" width="71.42578125" style="1" customWidth="1"/>
    <col min="4" max="4" width="23.7109375" style="1" customWidth="1"/>
    <col min="5" max="5" width="58.140625" style="1" customWidth="1"/>
    <col min="6" max="7" width="9.42578125" style="1" customWidth="1"/>
    <col min="8" max="8" width="9.85546875" style="1" customWidth="1"/>
    <col min="9" max="9" width="12.42578125" style="1" customWidth="1"/>
    <col min="10" max="10" width="7.7109375" style="1" customWidth="1"/>
    <col min="11" max="11" width="12.42578125" style="1" customWidth="1"/>
    <col min="12" max="12" width="8.140625" style="1" customWidth="1"/>
    <col min="13" max="13" width="12.42578125" style="1" customWidth="1"/>
    <col min="14" max="16384" width="8.7109375" style="1"/>
  </cols>
  <sheetData>
    <row r="1" spans="1:13" x14ac:dyDescent="0.25">
      <c r="A1" s="24"/>
      <c r="B1" s="25"/>
      <c r="C1" s="26"/>
      <c r="D1" s="26"/>
      <c r="E1" s="26"/>
      <c r="F1" s="26"/>
      <c r="G1" s="26"/>
      <c r="H1" s="44" t="s">
        <v>34</v>
      </c>
      <c r="I1" s="44"/>
      <c r="J1" s="44" t="s">
        <v>35</v>
      </c>
      <c r="K1" s="44"/>
      <c r="L1" s="44" t="s">
        <v>41</v>
      </c>
      <c r="M1" s="45"/>
    </row>
    <row r="2" spans="1:13" ht="18.75" x14ac:dyDescent="0.25">
      <c r="A2" s="27" t="s">
        <v>0</v>
      </c>
      <c r="B2" s="12" t="s">
        <v>1</v>
      </c>
      <c r="C2" s="5" t="s">
        <v>2</v>
      </c>
      <c r="D2" s="6" t="s">
        <v>3</v>
      </c>
      <c r="E2" s="6" t="s">
        <v>4</v>
      </c>
      <c r="F2" s="5" t="s">
        <v>5</v>
      </c>
      <c r="G2" s="5" t="s">
        <v>30</v>
      </c>
      <c r="H2" s="19" t="s">
        <v>32</v>
      </c>
      <c r="I2" s="19" t="s">
        <v>33</v>
      </c>
      <c r="J2" s="19" t="s">
        <v>32</v>
      </c>
      <c r="K2" s="19" t="s">
        <v>33</v>
      </c>
      <c r="L2" s="19" t="s">
        <v>32</v>
      </c>
      <c r="M2" s="28" t="s">
        <v>33</v>
      </c>
    </row>
    <row r="3" spans="1:13" ht="119.1" customHeight="1" x14ac:dyDescent="0.25">
      <c r="A3" s="29">
        <v>1</v>
      </c>
      <c r="B3" s="4" t="s">
        <v>19</v>
      </c>
      <c r="C3" s="22"/>
      <c r="D3" s="7" t="s">
        <v>16</v>
      </c>
      <c r="E3" s="4" t="s">
        <v>21</v>
      </c>
      <c r="F3" s="22">
        <v>1</v>
      </c>
      <c r="G3" s="22" t="s">
        <v>31</v>
      </c>
      <c r="H3" s="15">
        <v>34272</v>
      </c>
      <c r="I3" s="14">
        <f>H3*$F3</f>
        <v>34272</v>
      </c>
      <c r="J3" s="15">
        <v>41990</v>
      </c>
      <c r="K3" s="14">
        <f>J3*$F3</f>
        <v>41990</v>
      </c>
      <c r="L3" s="15">
        <v>33462</v>
      </c>
      <c r="M3" s="30">
        <f>L3*$F3</f>
        <v>33462</v>
      </c>
    </row>
    <row r="4" spans="1:13" ht="119.1" customHeight="1" x14ac:dyDescent="0.25">
      <c r="A4" s="29">
        <v>2</v>
      </c>
      <c r="B4" s="4" t="s">
        <v>20</v>
      </c>
      <c r="C4" s="22"/>
      <c r="D4" s="7" t="s">
        <v>17</v>
      </c>
      <c r="E4" s="4" t="s">
        <v>18</v>
      </c>
      <c r="F4" s="22">
        <v>1</v>
      </c>
      <c r="G4" s="22" t="s">
        <v>31</v>
      </c>
      <c r="H4" s="15">
        <v>6048</v>
      </c>
      <c r="I4" s="14">
        <f t="shared" ref="I4:K10" si="0">H4*$F4</f>
        <v>6048</v>
      </c>
      <c r="J4" s="15">
        <v>8349</v>
      </c>
      <c r="K4" s="14">
        <f t="shared" si="0"/>
        <v>8349</v>
      </c>
      <c r="L4" s="15">
        <v>5566</v>
      </c>
      <c r="M4" s="30">
        <f t="shared" ref="M4" si="1">L4*$F4</f>
        <v>5566</v>
      </c>
    </row>
    <row r="5" spans="1:13" ht="69" customHeight="1" x14ac:dyDescent="0.25">
      <c r="A5" s="29">
        <v>3</v>
      </c>
      <c r="B5" s="4" t="s">
        <v>6</v>
      </c>
      <c r="C5" s="22"/>
      <c r="D5" s="4" t="s">
        <v>12</v>
      </c>
      <c r="E5" s="4" t="s">
        <v>23</v>
      </c>
      <c r="F5" s="22">
        <v>1</v>
      </c>
      <c r="G5" s="22" t="s">
        <v>31</v>
      </c>
      <c r="H5" s="15">
        <f>6050+6600</f>
        <v>12650</v>
      </c>
      <c r="I5" s="14">
        <f t="shared" si="0"/>
        <v>12650</v>
      </c>
      <c r="J5" s="15">
        <f>2990+3510</f>
        <v>6500</v>
      </c>
      <c r="K5" s="14">
        <f t="shared" si="0"/>
        <v>6500</v>
      </c>
      <c r="L5" s="15">
        <v>2880</v>
      </c>
      <c r="M5" s="30">
        <f t="shared" ref="M5" si="2">L5*$F5</f>
        <v>2880</v>
      </c>
    </row>
    <row r="6" spans="1:13" ht="150" x14ac:dyDescent="0.25">
      <c r="A6" s="29">
        <v>4</v>
      </c>
      <c r="B6" s="4" t="s">
        <v>25</v>
      </c>
      <c r="C6" s="22"/>
      <c r="D6" s="4" t="s">
        <v>26</v>
      </c>
      <c r="E6" s="4" t="s">
        <v>24</v>
      </c>
      <c r="F6" s="22">
        <v>1</v>
      </c>
      <c r="G6" s="22" t="s">
        <v>31</v>
      </c>
      <c r="H6" s="15">
        <v>10951</v>
      </c>
      <c r="I6" s="14">
        <f t="shared" si="0"/>
        <v>10951</v>
      </c>
      <c r="J6" s="15">
        <v>8500</v>
      </c>
      <c r="K6" s="14">
        <f t="shared" si="0"/>
        <v>8500</v>
      </c>
      <c r="L6" s="15">
        <v>3500</v>
      </c>
      <c r="M6" s="30">
        <f t="shared" ref="M6" si="3">L6*$F6</f>
        <v>3500</v>
      </c>
    </row>
    <row r="7" spans="1:13" ht="149.1" customHeight="1" x14ac:dyDescent="0.25">
      <c r="A7" s="29">
        <v>5</v>
      </c>
      <c r="B7" s="4" t="s">
        <v>7</v>
      </c>
      <c r="C7" s="22"/>
      <c r="D7" s="4" t="s">
        <v>8</v>
      </c>
      <c r="E7" s="4" t="s">
        <v>22</v>
      </c>
      <c r="F7" s="22">
        <v>1</v>
      </c>
      <c r="G7" s="22" t="s">
        <v>31</v>
      </c>
      <c r="H7" s="15">
        <v>3750</v>
      </c>
      <c r="I7" s="14">
        <f t="shared" si="0"/>
        <v>3750</v>
      </c>
      <c r="J7" s="15">
        <v>5100</v>
      </c>
      <c r="K7" s="14">
        <f t="shared" si="0"/>
        <v>5100</v>
      </c>
      <c r="L7" s="15">
        <v>3750</v>
      </c>
      <c r="M7" s="30">
        <f t="shared" ref="M7" si="4">L7*$F7</f>
        <v>3750</v>
      </c>
    </row>
    <row r="8" spans="1:13" ht="248.1" customHeight="1" x14ac:dyDescent="0.25">
      <c r="A8" s="29">
        <v>6</v>
      </c>
      <c r="B8" s="4" t="s">
        <v>9</v>
      </c>
      <c r="C8" s="22"/>
      <c r="D8" s="7" t="s">
        <v>13</v>
      </c>
      <c r="E8" s="3" t="s">
        <v>27</v>
      </c>
      <c r="F8" s="22">
        <v>1</v>
      </c>
      <c r="G8" s="22" t="s">
        <v>31</v>
      </c>
      <c r="H8" s="15">
        <v>2800</v>
      </c>
      <c r="I8" s="14">
        <f t="shared" si="0"/>
        <v>2800</v>
      </c>
      <c r="J8" s="15">
        <v>4200</v>
      </c>
      <c r="K8" s="14">
        <f t="shared" si="0"/>
        <v>4200</v>
      </c>
      <c r="L8" s="15">
        <v>4030</v>
      </c>
      <c r="M8" s="30">
        <f t="shared" ref="M8" si="5">L8*$F8</f>
        <v>4030</v>
      </c>
    </row>
    <row r="9" spans="1:13" s="11" customFormat="1" ht="157.5" customHeight="1" x14ac:dyDescent="0.25">
      <c r="A9" s="31">
        <v>7</v>
      </c>
      <c r="B9" s="9" t="s">
        <v>10</v>
      </c>
      <c r="C9" s="8"/>
      <c r="D9" s="9" t="s">
        <v>14</v>
      </c>
      <c r="E9" s="9" t="s">
        <v>15</v>
      </c>
      <c r="F9" s="10">
        <v>1</v>
      </c>
      <c r="G9" s="22" t="s">
        <v>31</v>
      </c>
      <c r="H9" s="15">
        <f>5197.5+540+1620+2250</f>
        <v>9607.5</v>
      </c>
      <c r="I9" s="14">
        <f t="shared" si="0"/>
        <v>9607.5</v>
      </c>
      <c r="J9" s="15">
        <f>200+100+100+100+200+200+200+200+200+200+200+200+200+200+1500+350</f>
        <v>4350</v>
      </c>
      <c r="K9" s="14">
        <f t="shared" si="0"/>
        <v>4350</v>
      </c>
      <c r="L9" s="15">
        <v>350</v>
      </c>
      <c r="M9" s="30">
        <f>L9*16</f>
        <v>5600</v>
      </c>
    </row>
    <row r="10" spans="1:13" ht="201.95" customHeight="1" x14ac:dyDescent="0.25">
      <c r="A10" s="29">
        <v>8</v>
      </c>
      <c r="B10" s="4" t="s">
        <v>29</v>
      </c>
      <c r="C10" s="22"/>
      <c r="D10" s="4" t="s">
        <v>11</v>
      </c>
      <c r="E10" s="4" t="s">
        <v>28</v>
      </c>
      <c r="F10" s="22">
        <v>1</v>
      </c>
      <c r="G10" s="10" t="s">
        <v>31</v>
      </c>
      <c r="H10" s="15">
        <f>337.5+720</f>
        <v>1057.5</v>
      </c>
      <c r="I10" s="14">
        <f t="shared" si="0"/>
        <v>1057.5</v>
      </c>
      <c r="J10" s="15">
        <f>450+960</f>
        <v>1410</v>
      </c>
      <c r="K10" s="14">
        <f t="shared" si="0"/>
        <v>1410</v>
      </c>
      <c r="L10" s="15">
        <v>1762.5</v>
      </c>
      <c r="M10" s="30">
        <f t="shared" ref="M10" si="6">L10*$F10</f>
        <v>1762.5</v>
      </c>
    </row>
    <row r="11" spans="1:13" x14ac:dyDescent="0.25">
      <c r="A11" s="32"/>
      <c r="B11" s="33"/>
      <c r="C11" s="34"/>
      <c r="D11" s="34"/>
      <c r="E11" s="34"/>
      <c r="F11" s="46" t="s">
        <v>36</v>
      </c>
      <c r="G11" s="46"/>
      <c r="H11" s="22"/>
      <c r="I11" s="16">
        <f>SUM(I3:I10)</f>
        <v>81136</v>
      </c>
      <c r="J11" s="22"/>
      <c r="K11" s="16">
        <f>SUM(K3:K10)</f>
        <v>80399</v>
      </c>
      <c r="L11" s="22"/>
      <c r="M11" s="35">
        <f>SUM(M3:M10)</f>
        <v>60550.5</v>
      </c>
    </row>
    <row r="12" spans="1:13" x14ac:dyDescent="0.25">
      <c r="A12" s="32"/>
      <c r="B12" s="33"/>
      <c r="C12" s="34"/>
      <c r="D12" s="34"/>
      <c r="E12" s="34"/>
      <c r="F12" s="46" t="s">
        <v>37</v>
      </c>
      <c r="G12" s="46"/>
      <c r="H12" s="22"/>
      <c r="I12" s="17">
        <v>27216</v>
      </c>
      <c r="J12" s="22"/>
      <c r="K12" s="17">
        <v>14000</v>
      </c>
      <c r="L12" s="22"/>
      <c r="M12" s="36">
        <v>15000</v>
      </c>
    </row>
    <row r="13" spans="1:13" x14ac:dyDescent="0.25">
      <c r="A13" s="32"/>
      <c r="B13" s="33"/>
      <c r="C13" s="34"/>
      <c r="D13" s="34"/>
      <c r="E13" s="34"/>
      <c r="F13" s="46" t="s">
        <v>38</v>
      </c>
      <c r="G13" s="46"/>
      <c r="H13" s="22"/>
      <c r="I13" s="17">
        <v>20691</v>
      </c>
      <c r="J13" s="22"/>
      <c r="K13" s="17">
        <v>15000</v>
      </c>
      <c r="L13" s="22"/>
      <c r="M13" s="36">
        <v>25000</v>
      </c>
    </row>
    <row r="14" spans="1:13" x14ac:dyDescent="0.25">
      <c r="A14" s="32"/>
      <c r="B14" s="33"/>
      <c r="C14" s="34"/>
      <c r="D14" s="34"/>
      <c r="E14" s="34"/>
      <c r="F14" s="46" t="s">
        <v>39</v>
      </c>
      <c r="G14" s="46"/>
      <c r="H14" s="22"/>
      <c r="I14" s="16">
        <f>SUM(I11:I13)*18%</f>
        <v>23227.739999999998</v>
      </c>
      <c r="J14" s="22"/>
      <c r="K14" s="16">
        <f>SUM(K11:K13)*18%</f>
        <v>19691.82</v>
      </c>
      <c r="L14" s="22"/>
      <c r="M14" s="35">
        <f>SUM(M11:M13)*18%</f>
        <v>18099.09</v>
      </c>
    </row>
    <row r="15" spans="1:13" ht="15.75" thickBot="1" x14ac:dyDescent="0.3">
      <c r="A15" s="37"/>
      <c r="B15" s="38"/>
      <c r="C15" s="39"/>
      <c r="D15" s="39"/>
      <c r="E15" s="39"/>
      <c r="F15" s="43" t="s">
        <v>40</v>
      </c>
      <c r="G15" s="43"/>
      <c r="H15" s="40"/>
      <c r="I15" s="41">
        <f>SUM(I11:I14)</f>
        <v>152270.74</v>
      </c>
      <c r="J15" s="40"/>
      <c r="K15" s="41">
        <f>SUM(K11:K14)</f>
        <v>129090.82</v>
      </c>
      <c r="L15" s="40"/>
      <c r="M15" s="42">
        <f>SUM(M11:M14)</f>
        <v>118649.59</v>
      </c>
    </row>
  </sheetData>
  <mergeCells count="8">
    <mergeCell ref="F15:G15"/>
    <mergeCell ref="L1:M1"/>
    <mergeCell ref="H1:I1"/>
    <mergeCell ref="J1:K1"/>
    <mergeCell ref="F11:G11"/>
    <mergeCell ref="F12:G12"/>
    <mergeCell ref="F13:G13"/>
    <mergeCell ref="F14:G14"/>
  </mergeCells>
  <pageMargins left="0.11811023622047245" right="7.874015748031496E-2" top="0.11811023622047245" bottom="0.11811023622047245" header="0.31496062992125984" footer="0.31496062992125984"/>
  <pageSetup paperSize="9" scale="3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1425ea5-094f-46b7-81b2-8228d74d0a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9ECA5A8D97BD4EA96AED5E02D279A8" ma:contentTypeVersion="12" ma:contentTypeDescription="Create a new document." ma:contentTypeScope="" ma:versionID="ccfb52b23cd467133b7bccd21957caf5">
  <xsd:schema xmlns:xsd="http://www.w3.org/2001/XMLSchema" xmlns:xs="http://www.w3.org/2001/XMLSchema" xmlns:p="http://schemas.microsoft.com/office/2006/metadata/properties" xmlns:ns3="31425ea5-094f-46b7-81b2-8228d74d0ac1" xmlns:ns4="5f6de6f9-3696-4735-9aef-34aa82e5f2ae" targetNamespace="http://schemas.microsoft.com/office/2006/metadata/properties" ma:root="true" ma:fieldsID="758c14174521c912de4834620916acba" ns3:_="" ns4:_="">
    <xsd:import namespace="31425ea5-094f-46b7-81b2-8228d74d0ac1"/>
    <xsd:import namespace="5f6de6f9-3696-4735-9aef-34aa82e5f2a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425ea5-094f-46b7-81b2-8228d74d0a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6de6f9-3696-4735-9aef-34aa82e5f2a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44EE2A-74FB-446F-8AF0-5C86950C26D7}">
  <ds:schemaRef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31425ea5-094f-46b7-81b2-8228d74d0ac1"/>
    <ds:schemaRef ds:uri="http://schemas.microsoft.com/office/infopath/2007/PartnerControls"/>
    <ds:schemaRef ds:uri="http://schemas.openxmlformats.org/package/2006/metadata/core-properties"/>
    <ds:schemaRef ds:uri="5f6de6f9-3696-4735-9aef-34aa82e5f2ae"/>
    <ds:schemaRef ds:uri="http://purl.org/dc/dcmitype/"/>
  </ds:schemaRefs>
</ds:datastoreItem>
</file>

<file path=customXml/itemProps2.xml><?xml version="1.0" encoding="utf-8"?>
<ds:datastoreItem xmlns:ds="http://schemas.openxmlformats.org/officeDocument/2006/customXml" ds:itemID="{BBA86B87-133C-4BF8-B189-41247CE2518E}">
  <ds:schemaRefs>
    <ds:schemaRef ds:uri="http://schemas.microsoft.com/sharepoint/v3/contenttype/forms"/>
  </ds:schemaRefs>
</ds:datastoreItem>
</file>

<file path=customXml/itemProps3.xml><?xml version="1.0" encoding="utf-8"?>
<ds:datastoreItem xmlns:ds="http://schemas.openxmlformats.org/officeDocument/2006/customXml" ds:itemID="{C8D47C23-3C2B-4B0B-B300-F7D6C7F64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425ea5-094f-46b7-81b2-8228d74d0ac1"/>
    <ds:schemaRef ds:uri="5f6de6f9-3696-4735-9aef-34aa82e5f2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Chetan Bobade</dc:creator>
  <cp:lastModifiedBy>Sarvesh Patil</cp:lastModifiedBy>
  <cp:lastPrinted>2024-02-19T18:53:26Z</cp:lastPrinted>
  <dcterms:created xsi:type="dcterms:W3CDTF">2023-03-01T10:20:52Z</dcterms:created>
  <dcterms:modified xsi:type="dcterms:W3CDTF">2024-02-19T18:53:31Z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0x010100209ECA5A8D97BD4EA96AED5E02D279A8</vt:lpwstr>
  </property>
</Properties>
</file>