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458" sheetId="1" r:id="rId1"/>
  </sheets>
  <definedNames>
    <definedName name="_xlnm._FilterDatabase" localSheetId="0" hidden="1">'458'!$A$5:$K$5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G21" i="1" s="1"/>
  <c r="I15" i="1" l="1"/>
  <c r="I14" i="1"/>
  <c r="I13" i="1"/>
  <c r="I12" i="1"/>
  <c r="I11" i="1"/>
  <c r="I10" i="1"/>
  <c r="I9" i="1"/>
  <c r="I8" i="1"/>
  <c r="I7" i="1" l="1"/>
  <c r="I6" i="1"/>
  <c r="I27" i="1"/>
  <c r="I25" i="1"/>
  <c r="I24" i="1"/>
  <c r="I21" i="1" l="1"/>
  <c r="K21" i="1"/>
  <c r="K24" i="1"/>
  <c r="K25" i="1"/>
  <c r="K27" i="1"/>
  <c r="G24" i="1"/>
  <c r="G25" i="1"/>
  <c r="G27" i="1"/>
  <c r="G23" i="1" l="1"/>
  <c r="I23" i="1"/>
  <c r="K22" i="1"/>
  <c r="K23" i="1" s="1"/>
  <c r="F26" i="1" l="1"/>
  <c r="G26" i="1" s="1"/>
  <c r="J26" i="1"/>
  <c r="K26" i="1" s="1"/>
  <c r="K28" i="1" s="1"/>
  <c r="H26" i="1"/>
  <c r="I26" i="1" s="1"/>
  <c r="I28" i="1" s="1"/>
</calcChain>
</file>

<file path=xl/sharedStrings.xml><?xml version="1.0" encoding="utf-8"?>
<sst xmlns="http://schemas.openxmlformats.org/spreadsheetml/2006/main" count="64" uniqueCount="43">
  <si>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</si>
  <si>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</si>
  <si>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</si>
  <si>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</si>
  <si>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</si>
  <si>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</si>
  <si>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</si>
  <si>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</si>
  <si>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</si>
  <si>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</si>
  <si>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</si>
  <si>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</si>
  <si>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</si>
  <si>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</si>
  <si>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</si>
  <si>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</si>
  <si>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</si>
  <si>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</si>
  <si>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</si>
  <si>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</si>
  <si>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</si>
  <si>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Discount%</t>
  </si>
  <si>
    <t>After Delivery</t>
  </si>
  <si>
    <t>SV Engineering</t>
  </si>
  <si>
    <t>3MM ELECTRICAL RUBBERMAT BLACK (1MT*2MT)</t>
  </si>
  <si>
    <t>1/2" FLEXIBLE HOSE GREY/ BLACK</t>
  </si>
  <si>
    <t>100*50M CABEL TRUNK</t>
  </si>
  <si>
    <t>MCB DUMMY</t>
  </si>
  <si>
    <t>LED PANEL INDICATER RED</t>
  </si>
  <si>
    <t>LED PANEL INDICATER YELLOW</t>
  </si>
  <si>
    <t>LED PANEL INDICATER GREEN</t>
  </si>
  <si>
    <t>LED PANEL INDICATER BLUE</t>
  </si>
  <si>
    <t xml:space="preserve">INSULATION TAPE </t>
  </si>
  <si>
    <t>1" FLEXIBLE PVC HOSE BLACK</t>
  </si>
  <si>
    <t>LT PANEL DOOR LOCK</t>
  </si>
  <si>
    <t>METAL SOCKET CAP</t>
  </si>
  <si>
    <t>1 1/2" PVC FLEXIBLE HOSE GREY</t>
  </si>
  <si>
    <t>12M PLATE WHITE</t>
  </si>
  <si>
    <t>PCS</t>
  </si>
  <si>
    <t>ROLL</t>
  </si>
  <si>
    <t>Comparative for Safal PR TFSCPL-24-25-00458</t>
  </si>
  <si>
    <t>Shree Electro Suppliers</t>
  </si>
  <si>
    <t>STGS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</si>
</sst>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5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vertical="center"/>
    </xf>
    <xf numFmtId="9" fontId="4" fillId="0" borderId="1" xfId="1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2" fontId="5" fillId="3" borderId="1" xfId="0" applyNumberFormat="1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J19" sqref="J19"/>
    </sheetView>
  </sheetViews>
  <sheetFormatPr defaultColWidth="8.7265625" defaultRowHeight="13" x14ac:dyDescent="0.3"/>
  <cols>
    <col min="1" max="1" width="5.1796875" style="8" bestFit="1" customWidth="1"/>
    <col min="2" max="2" width="41.1796875" style="8" customWidth="1"/>
    <col min="3" max="3" width="4.453125" style="8" customWidth="1"/>
    <col min="4" max="4" width="4.54296875" style="8" bestFit="1" customWidth="1"/>
    <col min="5" max="5" width="8.81640625" style="8" customWidth="1"/>
    <col min="6" max="6" width="10.1796875" style="8" bestFit="1" customWidth="1"/>
    <col min="7" max="7" width="10.26953125" style="8" bestFit="1" customWidth="1"/>
    <col min="8" max="8" width="10.26953125" style="8" hidden="1" customWidth="1"/>
    <col min="9" max="9" width="10.7265625" style="8" hidden="1" customWidth="1"/>
    <col min="10" max="10" width="10.1796875" style="8" bestFit="1" customWidth="1"/>
    <col min="11" max="11" width="10.26953125" style="8" bestFit="1" customWidth="1"/>
    <col min="12" max="16384" width="8.7265625" style="8"/>
  </cols>
  <sheetData>
    <row r="1" spans="1:11" x14ac:dyDescent="0.3">
      <c r="A1" s="31" t="s">
        <v>17</v>
      </c>
      <c r="B1" s="32"/>
      <c r="C1" s="32"/>
      <c r="D1" s="32"/>
      <c r="E1" s="32"/>
      <c r="F1" s="32"/>
      <c r="G1" s="32"/>
      <c r="H1" s="5"/>
      <c r="I1" s="5"/>
      <c r="J1" s="6" t="s">
        <v>18</v>
      </c>
      <c r="K1" s="7">
        <v>45624</v>
      </c>
    </row>
    <row r="2" spans="1:1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3">
      <c r="A4" s="36"/>
      <c r="B4" s="37"/>
      <c r="C4" s="37"/>
      <c r="D4" s="37"/>
      <c r="E4" s="38"/>
      <c r="F4" s="35" t="s">
        <v>41</v>
      </c>
      <c r="G4" s="35"/>
      <c r="H4" s="35" t="s">
        <v>23</v>
      </c>
      <c r="I4" s="35"/>
      <c r="J4" s="35" t="s">
        <v>42</v>
      </c>
      <c r="K4" s="35"/>
    </row>
    <row r="5" spans="1:11" x14ac:dyDescent="0.3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5</v>
      </c>
      <c r="I5" s="9" t="s">
        <v>6</v>
      </c>
      <c r="J5" s="9" t="s">
        <v>5</v>
      </c>
      <c r="K5" s="9" t="s">
        <v>6</v>
      </c>
    </row>
    <row r="6" spans="1:11" x14ac:dyDescent="0.3">
      <c r="A6" s="1">
        <v>1</v>
      </c>
      <c r="B6" s="2" t="s">
        <v>24</v>
      </c>
      <c r="C6" s="1">
        <v>7</v>
      </c>
      <c r="D6" s="4" t="s">
        <v>38</v>
      </c>
      <c r="E6" s="10">
        <v>0.18</v>
      </c>
      <c r="F6" s="4">
        <v>1675</v>
      </c>
      <c r="G6" s="11">
        <f>C6*F6</f>
        <v>11725</v>
      </c>
      <c r="H6" s="12">
        <v>26</v>
      </c>
      <c r="I6" s="11">
        <f>C6*H6</f>
        <v>182</v>
      </c>
      <c r="J6" s="12">
        <v>1700</v>
      </c>
      <c r="K6" s="11">
        <f>C6*J6</f>
        <v>11900</v>
      </c>
    </row>
    <row r="7" spans="1:11" x14ac:dyDescent="0.3">
      <c r="A7" s="1">
        <v>2</v>
      </c>
      <c r="B7" s="2" t="s">
        <v>25</v>
      </c>
      <c r="C7" s="1">
        <v>2</v>
      </c>
      <c r="D7" s="4" t="s">
        <v>39</v>
      </c>
      <c r="E7" s="10">
        <v>0.18</v>
      </c>
      <c r="F7" s="4">
        <v>390</v>
      </c>
      <c r="G7" s="11">
        <f t="shared" ref="G7:G19" si="0">C7*F7</f>
        <v>780</v>
      </c>
      <c r="H7" s="12">
        <v>1790</v>
      </c>
      <c r="I7" s="11">
        <f>C7*H7</f>
        <v>3580</v>
      </c>
      <c r="J7" s="12">
        <v>400</v>
      </c>
      <c r="K7" s="11">
        <f t="shared" ref="K7:K19" si="1">C7*J7</f>
        <v>800</v>
      </c>
    </row>
    <row r="8" spans="1:11" x14ac:dyDescent="0.3">
      <c r="A8" s="1">
        <v>3</v>
      </c>
      <c r="B8" s="2" t="s">
        <v>26</v>
      </c>
      <c r="C8" s="1">
        <v>3</v>
      </c>
      <c r="D8" s="4" t="s">
        <v>38</v>
      </c>
      <c r="E8" s="10">
        <v>0.18</v>
      </c>
      <c r="F8" s="4">
        <v>1250</v>
      </c>
      <c r="G8" s="11">
        <f t="shared" si="0"/>
        <v>3750</v>
      </c>
      <c r="H8" s="12">
        <v>2350</v>
      </c>
      <c r="I8" s="11">
        <f t="shared" ref="I8:I15" si="2">C8*H8</f>
        <v>7050</v>
      </c>
      <c r="J8" s="12">
        <v>1250</v>
      </c>
      <c r="K8" s="11">
        <f t="shared" si="1"/>
        <v>3750</v>
      </c>
    </row>
    <row r="9" spans="1:11" x14ac:dyDescent="0.3">
      <c r="A9" s="1">
        <v>4</v>
      </c>
      <c r="B9" s="2" t="s">
        <v>27</v>
      </c>
      <c r="C9" s="1">
        <v>100</v>
      </c>
      <c r="D9" s="4" t="s">
        <v>38</v>
      </c>
      <c r="E9" s="10">
        <v>0.18</v>
      </c>
      <c r="F9" s="4">
        <v>5</v>
      </c>
      <c r="G9" s="11">
        <f t="shared" si="0"/>
        <v>500</v>
      </c>
      <c r="H9" s="12">
        <v>1150</v>
      </c>
      <c r="I9" s="11">
        <f t="shared" si="2"/>
        <v>115000</v>
      </c>
      <c r="J9" s="12">
        <v>5</v>
      </c>
      <c r="K9" s="11">
        <f t="shared" si="1"/>
        <v>500</v>
      </c>
    </row>
    <row r="10" spans="1:11" x14ac:dyDescent="0.3">
      <c r="A10" s="1">
        <v>5</v>
      </c>
      <c r="B10" s="2" t="s">
        <v>28</v>
      </c>
      <c r="C10" s="1">
        <v>16</v>
      </c>
      <c r="D10" s="4" t="s">
        <v>38</v>
      </c>
      <c r="E10" s="10">
        <v>0.18</v>
      </c>
      <c r="F10" s="4">
        <v>45</v>
      </c>
      <c r="G10" s="11">
        <f t="shared" si="0"/>
        <v>720</v>
      </c>
      <c r="H10" s="12">
        <v>1005</v>
      </c>
      <c r="I10" s="11">
        <f t="shared" si="2"/>
        <v>16080</v>
      </c>
      <c r="J10" s="12">
        <v>45</v>
      </c>
      <c r="K10" s="11">
        <f t="shared" si="1"/>
        <v>720</v>
      </c>
    </row>
    <row r="11" spans="1:11" x14ac:dyDescent="0.3">
      <c r="A11" s="1">
        <v>6</v>
      </c>
      <c r="B11" s="2" t="s">
        <v>29</v>
      </c>
      <c r="C11" s="1">
        <v>13</v>
      </c>
      <c r="D11" s="4" t="s">
        <v>38</v>
      </c>
      <c r="E11" s="10">
        <v>0.18</v>
      </c>
      <c r="F11" s="4">
        <v>45</v>
      </c>
      <c r="G11" s="11">
        <f t="shared" si="0"/>
        <v>585</v>
      </c>
      <c r="H11" s="12">
        <v>1500</v>
      </c>
      <c r="I11" s="11">
        <f t="shared" si="2"/>
        <v>19500</v>
      </c>
      <c r="J11" s="12">
        <v>45</v>
      </c>
      <c r="K11" s="11">
        <f t="shared" si="1"/>
        <v>585</v>
      </c>
    </row>
    <row r="12" spans="1:11" x14ac:dyDescent="0.3">
      <c r="A12" s="1">
        <v>7</v>
      </c>
      <c r="B12" s="2" t="s">
        <v>30</v>
      </c>
      <c r="C12" s="1">
        <v>3</v>
      </c>
      <c r="D12" s="4" t="s">
        <v>38</v>
      </c>
      <c r="E12" s="10">
        <v>0.18</v>
      </c>
      <c r="F12" s="4">
        <v>45</v>
      </c>
      <c r="G12" s="11">
        <f t="shared" si="0"/>
        <v>135</v>
      </c>
      <c r="H12" s="12">
        <v>580</v>
      </c>
      <c r="I12" s="11">
        <f t="shared" si="2"/>
        <v>1740</v>
      </c>
      <c r="J12" s="12">
        <v>45</v>
      </c>
      <c r="K12" s="11">
        <f t="shared" si="1"/>
        <v>135</v>
      </c>
    </row>
    <row r="13" spans="1:11" x14ac:dyDescent="0.3">
      <c r="A13" s="1">
        <v>8</v>
      </c>
      <c r="B13" s="2" t="s">
        <v>31</v>
      </c>
      <c r="C13" s="1">
        <v>13</v>
      </c>
      <c r="D13" s="4" t="s">
        <v>38</v>
      </c>
      <c r="E13" s="10">
        <v>0.18</v>
      </c>
      <c r="F13" s="4">
        <v>60</v>
      </c>
      <c r="G13" s="11">
        <f t="shared" si="0"/>
        <v>780</v>
      </c>
      <c r="H13" s="12">
        <v>22.5</v>
      </c>
      <c r="I13" s="11">
        <f t="shared" si="2"/>
        <v>292.5</v>
      </c>
      <c r="J13" s="12">
        <v>45</v>
      </c>
      <c r="K13" s="11">
        <f t="shared" si="1"/>
        <v>585</v>
      </c>
    </row>
    <row r="14" spans="1:11" x14ac:dyDescent="0.3">
      <c r="A14" s="1">
        <v>9</v>
      </c>
      <c r="B14" s="2" t="s">
        <v>32</v>
      </c>
      <c r="C14" s="1">
        <v>25</v>
      </c>
      <c r="D14" s="4" t="s">
        <v>38</v>
      </c>
      <c r="E14" s="10">
        <v>0.18</v>
      </c>
      <c r="F14" s="4">
        <v>10</v>
      </c>
      <c r="G14" s="11">
        <f t="shared" si="0"/>
        <v>250</v>
      </c>
      <c r="H14" s="12">
        <v>75</v>
      </c>
      <c r="I14" s="11">
        <f t="shared" si="2"/>
        <v>1875</v>
      </c>
      <c r="J14" s="12">
        <v>12</v>
      </c>
      <c r="K14" s="11">
        <f t="shared" si="1"/>
        <v>300</v>
      </c>
    </row>
    <row r="15" spans="1:11" x14ac:dyDescent="0.3">
      <c r="A15" s="1">
        <v>10</v>
      </c>
      <c r="B15" s="2" t="s">
        <v>33</v>
      </c>
      <c r="C15" s="1">
        <v>6</v>
      </c>
      <c r="D15" s="4" t="s">
        <v>39</v>
      </c>
      <c r="E15" s="10">
        <v>0.18</v>
      </c>
      <c r="F15" s="4">
        <v>410</v>
      </c>
      <c r="G15" s="11">
        <f t="shared" si="0"/>
        <v>2460</v>
      </c>
      <c r="H15" s="12">
        <v>230</v>
      </c>
      <c r="I15" s="11">
        <f t="shared" si="2"/>
        <v>1380</v>
      </c>
      <c r="J15" s="12">
        <v>430</v>
      </c>
      <c r="K15" s="11">
        <f t="shared" si="1"/>
        <v>2580</v>
      </c>
    </row>
    <row r="16" spans="1:11" x14ac:dyDescent="0.3">
      <c r="A16" s="1">
        <v>11</v>
      </c>
      <c r="B16" s="2" t="s">
        <v>34</v>
      </c>
      <c r="C16" s="1">
        <v>30</v>
      </c>
      <c r="D16" s="4" t="s">
        <v>38</v>
      </c>
      <c r="E16" s="10">
        <v>0.18</v>
      </c>
      <c r="F16" s="4">
        <v>120</v>
      </c>
      <c r="G16" s="11">
        <f t="shared" si="0"/>
        <v>3600</v>
      </c>
      <c r="H16" s="12"/>
      <c r="I16" s="11"/>
      <c r="J16" s="12">
        <v>120</v>
      </c>
      <c r="K16" s="11">
        <f t="shared" si="1"/>
        <v>3600</v>
      </c>
    </row>
    <row r="17" spans="1:11" x14ac:dyDescent="0.3">
      <c r="A17" s="1">
        <v>12</v>
      </c>
      <c r="B17" s="2" t="s">
        <v>35</v>
      </c>
      <c r="C17" s="1">
        <v>80</v>
      </c>
      <c r="D17" s="4" t="s">
        <v>38</v>
      </c>
      <c r="E17" s="10">
        <v>0.18</v>
      </c>
      <c r="F17" s="4">
        <v>80</v>
      </c>
      <c r="G17" s="11">
        <f t="shared" si="0"/>
        <v>6400</v>
      </c>
      <c r="H17" s="12"/>
      <c r="I17" s="11"/>
      <c r="J17" s="12">
        <v>80</v>
      </c>
      <c r="K17" s="11">
        <f t="shared" si="1"/>
        <v>6400</v>
      </c>
    </row>
    <row r="18" spans="1:11" x14ac:dyDescent="0.3">
      <c r="A18" s="1">
        <v>13</v>
      </c>
      <c r="B18" s="3" t="s">
        <v>36</v>
      </c>
      <c r="C18" s="1">
        <v>1</v>
      </c>
      <c r="D18" s="4" t="s">
        <v>39</v>
      </c>
      <c r="E18" s="10">
        <v>0.18</v>
      </c>
      <c r="F18" s="4">
        <v>590</v>
      </c>
      <c r="G18" s="11">
        <f t="shared" si="0"/>
        <v>590</v>
      </c>
      <c r="H18" s="12"/>
      <c r="I18" s="11"/>
      <c r="J18" s="12">
        <v>640</v>
      </c>
      <c r="K18" s="11">
        <f t="shared" si="1"/>
        <v>640</v>
      </c>
    </row>
    <row r="19" spans="1:11" x14ac:dyDescent="0.3">
      <c r="A19" s="1">
        <v>14</v>
      </c>
      <c r="B19" s="3" t="s">
        <v>37</v>
      </c>
      <c r="C19" s="1">
        <v>1</v>
      </c>
      <c r="D19" s="4" t="s">
        <v>38</v>
      </c>
      <c r="E19" s="10">
        <v>0.18</v>
      </c>
      <c r="F19" s="4">
        <v>350</v>
      </c>
      <c r="G19" s="11">
        <f t="shared" si="0"/>
        <v>350</v>
      </c>
      <c r="H19" s="12"/>
      <c r="I19" s="11"/>
      <c r="J19" s="12">
        <v>392</v>
      </c>
      <c r="K19" s="11">
        <f t="shared" si="1"/>
        <v>392</v>
      </c>
    </row>
    <row r="20" spans="1:11" x14ac:dyDescent="0.3">
      <c r="A20" s="13"/>
      <c r="B20" s="14"/>
      <c r="C20" s="15"/>
      <c r="D20" s="16"/>
      <c r="E20" s="10"/>
      <c r="F20" s="12"/>
      <c r="G20" s="11"/>
      <c r="H20" s="12"/>
      <c r="I20" s="11"/>
      <c r="J20" s="12"/>
      <c r="K20" s="11"/>
    </row>
    <row r="21" spans="1:11" x14ac:dyDescent="0.3">
      <c r="A21" s="13"/>
      <c r="B21" s="17" t="s">
        <v>19</v>
      </c>
      <c r="C21" s="15"/>
      <c r="D21" s="16"/>
      <c r="E21" s="11"/>
      <c r="F21" s="11"/>
      <c r="G21" s="11">
        <f>SUM(G6:G20)</f>
        <v>32625</v>
      </c>
      <c r="H21" s="11"/>
      <c r="I21" s="11">
        <f>SUM(I6:I20)</f>
        <v>166679.5</v>
      </c>
      <c r="J21" s="11"/>
      <c r="K21" s="11">
        <f>SUM(K6:K20)</f>
        <v>32887</v>
      </c>
    </row>
    <row r="22" spans="1:11" x14ac:dyDescent="0.3">
      <c r="A22" s="6"/>
      <c r="B22" s="18" t="s">
        <v>21</v>
      </c>
      <c r="C22" s="6"/>
      <c r="D22" s="6"/>
      <c r="E22" s="19"/>
      <c r="F22" s="20"/>
      <c r="G22" s="12"/>
      <c r="H22" s="20"/>
      <c r="I22" s="12"/>
      <c r="J22" s="20"/>
      <c r="K22" s="12">
        <f>K21*J22</f>
        <v>0</v>
      </c>
    </row>
    <row r="23" spans="1:11" x14ac:dyDescent="0.3">
      <c r="A23" s="6"/>
      <c r="B23" s="18" t="s">
        <v>7</v>
      </c>
      <c r="C23" s="6"/>
      <c r="D23" s="6"/>
      <c r="E23" s="6"/>
      <c r="F23" s="11"/>
      <c r="G23" s="11">
        <f>G21-G22</f>
        <v>32625</v>
      </c>
      <c r="H23" s="11"/>
      <c r="I23" s="11">
        <f>I21-I22</f>
        <v>166679.5</v>
      </c>
      <c r="J23" s="11"/>
      <c r="K23" s="11">
        <f>K21-K22</f>
        <v>32887</v>
      </c>
    </row>
    <row r="24" spans="1:11" x14ac:dyDescent="0.3">
      <c r="A24" s="6"/>
      <c r="B24" s="18" t="s">
        <v>8</v>
      </c>
      <c r="C24" s="6"/>
      <c r="D24" s="6"/>
      <c r="E24" s="6"/>
      <c r="F24" s="11"/>
      <c r="G24" s="11">
        <f>F24*5/100</f>
        <v>0</v>
      </c>
      <c r="H24" s="11"/>
      <c r="I24" s="11">
        <f>H24*5/100</f>
        <v>0</v>
      </c>
      <c r="J24" s="11"/>
      <c r="K24" s="11">
        <f>J24*5/100</f>
        <v>0</v>
      </c>
    </row>
    <row r="25" spans="1:11" x14ac:dyDescent="0.3">
      <c r="A25" s="6"/>
      <c r="B25" s="18" t="s">
        <v>9</v>
      </c>
      <c r="C25" s="6"/>
      <c r="D25" s="6"/>
      <c r="E25" s="6"/>
      <c r="F25" s="11"/>
      <c r="G25" s="11">
        <f>F25*12%</f>
        <v>0</v>
      </c>
      <c r="H25" s="11"/>
      <c r="I25" s="11">
        <f>H25*12%</f>
        <v>0</v>
      </c>
      <c r="J25" s="11"/>
      <c r="K25" s="11">
        <f>J25*12%</f>
        <v>0</v>
      </c>
    </row>
    <row r="26" spans="1:11" x14ac:dyDescent="0.3">
      <c r="A26" s="6"/>
      <c r="B26" s="18" t="s">
        <v>10</v>
      </c>
      <c r="C26" s="6"/>
      <c r="D26" s="6"/>
      <c r="E26" s="6"/>
      <c r="F26" s="11">
        <f>+G23</f>
        <v>32625</v>
      </c>
      <c r="G26" s="11">
        <f>F26*18%</f>
        <v>5872.5</v>
      </c>
      <c r="H26" s="11">
        <f>+I23</f>
        <v>166679.5</v>
      </c>
      <c r="I26" s="11">
        <f>H26*18%</f>
        <v>30002.309999999998</v>
      </c>
      <c r="J26" s="11">
        <f>+K23</f>
        <v>32887</v>
      </c>
      <c r="K26" s="11">
        <f>J26*18%</f>
        <v>5919.66</v>
      </c>
    </row>
    <row r="27" spans="1:11" x14ac:dyDescent="0.3">
      <c r="A27" s="6"/>
      <c r="B27" s="18" t="s">
        <v>11</v>
      </c>
      <c r="C27" s="6"/>
      <c r="D27" s="6"/>
      <c r="E27" s="6"/>
      <c r="F27" s="11"/>
      <c r="G27" s="11">
        <f>F27*28%</f>
        <v>0</v>
      </c>
      <c r="H27" s="11"/>
      <c r="I27" s="11">
        <f>H27*28%</f>
        <v>0</v>
      </c>
      <c r="J27" s="11"/>
      <c r="K27" s="11">
        <f>J27*28%</f>
        <v>0</v>
      </c>
    </row>
    <row r="28" spans="1:11" x14ac:dyDescent="0.3">
      <c r="A28" s="6"/>
      <c r="B28" s="18" t="s">
        <v>12</v>
      </c>
      <c r="C28" s="6"/>
      <c r="D28" s="6"/>
      <c r="E28" s="6"/>
      <c r="F28" s="11"/>
      <c r="G28" s="11">
        <f>SUM(G23:G27)</f>
        <v>38497.5</v>
      </c>
      <c r="H28" s="11"/>
      <c r="I28" s="11">
        <f>SUM(I23:I27)</f>
        <v>196681.81</v>
      </c>
      <c r="J28" s="11"/>
      <c r="K28" s="11">
        <f>SUM(K23:K27)</f>
        <v>38806.660000000003</v>
      </c>
    </row>
    <row r="29" spans="1:11" x14ac:dyDescent="0.3">
      <c r="A29" s="6"/>
      <c r="B29" s="18" t="s">
        <v>13</v>
      </c>
      <c r="C29" s="6"/>
      <c r="D29" s="6"/>
      <c r="E29" s="6"/>
      <c r="F29" s="6"/>
      <c r="G29" s="6"/>
      <c r="H29" s="6"/>
      <c r="I29" s="6"/>
      <c r="J29" s="21"/>
      <c r="K29" s="22"/>
    </row>
    <row r="30" spans="1:11" x14ac:dyDescent="0.3">
      <c r="A30" s="15"/>
      <c r="B30" s="23"/>
      <c r="C30" s="24"/>
      <c r="D30" s="24"/>
      <c r="E30" s="24"/>
      <c r="F30" s="24"/>
      <c r="G30" s="24"/>
      <c r="H30" s="24"/>
      <c r="I30" s="24"/>
      <c r="J30" s="25"/>
      <c r="K30" s="25"/>
    </row>
    <row r="31" spans="1:11" x14ac:dyDescent="0.3">
      <c r="A31" s="15"/>
      <c r="B31" s="23" t="s">
        <v>14</v>
      </c>
      <c r="C31" s="24"/>
      <c r="D31" s="24"/>
      <c r="E31" s="24"/>
      <c r="F31" s="30" t="s">
        <v>20</v>
      </c>
      <c r="G31" s="30"/>
      <c r="H31" s="30" t="s">
        <v>20</v>
      </c>
      <c r="I31" s="30"/>
      <c r="J31" s="30" t="s">
        <v>20</v>
      </c>
      <c r="K31" s="30"/>
    </row>
    <row r="32" spans="1:11" x14ac:dyDescent="0.3">
      <c r="A32" s="15"/>
      <c r="B32" s="23" t="s">
        <v>15</v>
      </c>
      <c r="C32" s="24"/>
      <c r="D32" s="24"/>
      <c r="E32" s="24"/>
      <c r="F32" s="30" t="s">
        <v>22</v>
      </c>
      <c r="G32" s="30"/>
      <c r="H32" s="30" t="s">
        <v>22</v>
      </c>
      <c r="I32" s="30"/>
      <c r="J32" s="30" t="s">
        <v>22</v>
      </c>
      <c r="K32" s="30"/>
    </row>
    <row r="33" spans="1:11" x14ac:dyDescent="0.3">
      <c r="A33" s="15"/>
      <c r="B33" s="23" t="s">
        <v>16</v>
      </c>
      <c r="C33" s="29" t="s">
        <v>42</v>
      </c>
      <c r="D33" s="29"/>
      <c r="E33" s="29"/>
      <c r="F33" s="29"/>
      <c r="G33" s="29"/>
      <c r="H33" s="29"/>
      <c r="I33" s="29"/>
      <c r="J33" s="29"/>
      <c r="K33" s="29"/>
    </row>
    <row r="34" spans="1:11" x14ac:dyDescent="0.3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6" spans="1:11" x14ac:dyDescent="0.3">
      <c r="G36" s="28"/>
    </row>
  </sheetData>
  <mergeCells count="14">
    <mergeCell ref="A1:G1"/>
    <mergeCell ref="A2:K2"/>
    <mergeCell ref="A3:K3"/>
    <mergeCell ref="F4:G4"/>
    <mergeCell ref="J4:K4"/>
    <mergeCell ref="A4:E4"/>
    <mergeCell ref="H4:I4"/>
    <mergeCell ref="C33:K33"/>
    <mergeCell ref="F31:G31"/>
    <mergeCell ref="J31:K31"/>
    <mergeCell ref="F32:G32"/>
    <mergeCell ref="J32:K32"/>
    <mergeCell ref="H31:I31"/>
    <mergeCell ref="H32:I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2024-11-28T09:00:40Z</dcterms:modified>
</cp:coreProperties>
</file>