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390" sheetId="1" r:id="rId1"/>
  </sheets>
  <definedNames>
    <definedName name="_xlnm._FilterDatabase" localSheetId="0" hidden="1">'PR 390'!$A$5:$K$5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 s="1"/>
  <c r="F10" i="1"/>
  <c r="H21" i="1"/>
  <c r="I21" i="1" s="1"/>
  <c r="F23" i="1"/>
  <c r="F22" i="1"/>
  <c r="F21" i="1"/>
  <c r="F20" i="1"/>
  <c r="F15" i="1"/>
  <c r="F12" i="1"/>
  <c r="G12" i="1" s="1"/>
  <c r="F11" i="1"/>
  <c r="F8" i="1"/>
  <c r="G8" i="1" s="1"/>
  <c r="F6" i="1"/>
  <c r="G6" i="1" s="1"/>
  <c r="G7" i="1"/>
  <c r="I8" i="1"/>
  <c r="G9" i="1"/>
  <c r="I15" i="1"/>
  <c r="I17" i="1"/>
  <c r="I20" i="1"/>
  <c r="I18" i="1"/>
  <c r="G18" i="1"/>
  <c r="I22" i="1"/>
  <c r="G22" i="1"/>
  <c r="G21" i="1"/>
  <c r="I19" i="1"/>
  <c r="G19" i="1"/>
  <c r="G28" i="1"/>
  <c r="I28" i="1"/>
  <c r="G29" i="1"/>
  <c r="I29" i="1"/>
  <c r="G31" i="1"/>
  <c r="I31" i="1"/>
  <c r="G13" i="1"/>
  <c r="I13" i="1"/>
  <c r="G10" i="1"/>
  <c r="G16" i="1"/>
  <c r="I14" i="1"/>
  <c r="G14" i="1"/>
  <c r="I7" i="1"/>
  <c r="I12" i="1"/>
  <c r="G15" i="1" l="1"/>
  <c r="G20" i="1"/>
  <c r="I16" i="1"/>
  <c r="G17" i="1"/>
  <c r="I9" i="1"/>
  <c r="I6" i="1"/>
  <c r="G11" i="1" l="1"/>
  <c r="I11" i="1"/>
  <c r="I23" i="1" l="1"/>
  <c r="I25" i="1" s="1"/>
  <c r="I27" i="1" s="1"/>
  <c r="H30" i="1" s="1"/>
  <c r="I30" i="1" s="1"/>
  <c r="G23" i="1"/>
  <c r="G25" i="1" s="1"/>
  <c r="G27" i="1" s="1"/>
  <c r="F30" i="1" s="1"/>
  <c r="G30" i="1" s="1"/>
  <c r="G32" i="1" l="1"/>
  <c r="I32" i="1"/>
</calcChain>
</file>

<file path=xl/sharedStrings.xml><?xml version="1.0" encoding="utf-8"?>
<sst xmlns="http://schemas.openxmlformats.org/spreadsheetml/2006/main" count="102" uniqueCount="71">
  <si>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</si>
  <si>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</si>
  <si>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</si>
  <si>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</si>
  <si>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</si>
  <si>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</si>
  <si>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</si>
  <si>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</si>
  <si>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</si>
  <si>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</si>
  <si>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</si>
  <si>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</si>
  <si>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</si>
  <si>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</si>
  <si>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</si>
  <si>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</si>
  <si>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</si>
  <si>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</si>
  <si>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</si>
  <si>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</si>
  <si>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40%</t>
  </si>
  <si>
    <t>Advance 70%</t>
  </si>
  <si>
    <t>2.5 sq mm Pin Type Lug</t>
  </si>
  <si>
    <t>6M Metal Box</t>
  </si>
  <si>
    <t>12M PVC Box Anchor</t>
  </si>
  <si>
    <t>3M Plate</t>
  </si>
  <si>
    <t>3M Metal Box</t>
  </si>
  <si>
    <t>15A Switch Legrand</t>
  </si>
  <si>
    <t>1 Inch Star Black Screw</t>
  </si>
  <si>
    <t>6M Plate</t>
  </si>
  <si>
    <t>PVC Tape</t>
  </si>
  <si>
    <t>12M Plate</t>
  </si>
  <si>
    <t>25mm SS Gland</t>
  </si>
  <si>
    <t>2.5 sq mm 3 Core Cable</t>
  </si>
  <si>
    <t>18</t>
  </si>
  <si>
    <t>6</t>
  </si>
  <si>
    <t>7</t>
  </si>
  <si>
    <t>2</t>
  </si>
  <si>
    <t>4</t>
  </si>
  <si>
    <t>9</t>
  </si>
  <si>
    <t>11</t>
  </si>
  <si>
    <t>5</t>
  </si>
  <si>
    <t>8</t>
  </si>
  <si>
    <t>14</t>
  </si>
  <si>
    <t>16</t>
  </si>
  <si>
    <t>3</t>
  </si>
  <si>
    <t>10</t>
  </si>
  <si>
    <t>17</t>
  </si>
  <si>
    <t>1</t>
  </si>
  <si>
    <t>12</t>
  </si>
  <si>
    <t>13</t>
  </si>
  <si>
    <t>15</t>
  </si>
  <si>
    <t>5.00</t>
  </si>
  <si>
    <t>10.00</t>
  </si>
  <si>
    <t>20.00</t>
  </si>
  <si>
    <t>2.00</t>
  </si>
  <si>
    <t>4.00</t>
  </si>
  <si>
    <t>7.00</t>
  </si>
  <si>
    <t>1.00</t>
  </si>
  <si>
    <t>50.00</t>
  </si>
  <si>
    <t>NOS</t>
  </si>
  <si>
    <t>MTR</t>
  </si>
  <si>
    <t>STGS</t>
  </si>
  <si>
    <t>Sharee Electo</t>
  </si>
  <si>
    <t>1 INCH ELECTRICAL PIPE</t>
  </si>
  <si>
    <t>1 INCH PVC BEND</t>
  </si>
  <si>
    <t>1 ICH PVC COUPLER</t>
  </si>
  <si>
    <t>19.05 MM PVC GLAND</t>
  </si>
  <si>
    <t>27.94 MM PVC PIPE</t>
  </si>
  <si>
    <t>27.94 MM PVC LONG BEND</t>
  </si>
  <si>
    <t>Comparative for Safal PR 00390 -23-24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</si>
</sst>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A2" sqref="A2:I2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1"/>
      <c r="G1" s="21"/>
      <c r="H1" s="11" t="s">
        <v>19</v>
      </c>
      <c r="I1" s="22">
        <v>45393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70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62</v>
      </c>
      <c r="G4" s="27"/>
      <c r="H4" s="27" t="s">
        <v>63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 t="s">
        <v>48</v>
      </c>
      <c r="B6" s="23" t="s">
        <v>64</v>
      </c>
      <c r="C6" s="3" t="s">
        <v>52</v>
      </c>
      <c r="D6" s="4" t="s">
        <v>60</v>
      </c>
      <c r="E6" s="5">
        <v>0.18</v>
      </c>
      <c r="F6" s="6">
        <f>240/5</f>
        <v>48</v>
      </c>
      <c r="G6" s="7">
        <f>F6*C6</f>
        <v>240</v>
      </c>
      <c r="H6" s="6">
        <v>48</v>
      </c>
      <c r="I6" s="7">
        <f>H6*C6</f>
        <v>240</v>
      </c>
    </row>
    <row r="7" spans="1:9" x14ac:dyDescent="0.25">
      <c r="A7" s="2" t="s">
        <v>37</v>
      </c>
      <c r="B7" s="23" t="s">
        <v>65</v>
      </c>
      <c r="C7" s="3" t="s">
        <v>53</v>
      </c>
      <c r="D7" s="4" t="s">
        <v>60</v>
      </c>
      <c r="E7" s="5">
        <v>0.18</v>
      </c>
      <c r="F7" s="6">
        <v>9</v>
      </c>
      <c r="G7" s="7">
        <f>F7*C7</f>
        <v>90</v>
      </c>
      <c r="H7" s="6">
        <v>9</v>
      </c>
      <c r="I7" s="7">
        <f>H7*C7</f>
        <v>90</v>
      </c>
    </row>
    <row r="8" spans="1:9" x14ac:dyDescent="0.25">
      <c r="A8" s="2" t="s">
        <v>45</v>
      </c>
      <c r="B8" s="23" t="s">
        <v>66</v>
      </c>
      <c r="C8" s="3" t="s">
        <v>54</v>
      </c>
      <c r="D8" s="4" t="s">
        <v>60</v>
      </c>
      <c r="E8" s="5">
        <v>0.18</v>
      </c>
      <c r="F8" s="6">
        <f>110/20</f>
        <v>5.5</v>
      </c>
      <c r="G8" s="7">
        <f>F8*C8</f>
        <v>110</v>
      </c>
      <c r="H8" s="6">
        <v>5.5</v>
      </c>
      <c r="I8" s="7">
        <f>H8*C8</f>
        <v>110</v>
      </c>
    </row>
    <row r="9" spans="1:9" x14ac:dyDescent="0.25">
      <c r="A9" s="2" t="s">
        <v>38</v>
      </c>
      <c r="B9" s="23" t="s">
        <v>67</v>
      </c>
      <c r="C9" s="3" t="s">
        <v>55</v>
      </c>
      <c r="D9" s="4" t="s">
        <v>60</v>
      </c>
      <c r="E9" s="5">
        <v>0.18</v>
      </c>
      <c r="F9" s="6">
        <v>12</v>
      </c>
      <c r="G9" s="7">
        <f>F9*C9</f>
        <v>24</v>
      </c>
      <c r="H9" s="6">
        <v>40</v>
      </c>
      <c r="I9" s="7">
        <f>H9*C9</f>
        <v>80</v>
      </c>
    </row>
    <row r="10" spans="1:9" x14ac:dyDescent="0.25">
      <c r="A10" s="2" t="s">
        <v>41</v>
      </c>
      <c r="B10" s="23" t="s">
        <v>68</v>
      </c>
      <c r="C10" s="3" t="s">
        <v>52</v>
      </c>
      <c r="D10" s="4" t="s">
        <v>60</v>
      </c>
      <c r="E10" s="5">
        <v>0.18</v>
      </c>
      <c r="F10" s="6">
        <f>615/5</f>
        <v>123</v>
      </c>
      <c r="G10" s="7">
        <f>F10*C10</f>
        <v>615</v>
      </c>
      <c r="H10" s="6">
        <f>615/5</f>
        <v>123</v>
      </c>
      <c r="I10" s="7">
        <f>H10*C10</f>
        <v>615</v>
      </c>
    </row>
    <row r="11" spans="1:9" x14ac:dyDescent="0.25">
      <c r="A11" s="2" t="s">
        <v>35</v>
      </c>
      <c r="B11" s="23" t="s">
        <v>69</v>
      </c>
      <c r="C11" s="3" t="s">
        <v>56</v>
      </c>
      <c r="D11" s="4" t="s">
        <v>60</v>
      </c>
      <c r="E11" s="5">
        <v>0.18</v>
      </c>
      <c r="F11" s="6">
        <f>160/4</f>
        <v>40</v>
      </c>
      <c r="G11" s="7">
        <f>F11*C11</f>
        <v>160</v>
      </c>
      <c r="H11" s="6">
        <v>40</v>
      </c>
      <c r="I11" s="7">
        <f>H11*C11</f>
        <v>160</v>
      </c>
    </row>
    <row r="12" spans="1:9" x14ac:dyDescent="0.25">
      <c r="A12" s="2" t="s">
        <v>36</v>
      </c>
      <c r="B12" s="23" t="s">
        <v>23</v>
      </c>
      <c r="C12" s="3" t="s">
        <v>57</v>
      </c>
      <c r="D12" s="4" t="s">
        <v>60</v>
      </c>
      <c r="E12" s="5">
        <v>0.18</v>
      </c>
      <c r="F12" s="6">
        <f>595/7</f>
        <v>85</v>
      </c>
      <c r="G12" s="7">
        <f>F12*C12</f>
        <v>595</v>
      </c>
      <c r="H12" s="6">
        <v>175</v>
      </c>
      <c r="I12" s="7">
        <f>H12*C12</f>
        <v>1225</v>
      </c>
    </row>
    <row r="13" spans="1:9" x14ac:dyDescent="0.25">
      <c r="A13" s="2" t="s">
        <v>42</v>
      </c>
      <c r="B13" s="23" t="s">
        <v>26</v>
      </c>
      <c r="C13" s="3" t="s">
        <v>58</v>
      </c>
      <c r="D13" s="4" t="s">
        <v>60</v>
      </c>
      <c r="E13" s="5">
        <v>0.18</v>
      </c>
      <c r="F13" s="6">
        <v>57</v>
      </c>
      <c r="G13" s="7">
        <f>F13*C13</f>
        <v>57</v>
      </c>
      <c r="H13" s="6">
        <v>80</v>
      </c>
      <c r="I13" s="7">
        <f>H13*C13</f>
        <v>80</v>
      </c>
    </row>
    <row r="14" spans="1:9" x14ac:dyDescent="0.25">
      <c r="A14" s="2" t="s">
        <v>39</v>
      </c>
      <c r="B14" s="23" t="s">
        <v>24</v>
      </c>
      <c r="C14" s="3" t="s">
        <v>58</v>
      </c>
      <c r="D14" s="4" t="s">
        <v>60</v>
      </c>
      <c r="E14" s="5">
        <v>0.18</v>
      </c>
      <c r="F14" s="6">
        <v>135</v>
      </c>
      <c r="G14" s="7">
        <f>F14*C14</f>
        <v>135</v>
      </c>
      <c r="H14" s="6">
        <v>420</v>
      </c>
      <c r="I14" s="7">
        <f>H14*C14</f>
        <v>420</v>
      </c>
    </row>
    <row r="15" spans="1:9" x14ac:dyDescent="0.25">
      <c r="A15" s="2" t="s">
        <v>46</v>
      </c>
      <c r="B15" s="23" t="s">
        <v>29</v>
      </c>
      <c r="C15" s="3" t="s">
        <v>52</v>
      </c>
      <c r="D15" s="4" t="s">
        <v>60</v>
      </c>
      <c r="E15" s="5">
        <v>0.18</v>
      </c>
      <c r="F15" s="6">
        <f>720/5</f>
        <v>144</v>
      </c>
      <c r="G15" s="7">
        <f>F15*C15</f>
        <v>720</v>
      </c>
      <c r="H15" s="6">
        <v>220</v>
      </c>
      <c r="I15" s="7">
        <f>H15*C15</f>
        <v>1100</v>
      </c>
    </row>
    <row r="16" spans="1:9" x14ac:dyDescent="0.25">
      <c r="A16" s="2" t="s">
        <v>40</v>
      </c>
      <c r="B16" s="23" t="s">
        <v>25</v>
      </c>
      <c r="C16" s="3" t="s">
        <v>58</v>
      </c>
      <c r="D16" s="4" t="s">
        <v>60</v>
      </c>
      <c r="E16" s="5">
        <v>0.18</v>
      </c>
      <c r="F16" s="6">
        <v>90</v>
      </c>
      <c r="G16" s="7">
        <f>F16*C16</f>
        <v>90</v>
      </c>
      <c r="H16" s="6">
        <v>110</v>
      </c>
      <c r="I16" s="7">
        <f>H16*C16</f>
        <v>110</v>
      </c>
    </row>
    <row r="17" spans="1:9" x14ac:dyDescent="0.25">
      <c r="A17" s="2" t="s">
        <v>49</v>
      </c>
      <c r="B17" s="23" t="s">
        <v>31</v>
      </c>
      <c r="C17" s="3" t="s">
        <v>58</v>
      </c>
      <c r="D17" s="4" t="s">
        <v>60</v>
      </c>
      <c r="E17" s="5">
        <v>0.18</v>
      </c>
      <c r="F17" s="6">
        <v>179</v>
      </c>
      <c r="G17" s="7">
        <f>F17*C17</f>
        <v>179</v>
      </c>
      <c r="H17" s="6">
        <v>345</v>
      </c>
      <c r="I17" s="7">
        <f>H17*C17</f>
        <v>345</v>
      </c>
    </row>
    <row r="18" spans="1:9" x14ac:dyDescent="0.25">
      <c r="A18" s="2" t="s">
        <v>50</v>
      </c>
      <c r="B18" s="23" t="s">
        <v>32</v>
      </c>
      <c r="C18" s="3" t="s">
        <v>58</v>
      </c>
      <c r="D18" s="4" t="s">
        <v>60</v>
      </c>
      <c r="E18" s="5">
        <v>0.18</v>
      </c>
      <c r="F18" s="6">
        <v>47</v>
      </c>
      <c r="G18" s="7">
        <f>F18*C18</f>
        <v>47</v>
      </c>
      <c r="H18" s="6">
        <v>120</v>
      </c>
      <c r="I18" s="7">
        <f>H18*C18</f>
        <v>120</v>
      </c>
    </row>
    <row r="19" spans="1:9" x14ac:dyDescent="0.25">
      <c r="A19" s="2" t="s">
        <v>43</v>
      </c>
      <c r="B19" s="23" t="s">
        <v>27</v>
      </c>
      <c r="C19" s="3" t="s">
        <v>53</v>
      </c>
      <c r="D19" s="4" t="s">
        <v>60</v>
      </c>
      <c r="E19" s="5">
        <v>0.18</v>
      </c>
      <c r="F19" s="6">
        <v>155</v>
      </c>
      <c r="G19" s="7">
        <f>F19*C19</f>
        <v>1550</v>
      </c>
      <c r="H19" s="6">
        <v>155</v>
      </c>
      <c r="I19" s="7">
        <f>H19*C19</f>
        <v>1550</v>
      </c>
    </row>
    <row r="20" spans="1:9" x14ac:dyDescent="0.25">
      <c r="A20" s="2" t="s">
        <v>51</v>
      </c>
      <c r="B20" s="23" t="s">
        <v>33</v>
      </c>
      <c r="C20" s="3" t="s">
        <v>59</v>
      </c>
      <c r="D20" s="4" t="s">
        <v>61</v>
      </c>
      <c r="E20" s="5">
        <v>0.18</v>
      </c>
      <c r="F20" s="6">
        <f>1500/50</f>
        <v>30</v>
      </c>
      <c r="G20" s="7">
        <f>F20*C20</f>
        <v>1500</v>
      </c>
      <c r="H20" s="6">
        <v>80</v>
      </c>
      <c r="I20" s="7">
        <f>H20*C20</f>
        <v>4000</v>
      </c>
    </row>
    <row r="21" spans="1:9" x14ac:dyDescent="0.25">
      <c r="A21" s="2" t="s">
        <v>44</v>
      </c>
      <c r="B21" s="23" t="s">
        <v>28</v>
      </c>
      <c r="C21" s="3" t="s">
        <v>59</v>
      </c>
      <c r="D21" s="4" t="s">
        <v>60</v>
      </c>
      <c r="E21" s="5">
        <v>0.18</v>
      </c>
      <c r="F21" s="6">
        <f>40/50</f>
        <v>0.8</v>
      </c>
      <c r="G21" s="7">
        <f>F21*C21</f>
        <v>40</v>
      </c>
      <c r="H21" s="6">
        <f>375/500</f>
        <v>0.75</v>
      </c>
      <c r="I21" s="7">
        <f>H21*C21</f>
        <v>37.5</v>
      </c>
    </row>
    <row r="22" spans="1:9" x14ac:dyDescent="0.25">
      <c r="A22" s="2" t="s">
        <v>47</v>
      </c>
      <c r="B22" s="23" t="s">
        <v>30</v>
      </c>
      <c r="C22" s="3" t="s">
        <v>52</v>
      </c>
      <c r="D22" s="4" t="s">
        <v>60</v>
      </c>
      <c r="E22" s="5">
        <v>0.18</v>
      </c>
      <c r="F22" s="6">
        <f>60/5</f>
        <v>12</v>
      </c>
      <c r="G22" s="7">
        <f>F22*C22</f>
        <v>60</v>
      </c>
      <c r="H22" s="6">
        <v>10</v>
      </c>
      <c r="I22" s="7">
        <f>H22*C22</f>
        <v>50</v>
      </c>
    </row>
    <row r="23" spans="1:9" x14ac:dyDescent="0.25">
      <c r="A23" s="2" t="s">
        <v>34</v>
      </c>
      <c r="B23" s="23" t="s">
        <v>22</v>
      </c>
      <c r="C23" s="3" t="s">
        <v>59</v>
      </c>
      <c r="D23" s="4" t="s">
        <v>60</v>
      </c>
      <c r="E23" s="5">
        <v>0.18</v>
      </c>
      <c r="F23" s="6">
        <f>125/50</f>
        <v>2.5</v>
      </c>
      <c r="G23" s="7">
        <f>F23*C23</f>
        <v>125</v>
      </c>
      <c r="H23" s="6">
        <v>8</v>
      </c>
      <c r="I23" s="7">
        <f>H23*C23</f>
        <v>400</v>
      </c>
    </row>
    <row r="24" spans="1:9" x14ac:dyDescent="0.25">
      <c r="A24" s="2"/>
      <c r="B24" s="9"/>
      <c r="C24" s="3"/>
      <c r="D24" s="4"/>
      <c r="E24" s="5"/>
      <c r="F24" s="6"/>
      <c r="G24" s="7"/>
      <c r="H24" s="8"/>
      <c r="I24" s="7"/>
    </row>
    <row r="25" spans="1:9" x14ac:dyDescent="0.25">
      <c r="A25" s="2"/>
      <c r="B25" s="10"/>
      <c r="C25" s="3"/>
      <c r="D25" s="4"/>
      <c r="E25" s="5"/>
      <c r="F25" s="7"/>
      <c r="G25" s="7">
        <f>SUM(G6:G24)</f>
        <v>6337</v>
      </c>
      <c r="H25" s="8"/>
      <c r="I25" s="7">
        <f>SUM(I6:I24)</f>
        <v>10732.5</v>
      </c>
    </row>
    <row r="26" spans="1:9" x14ac:dyDescent="0.25">
      <c r="A26" s="11"/>
      <c r="B26" s="12" t="s">
        <v>20</v>
      </c>
      <c r="C26" s="11"/>
      <c r="D26" s="11"/>
      <c r="E26" s="11"/>
      <c r="F26" s="11"/>
      <c r="G26" s="11"/>
      <c r="H26" s="13"/>
      <c r="I26" s="11"/>
    </row>
    <row r="27" spans="1:9" x14ac:dyDescent="0.25">
      <c r="A27" s="11"/>
      <c r="B27" s="12" t="s">
        <v>7</v>
      </c>
      <c r="C27" s="11"/>
      <c r="D27" s="11"/>
      <c r="E27" s="11"/>
      <c r="F27" s="14"/>
      <c r="G27" s="14">
        <f>G25-G26</f>
        <v>6337</v>
      </c>
      <c r="H27" s="11"/>
      <c r="I27" s="14">
        <f>I25-I26</f>
        <v>10732.5</v>
      </c>
    </row>
    <row r="28" spans="1:9" x14ac:dyDescent="0.25">
      <c r="A28" s="11"/>
      <c r="B28" s="12" t="s">
        <v>8</v>
      </c>
      <c r="C28" s="11"/>
      <c r="D28" s="11"/>
      <c r="E28" s="11"/>
      <c r="F28" s="14"/>
      <c r="G28" s="14">
        <f>F28*5/100</f>
        <v>0</v>
      </c>
      <c r="H28" s="14"/>
      <c r="I28" s="14">
        <f>H28*5/100</f>
        <v>0</v>
      </c>
    </row>
    <row r="29" spans="1:9" x14ac:dyDescent="0.25">
      <c r="A29" s="11"/>
      <c r="B29" s="12" t="s">
        <v>9</v>
      </c>
      <c r="C29" s="11"/>
      <c r="D29" s="11"/>
      <c r="E29" s="11"/>
      <c r="F29" s="14"/>
      <c r="G29" s="14">
        <f>F29*12%</f>
        <v>0</v>
      </c>
      <c r="H29" s="8"/>
      <c r="I29" s="14">
        <f>H29*12%</f>
        <v>0</v>
      </c>
    </row>
    <row r="30" spans="1:9" x14ac:dyDescent="0.25">
      <c r="A30" s="11"/>
      <c r="B30" s="12" t="s">
        <v>10</v>
      </c>
      <c r="C30" s="11"/>
      <c r="D30" s="11"/>
      <c r="E30" s="11"/>
      <c r="F30" s="14">
        <f>G27</f>
        <v>6337</v>
      </c>
      <c r="G30" s="14">
        <f>F30*18%</f>
        <v>1140.6599999999999</v>
      </c>
      <c r="H30" s="14">
        <f>I27</f>
        <v>10732.5</v>
      </c>
      <c r="I30" s="14">
        <f>H30*18%</f>
        <v>1931.85</v>
      </c>
    </row>
    <row r="31" spans="1:9" x14ac:dyDescent="0.25">
      <c r="A31" s="11"/>
      <c r="B31" s="12" t="s">
        <v>11</v>
      </c>
      <c r="C31" s="11"/>
      <c r="D31" s="11"/>
      <c r="E31" s="11"/>
      <c r="F31" s="14"/>
      <c r="G31" s="14">
        <f>F31*28%</f>
        <v>0</v>
      </c>
      <c r="H31" s="14"/>
      <c r="I31" s="14">
        <f>H31*28%</f>
        <v>0</v>
      </c>
    </row>
    <row r="32" spans="1:9" x14ac:dyDescent="0.25">
      <c r="A32" s="11"/>
      <c r="B32" s="12" t="s">
        <v>12</v>
      </c>
      <c r="C32" s="11"/>
      <c r="D32" s="11"/>
      <c r="E32" s="11"/>
      <c r="F32" s="15"/>
      <c r="G32" s="15">
        <f>SUM(G27:G31)</f>
        <v>7477.66</v>
      </c>
      <c r="H32" s="14"/>
      <c r="I32" s="15">
        <f>SUM(I27:I31)</f>
        <v>12664.35</v>
      </c>
    </row>
    <row r="33" spans="1:9" x14ac:dyDescent="0.25">
      <c r="A33" s="11"/>
      <c r="B33" s="12" t="s">
        <v>13</v>
      </c>
      <c r="C33" s="11"/>
      <c r="D33" s="11"/>
      <c r="E33" s="11"/>
      <c r="F33" s="11"/>
      <c r="G33" s="11"/>
      <c r="H33" s="14"/>
      <c r="I33" s="8"/>
    </row>
    <row r="34" spans="1:9" x14ac:dyDescent="0.25">
      <c r="A34" s="3"/>
      <c r="B34" s="16"/>
      <c r="C34" s="17"/>
      <c r="D34" s="17"/>
      <c r="E34" s="17"/>
      <c r="F34" s="17"/>
      <c r="G34" s="17"/>
      <c r="H34" s="18"/>
      <c r="I34" s="18"/>
    </row>
    <row r="35" spans="1:9" x14ac:dyDescent="0.25">
      <c r="A35" s="3"/>
      <c r="B35" s="16" t="s">
        <v>14</v>
      </c>
      <c r="C35" s="17"/>
      <c r="D35" s="17"/>
      <c r="E35" s="17"/>
      <c r="F35" s="25" t="s">
        <v>15</v>
      </c>
      <c r="G35" s="25"/>
      <c r="H35" s="25" t="s">
        <v>15</v>
      </c>
      <c r="I35" s="25"/>
    </row>
    <row r="36" spans="1:9" x14ac:dyDescent="0.25">
      <c r="A36" s="3"/>
      <c r="B36" s="16" t="s">
        <v>16</v>
      </c>
      <c r="C36" s="17"/>
      <c r="D36" s="17"/>
      <c r="E36" s="17"/>
      <c r="F36" s="25" t="s">
        <v>21</v>
      </c>
      <c r="G36" s="25"/>
      <c r="H36" s="25" t="s">
        <v>21</v>
      </c>
      <c r="I36" s="25"/>
    </row>
    <row r="37" spans="1:9" x14ac:dyDescent="0.25">
      <c r="A37" s="3"/>
      <c r="B37" s="16" t="s">
        <v>17</v>
      </c>
      <c r="C37" s="24" t="s">
        <v>62</v>
      </c>
      <c r="D37" s="24"/>
      <c r="E37" s="24"/>
      <c r="F37" s="24"/>
      <c r="G37" s="24"/>
      <c r="H37" s="24"/>
      <c r="I37" s="24"/>
    </row>
    <row r="38" spans="1:9" x14ac:dyDescent="0.25">
      <c r="A38" s="19"/>
      <c r="B38" s="20"/>
      <c r="C38" s="20"/>
      <c r="D38" s="20"/>
      <c r="E38" s="20"/>
      <c r="F38" s="20"/>
      <c r="G38" s="20"/>
      <c r="H38" s="20"/>
      <c r="I38" s="20"/>
    </row>
  </sheetData>
  <autoFilter ref="A5:K5">
    <sortState ref="A6:N23">
      <sortCondition ref="A5"/>
    </sortState>
  </autoFilter>
  <mergeCells count="11">
    <mergeCell ref="A1:E1"/>
    <mergeCell ref="A2:I2"/>
    <mergeCell ref="A3:I3"/>
    <mergeCell ref="A4:D4"/>
    <mergeCell ref="F4:G4"/>
    <mergeCell ref="H4:I4"/>
    <mergeCell ref="C37:I37"/>
    <mergeCell ref="F35:G35"/>
    <mergeCell ref="H35:I35"/>
    <mergeCell ref="F36:G36"/>
    <mergeCell ref="H36:I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2024-04-11T08:44:11Z</dcterms:modified>
</cp:coreProperties>
</file>