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CC Bandra\Loose Furniture\"/>
    </mc:Choice>
  </mc:AlternateContent>
  <bookViews>
    <workbookView xWindow="0" yWindow="0" windowWidth="19200" windowHeight="6930"/>
  </bookViews>
  <sheets>
    <sheet name="Price Comparison" sheetId="1" r:id="rId1"/>
    <sheet name="BOQ Price Bid" sheetId="2" r:id="rId2"/>
  </sheets>
  <calcPr calcId="162913"/>
</workbook>
</file>

<file path=xl/calcChain.xml><?xml version="1.0" encoding="utf-8"?>
<calcChain xmlns="http://schemas.openxmlformats.org/spreadsheetml/2006/main">
  <c r="F12" i="1" l="1"/>
  <c r="E12" i="1"/>
  <c r="E13" i="1" s="1"/>
  <c r="E18" i="1" s="1"/>
  <c r="E19" i="1" s="1"/>
  <c r="D12" i="1"/>
  <c r="C13" i="1"/>
  <c r="C12" i="1"/>
  <c r="B12" i="1"/>
  <c r="E17" i="1"/>
  <c r="C17" i="1"/>
  <c r="K17" i="1"/>
  <c r="R21" i="2"/>
  <c r="R20" i="2"/>
  <c r="R19" i="2"/>
  <c r="R18" i="2"/>
  <c r="R16" i="2"/>
  <c r="R15" i="2"/>
  <c r="R14" i="2"/>
  <c r="R13" i="2"/>
  <c r="C18" i="1" l="1"/>
  <c r="C19" i="1" s="1"/>
  <c r="R12" i="2"/>
  <c r="J12" i="1" s="1"/>
  <c r="K12" i="1" s="1"/>
  <c r="K13" i="1" s="1"/>
  <c r="K18" i="1" s="1"/>
  <c r="K19" i="1" s="1"/>
  <c r="N21" i="2"/>
  <c r="N20" i="2"/>
  <c r="N19" i="2"/>
  <c r="N18" i="2"/>
  <c r="N16" i="2"/>
  <c r="N15" i="2"/>
  <c r="N14" i="2"/>
  <c r="N13" i="2"/>
  <c r="N12" i="2" s="1"/>
  <c r="G12" i="1" s="1"/>
  <c r="G13" i="1" s="1"/>
  <c r="P13" i="2"/>
  <c r="P14" i="2"/>
  <c r="P15" i="2"/>
  <c r="P16" i="2"/>
  <c r="P18" i="2"/>
  <c r="P19" i="2"/>
  <c r="P20" i="2"/>
  <c r="P21" i="2"/>
  <c r="G14" i="1" l="1"/>
  <c r="G17" i="1"/>
  <c r="G18" i="1" l="1"/>
  <c r="G19" i="1" s="1"/>
  <c r="P12" i="2"/>
  <c r="H12" i="1" s="1"/>
  <c r="I12" i="1" s="1"/>
  <c r="I13" i="1" s="1"/>
  <c r="I17" i="1" l="1"/>
  <c r="I18" i="1" s="1"/>
  <c r="I19" i="1" s="1"/>
  <c r="L13" i="2"/>
  <c r="L14" i="2"/>
  <c r="L15" i="2"/>
  <c r="L16" i="2"/>
  <c r="L18" i="2"/>
  <c r="L19" i="2"/>
  <c r="L20" i="2"/>
  <c r="L21" i="2"/>
  <c r="J13" i="2"/>
  <c r="J14" i="2"/>
  <c r="J15" i="2"/>
  <c r="J16" i="2"/>
  <c r="J18" i="2"/>
  <c r="J19" i="2"/>
  <c r="J20" i="2"/>
  <c r="J21" i="2"/>
  <c r="J12" i="2" l="1"/>
  <c r="L12" i="2"/>
</calcChain>
</file>

<file path=xl/sharedStrings.xml><?xml version="1.0" encoding="utf-8"?>
<sst xmlns="http://schemas.openxmlformats.org/spreadsheetml/2006/main" count="176" uniqueCount="64">
  <si>
    <t>RFQ No: R1819
 COST COMPARISON REPORT</t>
  </si>
  <si>
    <t>Comp. Date : 17/09/2024</t>
  </si>
  <si>
    <t>RFQ #: R1819</t>
  </si>
  <si>
    <t>Contact Name : MANAV MALHOTRA</t>
  </si>
  <si>
    <t>Contact Name : Ritesh Gohil</t>
  </si>
  <si>
    <t>RFQ Date : 17/09/2024 12:16:47</t>
  </si>
  <si>
    <t>Vendor City : RAJPURA</t>
  </si>
  <si>
    <t>Vendor City : mumbai</t>
  </si>
  <si>
    <t xml:space="preserve">BCD Date : </t>
  </si>
  <si>
    <t>Telephone # : 7986140575</t>
  </si>
  <si>
    <t>Telephone # : 9322094561</t>
  </si>
  <si>
    <t>Mobile # : 7986140575</t>
  </si>
  <si>
    <t>Mobile # : 9322094561</t>
  </si>
  <si>
    <t>PR Number : DCPL-2425-00113</t>
  </si>
  <si>
    <t>Email : manikmalhotra@mstyle.co.in</t>
  </si>
  <si>
    <t>Email : gohilritesh3383@yahoo.com</t>
  </si>
  <si>
    <t>Package / RFQ Name : Loose Furniture- CC Bandra New</t>
  </si>
  <si>
    <t>Round # : 2 (Auction)</t>
  </si>
  <si>
    <t xml:space="preserve">Quotation Date : </t>
  </si>
  <si>
    <t xml:space="preserve">Quotation Validity Date : </t>
  </si>
  <si>
    <t>Comp. # : 2</t>
  </si>
  <si>
    <t>Currency :INR</t>
  </si>
  <si>
    <t>Item Code</t>
  </si>
  <si>
    <t>Item Description</t>
  </si>
  <si>
    <t>Qty</t>
  </si>
  <si>
    <t>Unit Price</t>
  </si>
  <si>
    <t>Total</t>
  </si>
  <si>
    <t/>
  </si>
  <si>
    <t>Furniture</t>
  </si>
  <si>
    <t>EA</t>
  </si>
  <si>
    <t>INR</t>
  </si>
  <si>
    <t>Sr No.</t>
  </si>
  <si>
    <t>MSTYLE SOFAS AND INTERIORS</t>
  </si>
  <si>
    <t>Vendor Name : MSTYLE SOFAS AND INTERIORS</t>
  </si>
  <si>
    <t>Vendor Name : AMAR SOFA MAKER</t>
  </si>
  <si>
    <t>Buyer : Binu Balachandran</t>
  </si>
  <si>
    <t xml:space="preserve">Techanical Score : </t>
  </si>
  <si>
    <t>BUDGET PRICE :1,300,000.00</t>
  </si>
  <si>
    <t>Item Name</t>
  </si>
  <si>
    <t>UOM</t>
  </si>
  <si>
    <t>Minimum Amount</t>
  </si>
  <si>
    <t>Amount</t>
  </si>
  <si>
    <t>Purchases request for furniture</t>
  </si>
  <si>
    <t xml:space="preserve">C1
LOUNGE CHAIR
W - 56.5CM
D - 60CM
H - 73CM
SH - 46CM
AH - 65 CM
Legs  TEAKWOOD WITH BRASS PVD 
Back  SELECTED LEATHERETTE   WOOD
Seat  SELECTED LEATHERETTE
Polish  DARK WALNUT POLISH
Upholstery Work   Foam density - SEAT - 40   BACK - 32,  Foam make - SLEEPWELL, fabrics Make - HOME EMPIRE and product code - SUNSPOT  SR.NO. 08 
USE Location   Lounge seating at Entrance
</t>
  </si>
  <si>
    <t>Nos</t>
  </si>
  <si>
    <t xml:space="preserve">C2
CENTRAL DINING CHAIR
W - 52CM
D - 46CM
H - 75CM
SH - 45CM
AH - 65 CM
Legs  TEAKWOOD WITH BRASS PVD COATING
Back  BAMBOO CANE_IVORY   SELECTED FABRIC
Seat  SELECTED LEATHERETTE
Polish  DARK WALNUT POLISH
Upholstery Work   Foam density - SEAT - 40   BACK - 32,  Foam make - SLEEPWELL, fabrics Make - SAROM and product code - ABOONE 120 FOR SEAT   CUSTOMISED PRINTED FABRIC FOR BACK                                                                                                                                                      USE Location   Central Seating
</t>
  </si>
  <si>
    <t xml:space="preserve">C3
DINING CHAIR
W - 57CM
D - 62CM
H - 77CM
SH - 46CM
Legs  TEAKWOOD WITH BRASS PVD COATING
Back  SELECTED FABRIC 
Seat  SELECTED LEATHERETTE
Polish  DARK WALNUT POLISH
Upholstery Work   Foam density - SEAT - 40   BACK - 32,  Foam make - SLEEPWELL, fabrics Make - SAROM and product code - ABOONE 137 FOR SEAT   CUSTOMISED PRINTED FABRIC FOR BACK                                                                                                                                                    USE Location   Dining Seating
</t>
  </si>
  <si>
    <t>BANQUET SOFA
W - AS PER ACTUAL
D - 65CM
H - 105CM
SH - 46CM
Legs  MS BLACK POWDER COATED WITH BRASS PVD COATING
Back  BAMBOO CANE_IVORY   SELECTED LEATHERETTE
Seat  SELECTED LEATHERETTE
Polish   -
Upholstery Work   Foam density - SEAT - 40   BACK - 32,  Foam make - SLEEPWELL, fabrics Make - SAROM and product code - ABOONE 124
USE Location   BANQUET SEATING (CENTRAL PART)</t>
  </si>
  <si>
    <t>LONG BANQUET SOFA, FIXED BOOTH SEATING
LONG BANQUET SOFA, FIXED BOOTH SEATING
Upholstery Work   Foam density - SEAT - 40   BACK - 32,  Foam make - SLEEPWELL, fabrics Make - SAROM and product code - ABOONE 124
USE Location   LONG BANQUET SOFA, FIXED BOOTH SEATING</t>
  </si>
  <si>
    <t xml:space="preserve"> T1
TABLE
L - 1250
B -650
H - 750
Top  38 MM TEAKWOOD TABLE WITH DARK WALNUT POLISH   GLOSSY FINISH
Stand  Material Details - MS POLE IN BLACK POWDER COATING WITH BRASS PVD COATING
Base Legs  Material Details - CAST IRON BASE WITH BRASS PVD COATING, SIZE - 300 MM
Polish  DARK WALNUT POLISH</t>
  </si>
  <si>
    <t xml:space="preserve"> T2
TABLE
L - 850
B - 650
H - 750
Top  38 MM TEAKWOOD TABLE WITH DARK WALNUT POLISH   GLOSSY FINISH
Stand  Material Details - MS POLE IN BLACK POWDER COATING WITH BRASS PVD COATING
Base Legs  Material Details - CAST IRON BASE WITH BRASS PVD COATING, SIZE - 300 MM
Polish  DARK WALNUT POLISH</t>
  </si>
  <si>
    <t>T3 
  CIRCULAR TABLE
DIA. - 750
H - 750
Top  38 MM TEAKWOOD TABLE WITH DARK WALNUT POLISH   GLOSSY FINISH  
Stand  Material Details - MS POLE IN BLACK POWDER COATING WITH BRASS PVD COATING
Base Legs  Material Details - CAST IRON BASE WITH BRASS PVD COATING, SIZE - 300 MM
Polish  DARK WALNUT POLISH</t>
  </si>
  <si>
    <t xml:space="preserve"> T4 
 TABLE
LONGER LENGTH - 1850
SHORTER LENGTH - 900
H - 750
Top  38 MM TEAKWOOD TABLE WITH DARK WALNUT POLISH   GLOSSY FINISH  
Stand  Material Details - MS POLE IN BLACK POWDER COATING WITH BRASS PVD COATING
Base Legs  Material Details - CAST IRON BASE WITH BRASS PVD COATING, SIZE - 300 MM
Polish  DARK WALNUT POLISH</t>
  </si>
  <si>
    <t>Colonial Collection</t>
  </si>
  <si>
    <t>Rate</t>
  </si>
  <si>
    <t>AMAR SOFA MAKER (R1)</t>
  </si>
  <si>
    <t>AMAR SOFA MAKER (R0)</t>
  </si>
  <si>
    <t>S</t>
  </si>
  <si>
    <t>Amar Sofa Maker (R1)</t>
  </si>
  <si>
    <t>L1</t>
  </si>
  <si>
    <t>L2</t>
  </si>
  <si>
    <t>L3</t>
  </si>
  <si>
    <t>Purple 9 Seating Solutions</t>
  </si>
  <si>
    <t>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</si>
</sst>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mbria"/>
      <family val="1"/>
    </font>
    <font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</font>
    <font>
      <b/>
      <sz val="14"/>
      <name val="Cambria"/>
      <family val="1"/>
    </font>
    <font>
      <sz val="14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5" xfId="0" applyNumberFormat="1" applyFont="1" applyBorder="1" applyProtection="1"/>
    <xf numFmtId="0" fontId="1" fillId="0" borderId="0" xfId="0" applyNumberFormat="1" applyFont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right" wrapText="1"/>
    </xf>
    <xf numFmtId="0" fontId="1" fillId="2" borderId="5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Protection="1"/>
    <xf numFmtId="4" fontId="1" fillId="0" borderId="5" xfId="0" applyNumberFormat="1" applyFont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right" wrapText="1"/>
    </xf>
    <xf numFmtId="43" fontId="1" fillId="2" borderId="5" xfId="1" applyFont="1" applyFill="1" applyBorder="1" applyAlignment="1" applyProtection="1">
      <alignment horizontal="right" wrapText="1"/>
    </xf>
    <xf numFmtId="43" fontId="1" fillId="0" borderId="5" xfId="1" applyFont="1" applyBorder="1" applyAlignment="1" applyProtection="1">
      <alignment horizontal="right" wrapText="1"/>
    </xf>
    <xf numFmtId="43" fontId="1" fillId="2" borderId="5" xfId="0" applyNumberFormat="1" applyFont="1" applyFill="1" applyBorder="1" applyAlignment="1" applyProtection="1">
      <alignment horizontal="right" wrapText="1"/>
    </xf>
    <xf numFmtId="0" fontId="8" fillId="2" borderId="5" xfId="0" applyNumberFormat="1" applyFont="1" applyFill="1" applyBorder="1" applyProtection="1"/>
    <xf numFmtId="0" fontId="8" fillId="2" borderId="5" xfId="0" applyNumberFormat="1" applyFont="1" applyFill="1" applyBorder="1" applyAlignment="1" applyProtection="1">
      <alignment wrapText="1"/>
    </xf>
    <xf numFmtId="0" fontId="8" fillId="3" borderId="5" xfId="0" applyNumberFormat="1" applyFont="1" applyFill="1" applyBorder="1" applyProtection="1"/>
    <xf numFmtId="0" fontId="8" fillId="3" borderId="5" xfId="0" applyNumberFormat="1" applyFont="1" applyFill="1" applyBorder="1" applyAlignment="1" applyProtection="1">
      <alignment wrapText="1"/>
    </xf>
    <xf numFmtId="0" fontId="8" fillId="3" borderId="5" xfId="0" applyNumberFormat="1" applyFont="1" applyFill="1" applyBorder="1" applyAlignment="1" applyProtection="1">
      <alignment horizontal="right"/>
    </xf>
    <xf numFmtId="4" fontId="8" fillId="3" borderId="5" xfId="0" applyNumberFormat="1" applyFont="1" applyFill="1" applyBorder="1" applyAlignment="1" applyProtection="1">
      <alignment horizontal="right"/>
    </xf>
    <xf numFmtId="0" fontId="6" fillId="0" borderId="5" xfId="0" applyNumberFormat="1" applyFont="1" applyBorder="1" applyAlignment="1" applyProtection="1">
      <alignment wrapText="1"/>
    </xf>
    <xf numFmtId="4" fontId="6" fillId="0" borderId="5" xfId="0" applyNumberFormat="1" applyFont="1" applyBorder="1" applyAlignment="1" applyProtection="1">
      <alignment wrapText="1"/>
    </xf>
    <xf numFmtId="0" fontId="6" fillId="0" borderId="5" xfId="0" applyNumberFormat="1" applyFont="1" applyBorder="1" applyAlignment="1" applyProtection="1">
      <alignment horizontal="right"/>
    </xf>
    <xf numFmtId="4" fontId="6" fillId="0" borderId="5" xfId="0" applyNumberFormat="1" applyFont="1" applyBorder="1" applyAlignment="1" applyProtection="1">
      <alignment horizontal="right"/>
    </xf>
    <xf numFmtId="0" fontId="6" fillId="4" borderId="5" xfId="0" applyNumberFormat="1" applyFont="1" applyFill="1" applyBorder="1" applyAlignment="1" applyProtection="1">
      <alignment wrapText="1"/>
    </xf>
    <xf numFmtId="0" fontId="6" fillId="4" borderId="5" xfId="0" applyNumberFormat="1" applyFont="1" applyFill="1" applyBorder="1" applyProtection="1"/>
    <xf numFmtId="0" fontId="9" fillId="5" borderId="5" xfId="0" applyNumberFormat="1" applyFont="1" applyFill="1" applyBorder="1" applyAlignment="1" applyProtection="1">
      <alignment horizontal="right"/>
    </xf>
    <xf numFmtId="0" fontId="6" fillId="5" borderId="5" xfId="0" applyNumberFormat="1" applyFont="1" applyFill="1" applyBorder="1" applyAlignment="1" applyProtection="1">
      <alignment wrapText="1"/>
    </xf>
    <xf numFmtId="0" fontId="1" fillId="0" borderId="0" xfId="0" applyNumberFormat="1" applyFont="1" applyProtection="1"/>
    <xf numFmtId="0" fontId="1" fillId="0" borderId="5" xfId="0" applyNumberFormat="1" applyFont="1" applyBorder="1" applyProtection="1"/>
    <xf numFmtId="0" fontId="6" fillId="0" borderId="5" xfId="0" applyNumberFormat="1" applyFont="1" applyBorder="1" applyProtection="1"/>
    <xf numFmtId="0" fontId="8" fillId="2" borderId="5" xfId="0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 applyProtection="1">
      <alignment horizontal="center" vertical="center" wrapText="1"/>
    </xf>
    <xf numFmtId="43" fontId="8" fillId="2" borderId="5" xfId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Protection="1"/>
    <xf numFmtId="0" fontId="6" fillId="0" borderId="0" xfId="0" applyNumberFormat="1" applyFont="1" applyBorder="1" applyProtection="1"/>
    <xf numFmtId="0" fontId="12" fillId="0" borderId="0" xfId="0" applyNumberFormat="1" applyFont="1" applyProtection="1"/>
    <xf numFmtId="0" fontId="12" fillId="0" borderId="5" xfId="0" applyNumberFormat="1" applyFont="1" applyBorder="1" applyAlignment="1" applyProtection="1">
      <alignment wrapText="1"/>
    </xf>
    <xf numFmtId="0" fontId="12" fillId="0" borderId="5" xfId="0" applyNumberFormat="1" applyFont="1" applyBorder="1" applyAlignment="1" applyProtection="1">
      <alignment horizontal="right" wrapText="1"/>
    </xf>
    <xf numFmtId="0" fontId="10" fillId="2" borderId="3" xfId="0" applyFont="1" applyFill="1" applyBorder="1"/>
    <xf numFmtId="0" fontId="0" fillId="0" borderId="0" xfId="0" applyBorder="1" applyAlignment="1">
      <alignment wrapText="1"/>
    </xf>
    <xf numFmtId="43" fontId="1" fillId="0" borderId="5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Protection="1"/>
    <xf numFmtId="0" fontId="1" fillId="0" borderId="5" xfId="0" applyNumberFormat="1" applyFont="1" applyBorder="1" applyProtection="1"/>
    <xf numFmtId="0" fontId="1" fillId="2" borderId="5" xfId="0" applyNumberFormat="1" applyFont="1" applyFill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10" fillId="2" borderId="3" xfId="0" applyFont="1" applyFill="1" applyBorder="1"/>
    <xf numFmtId="0" fontId="1" fillId="2" borderId="3" xfId="0" applyNumberFormat="1" applyFont="1" applyFill="1" applyBorder="1" applyProtection="1"/>
    <xf numFmtId="0" fontId="5" fillId="2" borderId="5" xfId="0" applyNumberFormat="1" applyFont="1" applyFill="1" applyBorder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5" fillId="2" borderId="5" xfId="0" applyNumberFormat="1" applyFont="1" applyFill="1" applyBorder="1" applyProtection="1"/>
    <xf numFmtId="0" fontId="2" fillId="2" borderId="5" xfId="0" applyNumberFormat="1" applyFont="1" applyFill="1" applyBorder="1" applyProtection="1"/>
    <xf numFmtId="0" fontId="11" fillId="2" borderId="5" xfId="0" applyNumberFormat="1" applyFont="1" applyFill="1" applyBorder="1" applyProtection="1"/>
    <xf numFmtId="0" fontId="6" fillId="0" borderId="0" xfId="0" applyNumberFormat="1" applyFont="1" applyProtection="1"/>
    <xf numFmtId="0" fontId="7" fillId="2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Border="1" applyProtection="1"/>
    <xf numFmtId="0" fontId="6" fillId="0" borderId="5" xfId="0" applyNumberFormat="1" applyFont="1" applyBorder="1" applyProtection="1"/>
    <xf numFmtId="0" fontId="6" fillId="0" borderId="3" xfId="0" applyNumberFormat="1" applyFont="1" applyBorder="1" applyProtection="1"/>
    <xf numFmtId="0" fontId="6" fillId="0" borderId="3" xfId="0" applyNumberFormat="1" applyFont="1" applyBorder="1" applyAlignment="1" applyProtection="1">
      <alignment vertical="top"/>
    </xf>
    <xf numFmtId="0" fontId="8" fillId="2" borderId="3" xfId="0" applyNumberFormat="1" applyFont="1" applyFill="1" applyBorder="1" applyProtection="1"/>
    <xf numFmtId="0" fontId="6" fillId="0" borderId="4" xfId="0" applyNumberFormat="1" applyFont="1" applyBorder="1" applyProtection="1"/>
    <xf numFmtId="10" fontId="1" fillId="0" borderId="5" xfId="0" applyNumberFormat="1" applyFont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G21"/>
  <sheetViews>
    <sheetView tabSelected="1" topLeftCell="B7" zoomScale="60" workbookViewId="0">
      <selection activeCell="C22" sqref="C22"/>
    </sheetView>
  </sheetViews>
  <sheetFormatPr defaultRowHeight="14.5" x14ac:dyDescent="0.35"/>
  <cols>
    <col min="1" max="1" width="9.1796875" style="1" customWidth="1"/>
    <col min="2" max="2" width="14.54296875" style="49" customWidth="1"/>
    <col min="3" max="3" width="15.26953125" style="49" customWidth="1"/>
    <col min="4" max="5" width="14.453125" style="49" customWidth="1"/>
    <col min="6" max="7" width="14.453125" style="28" customWidth="1"/>
    <col min="8" max="8" width="13.81640625" style="49" bestFit="1" customWidth="1"/>
    <col min="9" max="9" width="14.26953125" style="49" bestFit="1" customWidth="1"/>
    <col min="10" max="10" width="13.81640625" style="49" bestFit="1" customWidth="1"/>
    <col min="11" max="11" width="18.6328125" style="49" customWidth="1"/>
    <col min="12" max="16361" width="9.1796875" style="1" customWidth="1"/>
  </cols>
  <sheetData>
    <row r="1" spans="2:11" ht="15" thickBot="1" x14ac:dyDescent="0.4">
      <c r="B1" s="46"/>
      <c r="C1" s="46"/>
      <c r="D1" s="46"/>
      <c r="E1" s="46"/>
      <c r="F1" s="39"/>
      <c r="G1" s="39"/>
      <c r="H1" s="47"/>
      <c r="I1" s="47"/>
      <c r="J1" s="47"/>
      <c r="K1" s="47"/>
    </row>
    <row r="2" spans="2:11" ht="14.5" customHeight="1" x14ac:dyDescent="0.35">
      <c r="B2" s="40"/>
      <c r="C2" s="40"/>
      <c r="D2" s="40"/>
      <c r="E2" s="40"/>
      <c r="F2" s="40"/>
      <c r="G2" s="40"/>
      <c r="H2" s="50"/>
      <c r="I2" s="50"/>
      <c r="J2" s="50"/>
      <c r="K2" s="50"/>
    </row>
    <row r="3" spans="2:11" ht="14.5" customHeight="1" x14ac:dyDescent="0.35">
      <c r="B3" s="40"/>
      <c r="C3" s="40"/>
      <c r="D3" s="40"/>
      <c r="E3" s="40"/>
      <c r="F3" s="40"/>
      <c r="G3" s="40"/>
      <c r="H3" s="50"/>
      <c r="I3" s="50"/>
      <c r="J3" s="50"/>
      <c r="K3" s="50"/>
    </row>
    <row r="4" spans="2:11" ht="14.5" customHeight="1" x14ac:dyDescent="0.35">
      <c r="B4" s="40"/>
      <c r="C4" s="40"/>
      <c r="D4" s="40"/>
      <c r="E4" s="40"/>
      <c r="F4" s="40"/>
      <c r="G4" s="40"/>
      <c r="H4" s="50"/>
      <c r="I4" s="50"/>
      <c r="J4" s="50"/>
      <c r="K4" s="50"/>
    </row>
    <row r="5" spans="2:11" ht="15" customHeight="1" x14ac:dyDescent="0.35">
      <c r="B5" s="40"/>
      <c r="C5" s="40"/>
      <c r="D5" s="40"/>
      <c r="E5" s="40"/>
      <c r="F5" s="40"/>
      <c r="G5" s="40"/>
      <c r="H5" s="50"/>
      <c r="I5" s="50"/>
      <c r="J5" s="50"/>
      <c r="K5" s="50"/>
    </row>
    <row r="6" spans="2:11" ht="15" customHeight="1" x14ac:dyDescent="0.35">
      <c r="B6" s="40"/>
      <c r="C6" s="40"/>
      <c r="D6" s="40"/>
      <c r="E6" s="40"/>
      <c r="F6" s="40"/>
      <c r="G6" s="40"/>
      <c r="H6" s="50"/>
      <c r="I6" s="50"/>
      <c r="J6" s="50"/>
      <c r="K6" s="50"/>
    </row>
    <row r="7" spans="2:11" ht="15" customHeight="1" x14ac:dyDescent="0.35">
      <c r="B7" s="40"/>
      <c r="C7" s="40"/>
      <c r="D7" s="40"/>
      <c r="E7" s="40"/>
      <c r="F7" s="40"/>
      <c r="G7" s="40"/>
      <c r="H7" s="50"/>
      <c r="I7" s="50"/>
      <c r="J7" s="50"/>
      <c r="K7" s="50"/>
    </row>
    <row r="8" spans="2:11" ht="15" customHeight="1" x14ac:dyDescent="0.35">
      <c r="B8" s="40"/>
      <c r="C8" s="40"/>
      <c r="D8" s="40"/>
      <c r="E8" s="40"/>
      <c r="F8" s="40"/>
      <c r="G8" s="40"/>
      <c r="H8" s="50"/>
      <c r="I8" s="50"/>
      <c r="J8" s="50"/>
      <c r="K8" s="50"/>
    </row>
    <row r="9" spans="2:11" ht="15" customHeight="1" thickBot="1" x14ac:dyDescent="0.4">
      <c r="B9" s="40"/>
      <c r="C9" s="40"/>
      <c r="D9" s="40"/>
      <c r="E9" s="40"/>
      <c r="F9" s="40"/>
      <c r="G9" s="40"/>
      <c r="H9" s="50"/>
      <c r="I9" s="50"/>
      <c r="J9" s="50"/>
      <c r="K9" s="50"/>
    </row>
    <row r="10" spans="2:11" ht="15" customHeight="1" thickBot="1" x14ac:dyDescent="0.4">
      <c r="B10" s="52" t="s">
        <v>32</v>
      </c>
      <c r="C10" s="51"/>
      <c r="D10" s="52" t="s">
        <v>56</v>
      </c>
      <c r="E10" s="51"/>
      <c r="F10" s="51" t="s">
        <v>58</v>
      </c>
      <c r="G10" s="51"/>
      <c r="H10" s="48" t="s">
        <v>53</v>
      </c>
      <c r="I10" s="48"/>
      <c r="J10" s="53" t="s">
        <v>62</v>
      </c>
      <c r="K10" s="53"/>
    </row>
    <row r="11" spans="2:11" ht="15" thickBot="1" x14ac:dyDescent="0.4">
      <c r="B11" s="5"/>
      <c r="C11" s="5"/>
      <c r="D11" s="5"/>
      <c r="E11" s="5"/>
      <c r="F11" s="5" t="s">
        <v>25</v>
      </c>
      <c r="G11" s="5" t="s">
        <v>26</v>
      </c>
      <c r="H11" s="5" t="s">
        <v>25</v>
      </c>
      <c r="I11" s="5" t="s">
        <v>26</v>
      </c>
      <c r="J11" s="5" t="s">
        <v>25</v>
      </c>
      <c r="K11" s="5" t="s">
        <v>26</v>
      </c>
    </row>
    <row r="12" spans="2:11" ht="15" thickBot="1" x14ac:dyDescent="0.4">
      <c r="B12" s="9">
        <f>'BOQ Price Bid'!J12</f>
        <v>1380000</v>
      </c>
      <c r="C12" s="9">
        <f>B12</f>
        <v>1380000</v>
      </c>
      <c r="D12" s="9">
        <f>'BOQ Price Bid'!L12</f>
        <v>1633504</v>
      </c>
      <c r="E12" s="9">
        <f>D12</f>
        <v>1633504</v>
      </c>
      <c r="F12" s="9">
        <f>'BOQ Price Bid'!N12</f>
        <v>1520200</v>
      </c>
      <c r="G12" s="9">
        <f>F12</f>
        <v>1520200</v>
      </c>
      <c r="H12" s="41">
        <f>'BOQ Price Bid'!P12</f>
        <v>6149000</v>
      </c>
      <c r="I12" s="41">
        <f>H12</f>
        <v>6149000</v>
      </c>
      <c r="J12" s="41">
        <f>'BOQ Price Bid'!R12</f>
        <v>1982600</v>
      </c>
      <c r="K12" s="41">
        <f>J12</f>
        <v>1982600</v>
      </c>
    </row>
    <row r="13" spans="2:11" ht="15" customHeight="1" thickBot="1" x14ac:dyDescent="0.4">
      <c r="B13" s="7"/>
      <c r="C13" s="10">
        <f>C12</f>
        <v>1380000</v>
      </c>
      <c r="D13" s="7"/>
      <c r="E13" s="10">
        <f>E12</f>
        <v>1633504</v>
      </c>
      <c r="F13" s="7"/>
      <c r="G13" s="10">
        <f>G12</f>
        <v>1520200</v>
      </c>
      <c r="H13" s="45"/>
      <c r="I13" s="10">
        <f>I12</f>
        <v>6149000</v>
      </c>
      <c r="J13" s="45"/>
      <c r="K13" s="10">
        <f>K12</f>
        <v>1982600</v>
      </c>
    </row>
    <row r="14" spans="2:11" ht="15" customHeight="1" thickBot="1" x14ac:dyDescent="0.4">
      <c r="B14" s="6"/>
      <c r="C14" s="12">
        <v>0</v>
      </c>
      <c r="D14" s="6"/>
      <c r="E14" s="12">
        <v>0</v>
      </c>
      <c r="F14" s="6"/>
      <c r="G14" s="12">
        <f>G13*10%</f>
        <v>152020</v>
      </c>
      <c r="H14" s="45"/>
      <c r="I14" s="6">
        <v>0</v>
      </c>
      <c r="J14" s="45"/>
      <c r="K14" s="6">
        <v>0</v>
      </c>
    </row>
    <row r="15" spans="2:11" ht="15" customHeight="1" thickBot="1" x14ac:dyDescent="0.4">
      <c r="B15" s="62">
        <v>0</v>
      </c>
      <c r="C15" s="12">
        <v>20000</v>
      </c>
      <c r="D15" s="6"/>
      <c r="E15" s="12">
        <v>20000</v>
      </c>
      <c r="F15" s="6"/>
      <c r="G15" s="12">
        <v>20000</v>
      </c>
      <c r="H15" s="45"/>
      <c r="I15" s="12"/>
      <c r="J15" s="45"/>
      <c r="K15" s="12"/>
    </row>
    <row r="16" spans="2:11" ht="15" customHeight="1" thickBot="1" x14ac:dyDescent="0.4">
      <c r="B16" s="62">
        <v>2.5000000000000001E-2</v>
      </c>
      <c r="C16" s="12">
        <v>15000</v>
      </c>
      <c r="D16" s="6"/>
      <c r="E16" s="12">
        <v>15000</v>
      </c>
      <c r="F16" s="6"/>
      <c r="G16" s="12">
        <v>15000</v>
      </c>
      <c r="H16" s="45"/>
      <c r="I16" s="12"/>
      <c r="J16" s="45"/>
      <c r="K16" s="12"/>
    </row>
    <row r="17" spans="2:11" ht="15" customHeight="1" thickBot="1" x14ac:dyDescent="0.4">
      <c r="B17" s="7"/>
      <c r="C17" s="11">
        <f>C16+C15</f>
        <v>35000</v>
      </c>
      <c r="D17" s="7"/>
      <c r="E17" s="11">
        <f>E16+E15</f>
        <v>35000</v>
      </c>
      <c r="F17" s="7"/>
      <c r="G17" s="11">
        <f>G16+G15</f>
        <v>35000</v>
      </c>
      <c r="H17" s="45"/>
      <c r="I17" s="11">
        <f>I16+I15</f>
        <v>0</v>
      </c>
      <c r="J17" s="45"/>
      <c r="K17" s="11">
        <f>K16+K15</f>
        <v>0</v>
      </c>
    </row>
    <row r="18" spans="2:11" ht="15" customHeight="1" thickBot="1" x14ac:dyDescent="0.4">
      <c r="B18" s="7"/>
      <c r="C18" s="11">
        <f>(C13+C17-C14)*18%</f>
        <v>254700</v>
      </c>
      <c r="D18" s="7"/>
      <c r="E18" s="11">
        <f>(E13+E17-E14)*18%</f>
        <v>300330.71999999997</v>
      </c>
      <c r="F18" s="7"/>
      <c r="G18" s="11">
        <f>(G13+G17-G14)*18%</f>
        <v>252572.4</v>
      </c>
      <c r="H18" s="45"/>
      <c r="I18" s="11">
        <f>(I13+I17)*18%</f>
        <v>1106820</v>
      </c>
      <c r="J18" s="45"/>
      <c r="K18" s="11">
        <f>(K13+K17)*18%</f>
        <v>356868</v>
      </c>
    </row>
    <row r="19" spans="2:11" ht="15" customHeight="1" thickBot="1" x14ac:dyDescent="0.4">
      <c r="B19" s="7" t="s">
        <v>30</v>
      </c>
      <c r="C19" s="13">
        <f>C13-C14+C17+C18</f>
        <v>1669700</v>
      </c>
      <c r="D19" s="7"/>
      <c r="E19" s="13">
        <f>E13-E14+E17+E18</f>
        <v>1968834.72</v>
      </c>
      <c r="F19" s="7"/>
      <c r="G19" s="13">
        <f>G13-G14+G17+G18</f>
        <v>1655752.4</v>
      </c>
      <c r="H19" s="44"/>
      <c r="I19" s="13">
        <f>I18+I17+I13</f>
        <v>7255820</v>
      </c>
      <c r="J19" s="44"/>
      <c r="K19" s="13">
        <f>K18+K17+K13</f>
        <v>2339468</v>
      </c>
    </row>
    <row r="21" spans="2:11" ht="17.5" x14ac:dyDescent="0.35">
      <c r="C21" s="42" t="s">
        <v>60</v>
      </c>
      <c r="G21" s="42" t="s">
        <v>59</v>
      </c>
      <c r="I21" s="42" t="s">
        <v>63</v>
      </c>
      <c r="K21" s="42" t="s">
        <v>61</v>
      </c>
    </row>
  </sheetData>
  <mergeCells count="4">
    <mergeCell ref="J10:K10"/>
    <mergeCell ref="D10:E10"/>
    <mergeCell ref="B10:C10"/>
    <mergeCell ref="F10:G1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zoomScale="34" workbookViewId="0">
      <selection activeCell="J13" sqref="J13"/>
    </sheetView>
  </sheetViews>
  <sheetFormatPr defaultColWidth="9.1796875" defaultRowHeight="14" x14ac:dyDescent="0.3"/>
  <cols>
    <col min="1" max="2" width="9.1796875" style="1" customWidth="1"/>
    <col min="3" max="3" width="10.453125" style="1" bestFit="1" customWidth="1"/>
    <col min="4" max="4" width="94.81640625" style="3" customWidth="1"/>
    <col min="5" max="5" width="20.7265625" style="1" hidden="1" customWidth="1"/>
    <col min="6" max="7" width="9.1796875" style="1" customWidth="1"/>
    <col min="8" max="8" width="18" style="1" bestFit="1" customWidth="1"/>
    <col min="9" max="9" width="22.7265625" style="1" customWidth="1"/>
    <col min="10" max="10" width="29.453125" style="1" customWidth="1"/>
    <col min="11" max="12" width="22.7265625" style="1" customWidth="1"/>
    <col min="13" max="14" width="22.7265625" style="28" customWidth="1"/>
    <col min="15" max="15" width="14.453125" style="1" customWidth="1"/>
    <col min="16" max="16" width="22.90625" style="1" customWidth="1"/>
    <col min="17" max="17" width="18.7265625" style="49" customWidth="1"/>
    <col min="18" max="18" width="23.90625" style="49" bestFit="1" customWidth="1"/>
    <col min="19" max="16384" width="9.1796875" style="1"/>
  </cols>
  <sheetData>
    <row r="1" spans="2:18" ht="19" thickBot="1" x14ac:dyDescent="0.5">
      <c r="B1" s="54"/>
      <c r="C1" s="54"/>
      <c r="D1" s="55" t="s">
        <v>0</v>
      </c>
      <c r="E1" s="55" t="s">
        <v>0</v>
      </c>
      <c r="F1" s="56" t="s">
        <v>1</v>
      </c>
      <c r="G1" s="56" t="s">
        <v>1</v>
      </c>
      <c r="H1" s="56" t="s">
        <v>1</v>
      </c>
      <c r="I1" s="60" t="s">
        <v>32</v>
      </c>
      <c r="J1" s="60" t="s">
        <v>33</v>
      </c>
      <c r="K1" s="60" t="s">
        <v>56</v>
      </c>
      <c r="L1" s="60" t="s">
        <v>34</v>
      </c>
      <c r="M1" s="34"/>
      <c r="N1" s="34"/>
      <c r="O1" s="36"/>
      <c r="P1" s="36"/>
      <c r="Q1" s="36"/>
      <c r="R1" s="36"/>
    </row>
    <row r="2" spans="2:18" ht="18.5" x14ac:dyDescent="0.45">
      <c r="B2" s="54"/>
      <c r="C2" s="54"/>
      <c r="D2" s="55" t="s">
        <v>0</v>
      </c>
      <c r="E2" s="55" t="s">
        <v>0</v>
      </c>
      <c r="F2" s="56" t="s">
        <v>2</v>
      </c>
      <c r="G2" s="56" t="s">
        <v>2</v>
      </c>
      <c r="H2" s="56" t="s">
        <v>2</v>
      </c>
      <c r="I2" s="61" t="s">
        <v>3</v>
      </c>
      <c r="J2" s="61" t="s">
        <v>3</v>
      </c>
      <c r="K2" s="61" t="s">
        <v>4</v>
      </c>
      <c r="L2" s="61" t="s">
        <v>4</v>
      </c>
      <c r="M2" s="35"/>
      <c r="N2" s="35"/>
      <c r="O2" s="36"/>
      <c r="P2" s="36"/>
      <c r="Q2" s="36"/>
      <c r="R2" s="36"/>
    </row>
    <row r="3" spans="2:18" ht="18.5" x14ac:dyDescent="0.45">
      <c r="B3" s="54"/>
      <c r="C3" s="54"/>
      <c r="D3" s="55" t="s">
        <v>0</v>
      </c>
      <c r="E3" s="55" t="s">
        <v>0</v>
      </c>
      <c r="F3" s="56" t="s">
        <v>5</v>
      </c>
      <c r="G3" s="56" t="s">
        <v>5</v>
      </c>
      <c r="H3" s="56" t="s">
        <v>5</v>
      </c>
      <c r="I3" s="61" t="s">
        <v>6</v>
      </c>
      <c r="J3" s="61" t="s">
        <v>6</v>
      </c>
      <c r="K3" s="61" t="s">
        <v>7</v>
      </c>
      <c r="L3" s="61" t="s">
        <v>7</v>
      </c>
      <c r="M3" s="35"/>
      <c r="N3" s="35"/>
      <c r="O3" s="36"/>
      <c r="P3" s="36"/>
      <c r="Q3" s="36"/>
      <c r="R3" s="36"/>
    </row>
    <row r="4" spans="2:18" ht="18.5" x14ac:dyDescent="0.45">
      <c r="B4" s="54"/>
      <c r="C4" s="54"/>
      <c r="D4" s="55" t="s">
        <v>0</v>
      </c>
      <c r="E4" s="55" t="s">
        <v>0</v>
      </c>
      <c r="F4" s="56" t="s">
        <v>8</v>
      </c>
      <c r="G4" s="56" t="s">
        <v>8</v>
      </c>
      <c r="H4" s="56" t="s">
        <v>8</v>
      </c>
      <c r="I4" s="61" t="s">
        <v>9</v>
      </c>
      <c r="J4" s="61" t="s">
        <v>9</v>
      </c>
      <c r="K4" s="61" t="s">
        <v>10</v>
      </c>
      <c r="L4" s="61" t="s">
        <v>10</v>
      </c>
      <c r="M4" s="35"/>
      <c r="N4" s="35"/>
      <c r="O4" s="36"/>
      <c r="P4" s="36"/>
      <c r="Q4" s="36"/>
      <c r="R4" s="36"/>
    </row>
    <row r="5" spans="2:18" ht="19" thickBot="1" x14ac:dyDescent="0.5">
      <c r="B5" s="54"/>
      <c r="C5" s="54"/>
      <c r="D5" s="55" t="s">
        <v>0</v>
      </c>
      <c r="E5" s="55" t="s">
        <v>0</v>
      </c>
      <c r="F5" s="54"/>
      <c r="G5" s="54"/>
      <c r="H5" s="54"/>
      <c r="I5" s="61" t="s">
        <v>11</v>
      </c>
      <c r="J5" s="61" t="s">
        <v>11</v>
      </c>
      <c r="K5" s="61" t="s">
        <v>12</v>
      </c>
      <c r="L5" s="61" t="s">
        <v>12</v>
      </c>
      <c r="M5" s="35"/>
      <c r="N5" s="35"/>
      <c r="O5" s="36"/>
      <c r="P5" s="36"/>
      <c r="Q5" s="36"/>
      <c r="R5" s="36"/>
    </row>
    <row r="6" spans="2:18" ht="19" thickBot="1" x14ac:dyDescent="0.5">
      <c r="B6" s="57" t="s">
        <v>13</v>
      </c>
      <c r="C6" s="57" t="s">
        <v>13</v>
      </c>
      <c r="D6" s="57" t="s">
        <v>13</v>
      </c>
      <c r="E6" s="57" t="s">
        <v>13</v>
      </c>
      <c r="F6" s="57" t="s">
        <v>13</v>
      </c>
      <c r="G6" s="57" t="s">
        <v>13</v>
      </c>
      <c r="H6" s="57" t="s">
        <v>13</v>
      </c>
      <c r="I6" s="58" t="s">
        <v>14</v>
      </c>
      <c r="J6" s="58" t="s">
        <v>14</v>
      </c>
      <c r="K6" s="58" t="s">
        <v>15</v>
      </c>
      <c r="L6" s="58" t="s">
        <v>15</v>
      </c>
      <c r="M6" s="35"/>
      <c r="N6" s="35"/>
      <c r="O6" s="36"/>
      <c r="P6" s="36"/>
      <c r="Q6" s="36"/>
      <c r="R6" s="36"/>
    </row>
    <row r="7" spans="2:18" ht="19" thickBot="1" x14ac:dyDescent="0.5">
      <c r="B7" s="58" t="s">
        <v>16</v>
      </c>
      <c r="C7" s="58" t="s">
        <v>16</v>
      </c>
      <c r="D7" s="58" t="s">
        <v>16</v>
      </c>
      <c r="E7" s="58" t="s">
        <v>16</v>
      </c>
      <c r="F7" s="58" t="s">
        <v>16</v>
      </c>
      <c r="G7" s="58" t="s">
        <v>16</v>
      </c>
      <c r="H7" s="58" t="s">
        <v>16</v>
      </c>
      <c r="I7" s="58" t="s">
        <v>17</v>
      </c>
      <c r="J7" s="58" t="s">
        <v>17</v>
      </c>
      <c r="K7" s="58" t="s">
        <v>17</v>
      </c>
      <c r="L7" s="58" t="s">
        <v>17</v>
      </c>
      <c r="M7" s="35"/>
      <c r="N7" s="35"/>
      <c r="O7" s="36"/>
      <c r="P7" s="36"/>
      <c r="Q7" s="36"/>
      <c r="R7" s="36"/>
    </row>
    <row r="8" spans="2:18" ht="19" thickBot="1" x14ac:dyDescent="0.5">
      <c r="B8" s="58" t="s">
        <v>35</v>
      </c>
      <c r="C8" s="58" t="s">
        <v>35</v>
      </c>
      <c r="D8" s="58" t="s">
        <v>35</v>
      </c>
      <c r="E8" s="58" t="s">
        <v>35</v>
      </c>
      <c r="F8" s="58" t="s">
        <v>35</v>
      </c>
      <c r="G8" s="58" t="s">
        <v>35</v>
      </c>
      <c r="H8" s="58" t="s">
        <v>35</v>
      </c>
      <c r="I8" s="58" t="s">
        <v>36</v>
      </c>
      <c r="J8" s="58" t="s">
        <v>36</v>
      </c>
      <c r="K8" s="58" t="s">
        <v>36</v>
      </c>
      <c r="L8" s="58" t="s">
        <v>36</v>
      </c>
      <c r="M8" s="35"/>
      <c r="N8" s="35"/>
      <c r="O8" s="36"/>
      <c r="P8" s="36"/>
      <c r="Q8" s="36"/>
      <c r="R8" s="36"/>
    </row>
    <row r="9" spans="2:18" ht="19" thickBot="1" x14ac:dyDescent="0.5">
      <c r="B9" s="59" t="s">
        <v>20</v>
      </c>
      <c r="C9" s="59" t="s">
        <v>20</v>
      </c>
      <c r="D9" s="59" t="s">
        <v>20</v>
      </c>
      <c r="E9" s="59" t="s">
        <v>20</v>
      </c>
      <c r="F9" s="58" t="s">
        <v>21</v>
      </c>
      <c r="G9" s="58" t="s">
        <v>21</v>
      </c>
      <c r="H9" s="58" t="s">
        <v>21</v>
      </c>
      <c r="I9" s="58" t="s">
        <v>18</v>
      </c>
      <c r="J9" s="58" t="s">
        <v>18</v>
      </c>
      <c r="K9" s="58" t="s">
        <v>18</v>
      </c>
      <c r="L9" s="58" t="s">
        <v>18</v>
      </c>
      <c r="M9" s="35"/>
      <c r="N9" s="35"/>
      <c r="O9" s="36"/>
      <c r="P9" s="36"/>
      <c r="Q9" s="36"/>
      <c r="R9" s="36"/>
    </row>
    <row r="10" spans="2:18" ht="19" thickBot="1" x14ac:dyDescent="0.5">
      <c r="B10" s="59" t="s">
        <v>20</v>
      </c>
      <c r="C10" s="59" t="s">
        <v>20</v>
      </c>
      <c r="D10" s="59" t="s">
        <v>20</v>
      </c>
      <c r="E10" s="59" t="s">
        <v>20</v>
      </c>
      <c r="F10" s="58" t="s">
        <v>37</v>
      </c>
      <c r="G10" s="58" t="s">
        <v>37</v>
      </c>
      <c r="H10" s="58" t="s">
        <v>37</v>
      </c>
      <c r="I10" s="58" t="s">
        <v>19</v>
      </c>
      <c r="J10" s="58" t="s">
        <v>19</v>
      </c>
      <c r="K10" s="58" t="s">
        <v>19</v>
      </c>
      <c r="L10" s="58" t="s">
        <v>19</v>
      </c>
      <c r="M10" s="53" t="s">
        <v>55</v>
      </c>
      <c r="N10" s="53" t="s">
        <v>34</v>
      </c>
      <c r="O10" s="53" t="s">
        <v>53</v>
      </c>
      <c r="P10" s="53"/>
      <c r="Q10" s="53" t="s">
        <v>62</v>
      </c>
      <c r="R10" s="53"/>
    </row>
    <row r="11" spans="2:18" ht="19" thickBot="1" x14ac:dyDescent="0.5">
      <c r="B11" s="14" t="s">
        <v>31</v>
      </c>
      <c r="C11" s="14" t="s">
        <v>22</v>
      </c>
      <c r="D11" s="15" t="s">
        <v>38</v>
      </c>
      <c r="E11" s="14" t="s">
        <v>23</v>
      </c>
      <c r="F11" s="14" t="s">
        <v>39</v>
      </c>
      <c r="G11" s="14" t="s">
        <v>24</v>
      </c>
      <c r="H11" s="14" t="s">
        <v>40</v>
      </c>
      <c r="I11" s="14" t="s">
        <v>25</v>
      </c>
      <c r="J11" s="14" t="s">
        <v>41</v>
      </c>
      <c r="K11" s="14" t="s">
        <v>25</v>
      </c>
      <c r="L11" s="14" t="s">
        <v>41</v>
      </c>
      <c r="M11" s="14" t="s">
        <v>25</v>
      </c>
      <c r="N11" s="14" t="s">
        <v>41</v>
      </c>
      <c r="O11" s="31" t="s">
        <v>54</v>
      </c>
      <c r="P11" s="31" t="s">
        <v>41</v>
      </c>
      <c r="Q11" s="31" t="s">
        <v>54</v>
      </c>
      <c r="R11" s="31" t="s">
        <v>41</v>
      </c>
    </row>
    <row r="12" spans="2:18" s="8" customFormat="1" ht="19" thickBot="1" x14ac:dyDescent="0.5">
      <c r="B12" s="16">
        <v>1</v>
      </c>
      <c r="C12" s="16" t="s">
        <v>27</v>
      </c>
      <c r="D12" s="17" t="s">
        <v>28</v>
      </c>
      <c r="E12" s="16" t="s">
        <v>42</v>
      </c>
      <c r="F12" s="16" t="s">
        <v>29</v>
      </c>
      <c r="G12" s="16">
        <v>1</v>
      </c>
      <c r="H12" s="16"/>
      <c r="I12" s="18"/>
      <c r="J12" s="19">
        <f>SUM(J13:J21)</f>
        <v>1380000</v>
      </c>
      <c r="K12" s="18"/>
      <c r="L12" s="19">
        <f>SUM(L13:L21)</f>
        <v>1633504</v>
      </c>
      <c r="M12" s="18"/>
      <c r="N12" s="19">
        <f>SUM(N13:N21)</f>
        <v>1520200</v>
      </c>
      <c r="O12" s="32"/>
      <c r="P12" s="33">
        <f>SUM(P13:P21)</f>
        <v>6149000</v>
      </c>
      <c r="Q12" s="32"/>
      <c r="R12" s="33">
        <f>SUM(R13:R21)</f>
        <v>1982600</v>
      </c>
    </row>
    <row r="13" spans="2:18" ht="334.5" customHeight="1" thickBot="1" x14ac:dyDescent="0.5">
      <c r="B13" s="30">
        <v>1</v>
      </c>
      <c r="C13" s="30" t="s">
        <v>27</v>
      </c>
      <c r="D13" s="20" t="s">
        <v>43</v>
      </c>
      <c r="E13" s="30" t="s">
        <v>43</v>
      </c>
      <c r="F13" s="30" t="s">
        <v>44</v>
      </c>
      <c r="G13" s="30">
        <v>8</v>
      </c>
      <c r="H13" s="21">
        <v>60000</v>
      </c>
      <c r="I13" s="22">
        <v>17000</v>
      </c>
      <c r="J13" s="23">
        <f t="shared" ref="J13:J21" si="0">I13*$G13</f>
        <v>136000</v>
      </c>
      <c r="K13" s="22">
        <v>12500</v>
      </c>
      <c r="L13" s="23">
        <f t="shared" ref="L13:L21" si="1">K13*$G13</f>
        <v>100000</v>
      </c>
      <c r="M13" s="22">
        <v>11500</v>
      </c>
      <c r="N13" s="37">
        <f t="shared" ref="N13" si="2">M13*$G13</f>
        <v>92000</v>
      </c>
      <c r="O13" s="22">
        <v>68000</v>
      </c>
      <c r="P13" s="37">
        <f t="shared" ref="P13:P21" si="3">O13*$G13</f>
        <v>544000</v>
      </c>
      <c r="Q13" s="22">
        <v>23600</v>
      </c>
      <c r="R13" s="37">
        <f t="shared" ref="R13:R16" si="4">Q13*$G13</f>
        <v>188800</v>
      </c>
    </row>
    <row r="14" spans="2:18" ht="332" customHeight="1" thickBot="1" x14ac:dyDescent="0.5">
      <c r="B14" s="30">
        <v>2</v>
      </c>
      <c r="C14" s="30" t="s">
        <v>27</v>
      </c>
      <c r="D14" s="20" t="s">
        <v>45</v>
      </c>
      <c r="E14" s="30" t="s">
        <v>45</v>
      </c>
      <c r="F14" s="30" t="s">
        <v>44</v>
      </c>
      <c r="G14" s="30">
        <v>16</v>
      </c>
      <c r="H14" s="21">
        <v>120000</v>
      </c>
      <c r="I14" s="22">
        <v>14800</v>
      </c>
      <c r="J14" s="23">
        <f t="shared" si="0"/>
        <v>236800</v>
      </c>
      <c r="K14" s="22">
        <v>14500</v>
      </c>
      <c r="L14" s="23">
        <f t="shared" si="1"/>
        <v>232000</v>
      </c>
      <c r="M14" s="22">
        <v>13000</v>
      </c>
      <c r="N14" s="38">
        <f t="shared" ref="N14" si="5">M14*$G14</f>
        <v>208000</v>
      </c>
      <c r="O14" s="22">
        <v>75000</v>
      </c>
      <c r="P14" s="38">
        <f t="shared" si="3"/>
        <v>1200000</v>
      </c>
      <c r="Q14" s="22">
        <v>24500</v>
      </c>
      <c r="R14" s="38">
        <f t="shared" si="4"/>
        <v>392000</v>
      </c>
    </row>
    <row r="15" spans="2:18" ht="312.5" customHeight="1" thickBot="1" x14ac:dyDescent="0.5">
      <c r="B15" s="30">
        <v>3</v>
      </c>
      <c r="C15" s="30" t="s">
        <v>27</v>
      </c>
      <c r="D15" s="20" t="s">
        <v>46</v>
      </c>
      <c r="E15" s="30" t="s">
        <v>46</v>
      </c>
      <c r="F15" s="30" t="s">
        <v>44</v>
      </c>
      <c r="G15" s="30">
        <v>29</v>
      </c>
      <c r="H15" s="21">
        <v>188500</v>
      </c>
      <c r="I15" s="22">
        <v>17200</v>
      </c>
      <c r="J15" s="23">
        <f t="shared" si="0"/>
        <v>498800</v>
      </c>
      <c r="K15" s="22">
        <v>12500</v>
      </c>
      <c r="L15" s="23">
        <f t="shared" si="1"/>
        <v>362500</v>
      </c>
      <c r="M15" s="22">
        <v>12500</v>
      </c>
      <c r="N15" s="38">
        <f t="shared" ref="N15" si="6">M15*$G15</f>
        <v>362500</v>
      </c>
      <c r="O15" s="22">
        <v>52000</v>
      </c>
      <c r="P15" s="38">
        <f t="shared" si="3"/>
        <v>1508000</v>
      </c>
      <c r="Q15" s="22">
        <v>22500</v>
      </c>
      <c r="R15" s="38">
        <f t="shared" si="4"/>
        <v>652500</v>
      </c>
    </row>
    <row r="16" spans="2:18" ht="238.5" customHeight="1" thickBot="1" x14ac:dyDescent="0.5">
      <c r="B16" s="30">
        <v>4</v>
      </c>
      <c r="C16" s="30" t="s">
        <v>27</v>
      </c>
      <c r="D16" s="24" t="s">
        <v>47</v>
      </c>
      <c r="E16" s="25" t="s">
        <v>47</v>
      </c>
      <c r="F16" s="25" t="s">
        <v>44</v>
      </c>
      <c r="G16" s="25">
        <v>4</v>
      </c>
      <c r="H16" s="27">
        <v>0</v>
      </c>
      <c r="I16" s="22">
        <v>0</v>
      </c>
      <c r="J16" s="26">
        <f t="shared" si="0"/>
        <v>0</v>
      </c>
      <c r="K16" s="22">
        <v>1</v>
      </c>
      <c r="L16" s="22">
        <f t="shared" si="1"/>
        <v>4</v>
      </c>
      <c r="M16" s="22">
        <v>0</v>
      </c>
      <c r="N16" s="38">
        <f t="shared" ref="N16" si="7">M16*$G16</f>
        <v>0</v>
      </c>
      <c r="O16" s="22">
        <v>0</v>
      </c>
      <c r="P16" s="38">
        <f t="shared" si="3"/>
        <v>0</v>
      </c>
      <c r="Q16" s="22">
        <v>0</v>
      </c>
      <c r="R16" s="38">
        <f t="shared" si="4"/>
        <v>0</v>
      </c>
    </row>
    <row r="17" spans="2:18" ht="93" thickBot="1" x14ac:dyDescent="0.5">
      <c r="B17" s="30">
        <v>5</v>
      </c>
      <c r="C17" s="30" t="s">
        <v>27</v>
      </c>
      <c r="D17" s="24" t="s">
        <v>48</v>
      </c>
      <c r="E17" s="25" t="s">
        <v>48</v>
      </c>
      <c r="F17" s="25" t="s">
        <v>27</v>
      </c>
      <c r="G17" s="25" t="s">
        <v>27</v>
      </c>
      <c r="H17" s="30"/>
      <c r="I17" s="30"/>
      <c r="J17" s="30"/>
      <c r="K17" s="30"/>
      <c r="L17" s="30"/>
      <c r="M17" s="22"/>
      <c r="N17" s="38"/>
      <c r="O17" s="22"/>
      <c r="P17" s="38"/>
      <c r="Q17" s="22"/>
      <c r="R17" s="38"/>
    </row>
    <row r="18" spans="2:18" ht="223" customHeight="1" thickBot="1" x14ac:dyDescent="0.5">
      <c r="B18" s="30">
        <v>6</v>
      </c>
      <c r="C18" s="30" t="s">
        <v>27</v>
      </c>
      <c r="D18" s="20" t="s">
        <v>49</v>
      </c>
      <c r="E18" s="30" t="s">
        <v>49</v>
      </c>
      <c r="F18" s="30" t="s">
        <v>44</v>
      </c>
      <c r="G18" s="30">
        <v>16</v>
      </c>
      <c r="H18" s="21">
        <v>232000</v>
      </c>
      <c r="I18" s="22">
        <v>20500</v>
      </c>
      <c r="J18" s="23">
        <f t="shared" si="0"/>
        <v>328000</v>
      </c>
      <c r="K18" s="22">
        <v>39000</v>
      </c>
      <c r="L18" s="23">
        <f t="shared" si="1"/>
        <v>624000</v>
      </c>
      <c r="M18" s="22">
        <v>36000</v>
      </c>
      <c r="N18" s="38">
        <f t="shared" ref="N18" si="8">M18*$G18</f>
        <v>576000</v>
      </c>
      <c r="O18" s="22">
        <v>120000</v>
      </c>
      <c r="P18" s="38">
        <f t="shared" si="3"/>
        <v>1920000</v>
      </c>
      <c r="Q18" s="22">
        <v>29300</v>
      </c>
      <c r="R18" s="38">
        <f t="shared" ref="R18:R21" si="9">Q18*$G18</f>
        <v>468800</v>
      </c>
    </row>
    <row r="19" spans="2:18" ht="236" customHeight="1" thickBot="1" x14ac:dyDescent="0.5">
      <c r="B19" s="30">
        <v>7</v>
      </c>
      <c r="C19" s="30" t="s">
        <v>27</v>
      </c>
      <c r="D19" s="20" t="s">
        <v>50</v>
      </c>
      <c r="E19" s="30" t="s">
        <v>50</v>
      </c>
      <c r="F19" s="30" t="s">
        <v>44</v>
      </c>
      <c r="G19" s="30">
        <v>3</v>
      </c>
      <c r="H19" s="21">
        <v>37500</v>
      </c>
      <c r="I19" s="22">
        <v>16800</v>
      </c>
      <c r="J19" s="23">
        <f t="shared" si="0"/>
        <v>50400</v>
      </c>
      <c r="K19" s="22">
        <v>27000</v>
      </c>
      <c r="L19" s="23">
        <f t="shared" si="1"/>
        <v>81000</v>
      </c>
      <c r="M19" s="22">
        <v>24300</v>
      </c>
      <c r="N19" s="38">
        <f t="shared" ref="N19" si="10">M19*$G19</f>
        <v>72900</v>
      </c>
      <c r="O19" s="22">
        <v>78000</v>
      </c>
      <c r="P19" s="38">
        <f t="shared" si="3"/>
        <v>234000</v>
      </c>
      <c r="Q19" s="22">
        <v>27500</v>
      </c>
      <c r="R19" s="38">
        <f t="shared" si="9"/>
        <v>82500</v>
      </c>
    </row>
    <row r="20" spans="2:18" ht="212" customHeight="1" thickBot="1" x14ac:dyDescent="0.5">
      <c r="B20" s="30">
        <v>8</v>
      </c>
      <c r="C20" s="30" t="s">
        <v>27</v>
      </c>
      <c r="D20" s="20" t="s">
        <v>51</v>
      </c>
      <c r="E20" s="30" t="s">
        <v>51</v>
      </c>
      <c r="F20" s="30" t="s">
        <v>44</v>
      </c>
      <c r="G20" s="30">
        <v>6</v>
      </c>
      <c r="H20" s="21">
        <v>93000</v>
      </c>
      <c r="I20" s="22">
        <v>17000</v>
      </c>
      <c r="J20" s="23">
        <f t="shared" si="0"/>
        <v>102000</v>
      </c>
      <c r="K20" s="22">
        <v>27000</v>
      </c>
      <c r="L20" s="23">
        <f t="shared" si="1"/>
        <v>162000</v>
      </c>
      <c r="M20" s="22">
        <v>24300</v>
      </c>
      <c r="N20" s="38">
        <f t="shared" ref="N20" si="11">M20*$G20</f>
        <v>145800</v>
      </c>
      <c r="O20" s="22">
        <v>78000</v>
      </c>
      <c r="P20" s="38">
        <f t="shared" si="3"/>
        <v>468000</v>
      </c>
      <c r="Q20" s="22">
        <v>27000</v>
      </c>
      <c r="R20" s="38">
        <f t="shared" si="9"/>
        <v>162000</v>
      </c>
    </row>
    <row r="21" spans="2:18" ht="232" customHeight="1" thickBot="1" x14ac:dyDescent="0.5">
      <c r="B21" s="30">
        <v>9</v>
      </c>
      <c r="C21" s="30" t="s">
        <v>27</v>
      </c>
      <c r="D21" s="20" t="s">
        <v>52</v>
      </c>
      <c r="E21" s="30" t="s">
        <v>52</v>
      </c>
      <c r="F21" s="30" t="s">
        <v>44</v>
      </c>
      <c r="G21" s="30">
        <v>1</v>
      </c>
      <c r="H21" s="21" t="s">
        <v>57</v>
      </c>
      <c r="I21" s="22">
        <v>28000</v>
      </c>
      <c r="J21" s="23">
        <f t="shared" si="0"/>
        <v>28000</v>
      </c>
      <c r="K21" s="22">
        <v>72000</v>
      </c>
      <c r="L21" s="23">
        <f t="shared" si="1"/>
        <v>72000</v>
      </c>
      <c r="M21" s="22">
        <v>63000</v>
      </c>
      <c r="N21" s="38">
        <f t="shared" ref="N21" si="12">M21*$G21</f>
        <v>63000</v>
      </c>
      <c r="O21" s="22">
        <v>275000</v>
      </c>
      <c r="P21" s="38">
        <f t="shared" si="3"/>
        <v>275000</v>
      </c>
      <c r="Q21" s="22">
        <v>36000</v>
      </c>
      <c r="R21" s="38">
        <f t="shared" si="9"/>
        <v>36000</v>
      </c>
    </row>
    <row r="22" spans="2:18" ht="14.5" thickBot="1" x14ac:dyDescent="0.35">
      <c r="B22" s="2"/>
      <c r="C22" s="2"/>
      <c r="D22" s="4"/>
      <c r="E22" s="2"/>
      <c r="F22" s="2"/>
      <c r="G22" s="2"/>
      <c r="H22" s="2"/>
      <c r="I22" s="2"/>
      <c r="J22" s="2"/>
      <c r="K22" s="2"/>
      <c r="L22" s="2"/>
      <c r="M22" s="29"/>
      <c r="N22" s="29"/>
      <c r="O22" s="2"/>
      <c r="P22" s="7"/>
      <c r="Q22" s="43"/>
      <c r="R22" s="7"/>
    </row>
  </sheetData>
  <mergeCells count="36">
    <mergeCell ref="Q10:R10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O10:P10"/>
    <mergeCell ref="M10:N10"/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2024-09-19T09:53:06Z</dcterms:modified>
</cp:coreProperties>
</file>