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495" documentId="8_{F6B67BCF-201B-440C-84A0-5D8F44687BB4}" xr6:coauthVersionLast="47" xr6:coauthVersionMax="47" xr10:uidLastSave="{50BBF22D-C998-4ACA-A658-5FDD3B65C9A2}"/>
  <bookViews>
    <workbookView xWindow="-120" yWindow="-120" windowWidth="20730" windowHeight="11160" tabRatio="417" firstSheet="1" activeTab="1" xr2:uid="{00000000-000D-0000-FFFF-FFFF00000000}"/>
  </bookViews>
  <sheets>
    <sheet name="Summery" sheetId="4" state="hidden" r:id="rId1"/>
    <sheet name="CVL,INT,PLB" sheetId="3" r:id="rId2"/>
  </sheets>
  <definedNames>
    <definedName name="_xlnm._FilterDatabase" localSheetId="1" hidden="1">'CVL,INT,PLB'!$A$2:$Q$190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90" i="3" l="1"/>
  <c r="Z189" i="3"/>
  <c r="Y12" i="3" l="1"/>
  <c r="W187" i="3"/>
  <c r="V187" i="3"/>
  <c r="W186" i="3"/>
  <c r="V186" i="3"/>
  <c r="W185" i="3"/>
  <c r="V185" i="3"/>
  <c r="W184" i="3"/>
  <c r="V184" i="3"/>
  <c r="W183" i="3"/>
  <c r="V183" i="3"/>
  <c r="W182" i="3"/>
  <c r="V182" i="3"/>
  <c r="W180" i="3"/>
  <c r="V180" i="3"/>
  <c r="W179" i="3"/>
  <c r="V179" i="3"/>
  <c r="W178" i="3"/>
  <c r="V178" i="3"/>
  <c r="W177" i="3"/>
  <c r="V177" i="3"/>
  <c r="W176" i="3"/>
  <c r="V176" i="3"/>
  <c r="W175" i="3"/>
  <c r="V175" i="3"/>
  <c r="W174" i="3"/>
  <c r="V174" i="3"/>
  <c r="W173" i="3"/>
  <c r="V173" i="3"/>
  <c r="W172" i="3"/>
  <c r="V172" i="3"/>
  <c r="W171" i="3"/>
  <c r="V171" i="3"/>
  <c r="W170" i="3"/>
  <c r="V170" i="3"/>
  <c r="W169" i="3"/>
  <c r="V169" i="3"/>
  <c r="W168" i="3"/>
  <c r="V168" i="3"/>
  <c r="W167" i="3"/>
  <c r="V167" i="3"/>
  <c r="W166" i="3"/>
  <c r="V166" i="3"/>
  <c r="W165" i="3"/>
  <c r="V165" i="3"/>
  <c r="W164" i="3"/>
  <c r="V164" i="3"/>
  <c r="W163" i="3"/>
  <c r="V163" i="3"/>
  <c r="W162" i="3"/>
  <c r="V162" i="3"/>
  <c r="W161" i="3"/>
  <c r="V161" i="3"/>
  <c r="W160" i="3"/>
  <c r="V160" i="3"/>
  <c r="W159" i="3"/>
  <c r="V159" i="3"/>
  <c r="W158" i="3"/>
  <c r="V158" i="3"/>
  <c r="W157" i="3"/>
  <c r="V157" i="3"/>
  <c r="W156" i="3"/>
  <c r="V156" i="3"/>
  <c r="W155" i="3"/>
  <c r="V155" i="3"/>
  <c r="W154" i="3"/>
  <c r="V154" i="3"/>
  <c r="W153" i="3"/>
  <c r="V153" i="3"/>
  <c r="W152" i="3"/>
  <c r="V152" i="3"/>
  <c r="W151" i="3"/>
  <c r="V151" i="3"/>
  <c r="W150" i="3"/>
  <c r="V150" i="3"/>
  <c r="W149" i="3"/>
  <c r="V149" i="3"/>
  <c r="W148" i="3"/>
  <c r="V148" i="3"/>
  <c r="W147" i="3"/>
  <c r="V147" i="3"/>
  <c r="W146" i="3"/>
  <c r="V146" i="3"/>
  <c r="W145" i="3"/>
  <c r="V145" i="3"/>
  <c r="W144" i="3"/>
  <c r="V144" i="3"/>
  <c r="W143" i="3"/>
  <c r="V143" i="3"/>
  <c r="W142" i="3"/>
  <c r="V142" i="3"/>
  <c r="W141" i="3"/>
  <c r="V141" i="3"/>
  <c r="W140" i="3"/>
  <c r="V140" i="3"/>
  <c r="W139" i="3"/>
  <c r="V139" i="3"/>
  <c r="W138" i="3"/>
  <c r="V138" i="3"/>
  <c r="W137" i="3"/>
  <c r="V137" i="3"/>
  <c r="W136" i="3"/>
  <c r="V136" i="3"/>
  <c r="W135" i="3"/>
  <c r="V135" i="3"/>
  <c r="W134" i="3"/>
  <c r="V134" i="3"/>
  <c r="W133" i="3"/>
  <c r="V133" i="3"/>
  <c r="W132" i="3"/>
  <c r="V132" i="3"/>
  <c r="W131" i="3"/>
  <c r="V131" i="3"/>
  <c r="W130" i="3"/>
  <c r="V130" i="3"/>
  <c r="W129" i="3"/>
  <c r="V129" i="3"/>
  <c r="W128" i="3"/>
  <c r="V128" i="3"/>
  <c r="W127" i="3"/>
  <c r="V127" i="3"/>
  <c r="W126" i="3"/>
  <c r="V126" i="3"/>
  <c r="W125" i="3"/>
  <c r="V125" i="3"/>
  <c r="W124" i="3"/>
  <c r="V124" i="3"/>
  <c r="W123" i="3"/>
  <c r="V123" i="3"/>
  <c r="W122" i="3"/>
  <c r="V122" i="3"/>
  <c r="W120" i="3"/>
  <c r="V120" i="3"/>
  <c r="W119" i="3"/>
  <c r="V119" i="3"/>
  <c r="W118" i="3"/>
  <c r="V118" i="3"/>
  <c r="W117" i="3"/>
  <c r="V117" i="3"/>
  <c r="W116" i="3"/>
  <c r="V116" i="3"/>
  <c r="W115" i="3"/>
  <c r="V115" i="3"/>
  <c r="W114" i="3"/>
  <c r="V114" i="3"/>
  <c r="W113" i="3"/>
  <c r="V113" i="3"/>
  <c r="W112" i="3"/>
  <c r="V112" i="3"/>
  <c r="W111" i="3"/>
  <c r="V111" i="3"/>
  <c r="W110" i="3"/>
  <c r="V110" i="3"/>
  <c r="W109" i="3"/>
  <c r="V109" i="3"/>
  <c r="W108" i="3"/>
  <c r="V108" i="3"/>
  <c r="W107" i="3"/>
  <c r="V107" i="3"/>
  <c r="W106" i="3"/>
  <c r="V106" i="3"/>
  <c r="W105" i="3"/>
  <c r="V105" i="3"/>
  <c r="W104" i="3"/>
  <c r="V104" i="3"/>
  <c r="W103" i="3"/>
  <c r="V103" i="3"/>
  <c r="W102" i="3"/>
  <c r="V102" i="3"/>
  <c r="W101" i="3"/>
  <c r="V101" i="3"/>
  <c r="W100" i="3"/>
  <c r="V100" i="3"/>
  <c r="W99" i="3"/>
  <c r="V99" i="3"/>
  <c r="W98" i="3"/>
  <c r="V98" i="3"/>
  <c r="W97" i="3"/>
  <c r="V97" i="3"/>
  <c r="W96" i="3"/>
  <c r="V96" i="3"/>
  <c r="W95" i="3"/>
  <c r="V95" i="3"/>
  <c r="W94" i="3"/>
  <c r="V94" i="3"/>
  <c r="W93" i="3"/>
  <c r="V93" i="3"/>
  <c r="W92" i="3"/>
  <c r="V92" i="3"/>
  <c r="W91" i="3"/>
  <c r="V91" i="3"/>
  <c r="W90" i="3"/>
  <c r="V90" i="3"/>
  <c r="W89" i="3"/>
  <c r="V89" i="3"/>
  <c r="W88" i="3"/>
  <c r="V88" i="3"/>
  <c r="W87" i="3"/>
  <c r="V87" i="3"/>
  <c r="W86" i="3"/>
  <c r="V86" i="3"/>
  <c r="W85" i="3"/>
  <c r="V85" i="3"/>
  <c r="W84" i="3"/>
  <c r="V84" i="3"/>
  <c r="W83" i="3"/>
  <c r="V83" i="3"/>
  <c r="W82" i="3"/>
  <c r="V82" i="3"/>
  <c r="W81" i="3"/>
  <c r="V81" i="3"/>
  <c r="W80" i="3"/>
  <c r="V80" i="3"/>
  <c r="W79" i="3"/>
  <c r="V79" i="3"/>
  <c r="W78" i="3"/>
  <c r="V78" i="3"/>
  <c r="W77" i="3"/>
  <c r="V77" i="3"/>
  <c r="W76" i="3"/>
  <c r="V76" i="3"/>
  <c r="W75" i="3"/>
  <c r="V75" i="3"/>
  <c r="W74" i="3"/>
  <c r="V74" i="3"/>
  <c r="W73" i="3"/>
  <c r="V73" i="3"/>
  <c r="W72" i="3"/>
  <c r="V72" i="3"/>
  <c r="W71" i="3"/>
  <c r="V71" i="3"/>
  <c r="W70" i="3"/>
  <c r="V70" i="3"/>
  <c r="W69" i="3"/>
  <c r="V69" i="3"/>
  <c r="W68" i="3"/>
  <c r="V68" i="3"/>
  <c r="W67" i="3"/>
  <c r="V67" i="3"/>
  <c r="W66" i="3"/>
  <c r="V66" i="3"/>
  <c r="W65" i="3"/>
  <c r="V65" i="3"/>
  <c r="W64" i="3"/>
  <c r="V64" i="3"/>
  <c r="W63" i="3"/>
  <c r="V63" i="3"/>
  <c r="W62" i="3"/>
  <c r="V62" i="3"/>
  <c r="W61" i="3"/>
  <c r="V61" i="3"/>
  <c r="W60" i="3"/>
  <c r="V60" i="3"/>
  <c r="W59" i="3"/>
  <c r="V59" i="3"/>
  <c r="W58" i="3"/>
  <c r="V58" i="3"/>
  <c r="W57" i="3"/>
  <c r="V57" i="3"/>
  <c r="W56" i="3"/>
  <c r="V56" i="3"/>
  <c r="W55" i="3"/>
  <c r="V55" i="3"/>
  <c r="W54" i="3"/>
  <c r="V54" i="3"/>
  <c r="W53" i="3"/>
  <c r="V53" i="3"/>
  <c r="W52" i="3"/>
  <c r="V52" i="3"/>
  <c r="W51" i="3"/>
  <c r="V51" i="3"/>
  <c r="W50" i="3"/>
  <c r="V50" i="3"/>
  <c r="W48" i="3"/>
  <c r="V48" i="3"/>
  <c r="W47" i="3"/>
  <c r="V47" i="3"/>
  <c r="W46" i="3"/>
  <c r="V46" i="3"/>
  <c r="W45" i="3"/>
  <c r="V45" i="3"/>
  <c r="W44" i="3"/>
  <c r="V44" i="3"/>
  <c r="W43" i="3"/>
  <c r="V43" i="3"/>
  <c r="W42" i="3"/>
  <c r="V42" i="3"/>
  <c r="W41" i="3"/>
  <c r="V41" i="3"/>
  <c r="W40" i="3"/>
  <c r="V40" i="3"/>
  <c r="W39" i="3"/>
  <c r="V39" i="3"/>
  <c r="W38" i="3"/>
  <c r="V38" i="3"/>
  <c r="W37" i="3"/>
  <c r="V37" i="3"/>
  <c r="W36" i="3"/>
  <c r="V36" i="3"/>
  <c r="W35" i="3"/>
  <c r="V35" i="3"/>
  <c r="W34" i="3"/>
  <c r="V34" i="3"/>
  <c r="W33" i="3"/>
  <c r="V33" i="3"/>
  <c r="W32" i="3"/>
  <c r="V32" i="3"/>
  <c r="W31" i="3"/>
  <c r="V31" i="3"/>
  <c r="W30" i="3"/>
  <c r="V30" i="3"/>
  <c r="W29" i="3"/>
  <c r="V29" i="3"/>
  <c r="W28" i="3"/>
  <c r="V28" i="3"/>
  <c r="W27" i="3"/>
  <c r="V27" i="3"/>
  <c r="W26" i="3"/>
  <c r="V26" i="3"/>
  <c r="W25" i="3"/>
  <c r="V25" i="3"/>
  <c r="W24" i="3"/>
  <c r="V24" i="3"/>
  <c r="W23" i="3"/>
  <c r="V23" i="3"/>
  <c r="W22" i="3"/>
  <c r="V22" i="3"/>
  <c r="W21" i="3"/>
  <c r="V21" i="3"/>
  <c r="W20" i="3"/>
  <c r="V20" i="3"/>
  <c r="W19" i="3"/>
  <c r="V19" i="3"/>
  <c r="W18" i="3"/>
  <c r="V18" i="3"/>
  <c r="W17" i="3"/>
  <c r="V17" i="3"/>
  <c r="W16" i="3"/>
  <c r="V16" i="3"/>
  <c r="W15" i="3"/>
  <c r="V15" i="3"/>
  <c r="W14" i="3"/>
  <c r="V14" i="3"/>
  <c r="W13" i="3"/>
  <c r="V13" i="3"/>
  <c r="W12" i="3"/>
  <c r="V12" i="3"/>
  <c r="W11" i="3"/>
  <c r="V11" i="3"/>
  <c r="W10" i="3"/>
  <c r="V10" i="3"/>
  <c r="W9" i="3"/>
  <c r="V9" i="3"/>
  <c r="W8" i="3"/>
  <c r="V8" i="3"/>
  <c r="W7" i="3"/>
  <c r="V7" i="3"/>
  <c r="W6" i="3"/>
  <c r="V6" i="3"/>
  <c r="W5" i="3"/>
  <c r="V5" i="3"/>
  <c r="W4" i="3"/>
  <c r="V4" i="3"/>
  <c r="V181" i="3" l="1"/>
  <c r="W181" i="3"/>
  <c r="V49" i="3"/>
  <c r="W49" i="3"/>
  <c r="W121" i="3"/>
  <c r="V121" i="3"/>
  <c r="V3" i="3"/>
  <c r="W3" i="3"/>
  <c r="V188" i="3" l="1"/>
  <c r="W188" i="3"/>
  <c r="H187" i="3" l="1"/>
  <c r="G187" i="3"/>
  <c r="H186" i="3"/>
  <c r="G186" i="3"/>
  <c r="H185" i="3"/>
  <c r="G185" i="3"/>
  <c r="H184" i="3"/>
  <c r="G184" i="3"/>
  <c r="H183" i="3"/>
  <c r="G183" i="3"/>
  <c r="H182" i="3"/>
  <c r="G182" i="3"/>
  <c r="H180" i="3"/>
  <c r="G180" i="3"/>
  <c r="H179" i="3"/>
  <c r="G179" i="3"/>
  <c r="H178" i="3"/>
  <c r="G178" i="3"/>
  <c r="H177" i="3"/>
  <c r="G177" i="3"/>
  <c r="H176" i="3"/>
  <c r="G176" i="3"/>
  <c r="H175" i="3"/>
  <c r="G175" i="3"/>
  <c r="H174" i="3"/>
  <c r="G174" i="3"/>
  <c r="H173" i="3"/>
  <c r="G173" i="3"/>
  <c r="H172" i="3"/>
  <c r="G172" i="3"/>
  <c r="H171" i="3"/>
  <c r="G171" i="3"/>
  <c r="H170" i="3"/>
  <c r="G170" i="3"/>
  <c r="H169" i="3"/>
  <c r="G169" i="3"/>
  <c r="H168" i="3"/>
  <c r="G168" i="3"/>
  <c r="H167" i="3"/>
  <c r="G167" i="3"/>
  <c r="H166" i="3"/>
  <c r="G166" i="3"/>
  <c r="H165" i="3"/>
  <c r="G165" i="3"/>
  <c r="H164" i="3"/>
  <c r="G164" i="3"/>
  <c r="H163" i="3"/>
  <c r="G163" i="3"/>
  <c r="H162" i="3"/>
  <c r="G162" i="3"/>
  <c r="H161" i="3"/>
  <c r="G161" i="3"/>
  <c r="H160" i="3"/>
  <c r="G160" i="3"/>
  <c r="H159" i="3"/>
  <c r="G159" i="3"/>
  <c r="H158" i="3"/>
  <c r="G158" i="3"/>
  <c r="H157" i="3"/>
  <c r="G157" i="3"/>
  <c r="H156" i="3"/>
  <c r="G156" i="3"/>
  <c r="H155" i="3"/>
  <c r="G155" i="3"/>
  <c r="H154" i="3"/>
  <c r="G154" i="3"/>
  <c r="H153" i="3"/>
  <c r="G153" i="3"/>
  <c r="H152" i="3"/>
  <c r="G152" i="3"/>
  <c r="H151" i="3"/>
  <c r="G151" i="3"/>
  <c r="H150" i="3"/>
  <c r="G150" i="3"/>
  <c r="H149" i="3"/>
  <c r="G149" i="3"/>
  <c r="H148" i="3"/>
  <c r="G148" i="3"/>
  <c r="H147" i="3"/>
  <c r="G147" i="3"/>
  <c r="H146" i="3"/>
  <c r="G146" i="3"/>
  <c r="H145" i="3"/>
  <c r="G145" i="3"/>
  <c r="H144" i="3"/>
  <c r="G144" i="3"/>
  <c r="H143" i="3"/>
  <c r="G143" i="3"/>
  <c r="H142" i="3"/>
  <c r="G142" i="3"/>
  <c r="H141" i="3"/>
  <c r="G141" i="3"/>
  <c r="H140" i="3"/>
  <c r="G140" i="3"/>
  <c r="H139" i="3"/>
  <c r="G139" i="3"/>
  <c r="H138" i="3"/>
  <c r="G138" i="3"/>
  <c r="H137" i="3"/>
  <c r="G137" i="3"/>
  <c r="H136" i="3"/>
  <c r="G136" i="3"/>
  <c r="H135" i="3"/>
  <c r="G135" i="3"/>
  <c r="H134" i="3"/>
  <c r="G134" i="3"/>
  <c r="H133" i="3"/>
  <c r="G133" i="3"/>
  <c r="H132" i="3"/>
  <c r="G132" i="3"/>
  <c r="H131" i="3"/>
  <c r="G131" i="3"/>
  <c r="H130" i="3"/>
  <c r="G130" i="3"/>
  <c r="H129" i="3"/>
  <c r="G129" i="3"/>
  <c r="H128" i="3"/>
  <c r="G128" i="3"/>
  <c r="H127" i="3"/>
  <c r="G127" i="3"/>
  <c r="H126" i="3"/>
  <c r="G126" i="3"/>
  <c r="H125" i="3"/>
  <c r="G125" i="3"/>
  <c r="H124" i="3"/>
  <c r="G124" i="3"/>
  <c r="H123" i="3"/>
  <c r="G123" i="3"/>
  <c r="H122" i="3"/>
  <c r="G122" i="3"/>
  <c r="H120" i="3"/>
  <c r="G120" i="3"/>
  <c r="H119" i="3"/>
  <c r="G119" i="3"/>
  <c r="H118" i="3"/>
  <c r="G118" i="3"/>
  <c r="H117" i="3"/>
  <c r="G117" i="3"/>
  <c r="H116" i="3"/>
  <c r="G116" i="3"/>
  <c r="H115" i="3"/>
  <c r="G115" i="3"/>
  <c r="H114" i="3"/>
  <c r="G114" i="3"/>
  <c r="H113" i="3"/>
  <c r="G113" i="3"/>
  <c r="H112" i="3"/>
  <c r="G112" i="3"/>
  <c r="H111" i="3"/>
  <c r="G111" i="3"/>
  <c r="H110" i="3"/>
  <c r="G110" i="3"/>
  <c r="H109" i="3"/>
  <c r="G109" i="3"/>
  <c r="H108" i="3"/>
  <c r="G108" i="3"/>
  <c r="H107" i="3"/>
  <c r="G107" i="3"/>
  <c r="H106" i="3"/>
  <c r="G106" i="3"/>
  <c r="H105" i="3"/>
  <c r="G105" i="3"/>
  <c r="H104" i="3"/>
  <c r="G104" i="3"/>
  <c r="H103" i="3"/>
  <c r="G103" i="3"/>
  <c r="H102" i="3"/>
  <c r="G102" i="3"/>
  <c r="H101" i="3"/>
  <c r="G101" i="3"/>
  <c r="H100" i="3"/>
  <c r="G100" i="3"/>
  <c r="H99" i="3"/>
  <c r="G99" i="3"/>
  <c r="H98" i="3"/>
  <c r="G98" i="3"/>
  <c r="H97" i="3"/>
  <c r="G97" i="3"/>
  <c r="H96" i="3"/>
  <c r="G96" i="3"/>
  <c r="H95" i="3"/>
  <c r="G95" i="3"/>
  <c r="H94" i="3"/>
  <c r="G94" i="3"/>
  <c r="H93" i="3"/>
  <c r="G93" i="3"/>
  <c r="H92" i="3"/>
  <c r="G92" i="3"/>
  <c r="H91" i="3"/>
  <c r="G91" i="3"/>
  <c r="H90" i="3"/>
  <c r="G90" i="3"/>
  <c r="H89" i="3"/>
  <c r="G89" i="3"/>
  <c r="H88" i="3"/>
  <c r="G88" i="3"/>
  <c r="H87" i="3"/>
  <c r="G87" i="3"/>
  <c r="H86" i="3"/>
  <c r="G86" i="3"/>
  <c r="H85" i="3"/>
  <c r="G85" i="3"/>
  <c r="H84" i="3"/>
  <c r="G84" i="3"/>
  <c r="H83" i="3"/>
  <c r="G83" i="3"/>
  <c r="H82" i="3"/>
  <c r="G82" i="3"/>
  <c r="H81" i="3"/>
  <c r="G81" i="3"/>
  <c r="H80" i="3"/>
  <c r="G80" i="3"/>
  <c r="H79" i="3"/>
  <c r="G79" i="3"/>
  <c r="H78" i="3"/>
  <c r="G78" i="3"/>
  <c r="H77" i="3"/>
  <c r="G77" i="3"/>
  <c r="H76" i="3"/>
  <c r="G76" i="3"/>
  <c r="H75" i="3"/>
  <c r="G75" i="3"/>
  <c r="H74" i="3"/>
  <c r="G74" i="3"/>
  <c r="H73" i="3"/>
  <c r="G73" i="3"/>
  <c r="H72" i="3"/>
  <c r="G72" i="3"/>
  <c r="H71" i="3"/>
  <c r="G71" i="3"/>
  <c r="H70" i="3"/>
  <c r="G70" i="3"/>
  <c r="H69" i="3"/>
  <c r="G69" i="3"/>
  <c r="H68" i="3"/>
  <c r="G68" i="3"/>
  <c r="H67" i="3"/>
  <c r="G67" i="3"/>
  <c r="H66" i="3"/>
  <c r="G66" i="3"/>
  <c r="H65" i="3"/>
  <c r="G65" i="3"/>
  <c r="H64" i="3"/>
  <c r="G64" i="3"/>
  <c r="H63" i="3"/>
  <c r="G63" i="3"/>
  <c r="H62" i="3"/>
  <c r="G62" i="3"/>
  <c r="H61" i="3"/>
  <c r="G61" i="3"/>
  <c r="H60" i="3"/>
  <c r="G60" i="3"/>
  <c r="H59" i="3"/>
  <c r="G59" i="3"/>
  <c r="H58" i="3"/>
  <c r="G58" i="3"/>
  <c r="H57" i="3"/>
  <c r="G57" i="3"/>
  <c r="H56" i="3"/>
  <c r="G56" i="3"/>
  <c r="H55" i="3"/>
  <c r="G55" i="3"/>
  <c r="H54" i="3"/>
  <c r="G54" i="3"/>
  <c r="H53" i="3"/>
  <c r="G53" i="3"/>
  <c r="H52" i="3"/>
  <c r="G52" i="3"/>
  <c r="H51" i="3"/>
  <c r="G51" i="3"/>
  <c r="H50" i="3"/>
  <c r="G50" i="3"/>
  <c r="H48" i="3"/>
  <c r="G48" i="3"/>
  <c r="H47" i="3"/>
  <c r="G47" i="3"/>
  <c r="H46" i="3"/>
  <c r="G46" i="3"/>
  <c r="H45" i="3"/>
  <c r="G45" i="3"/>
  <c r="H44" i="3"/>
  <c r="G44" i="3"/>
  <c r="H43" i="3"/>
  <c r="G43" i="3"/>
  <c r="H42" i="3"/>
  <c r="G42" i="3"/>
  <c r="H41" i="3"/>
  <c r="G41" i="3"/>
  <c r="H40" i="3"/>
  <c r="G40" i="3"/>
  <c r="H39" i="3"/>
  <c r="G39" i="3"/>
  <c r="H38" i="3"/>
  <c r="G38" i="3"/>
  <c r="H37" i="3"/>
  <c r="G37" i="3"/>
  <c r="H36" i="3"/>
  <c r="G36" i="3"/>
  <c r="H35" i="3"/>
  <c r="G35" i="3"/>
  <c r="H34" i="3"/>
  <c r="G34" i="3"/>
  <c r="H33" i="3"/>
  <c r="G33" i="3"/>
  <c r="H32" i="3"/>
  <c r="G32" i="3"/>
  <c r="H31" i="3"/>
  <c r="G31" i="3"/>
  <c r="H30" i="3"/>
  <c r="G30" i="3"/>
  <c r="H29" i="3"/>
  <c r="G29" i="3"/>
  <c r="H28" i="3"/>
  <c r="G28" i="3"/>
  <c r="H27" i="3"/>
  <c r="G27" i="3"/>
  <c r="H26" i="3"/>
  <c r="G26" i="3"/>
  <c r="H25" i="3"/>
  <c r="G25" i="3"/>
  <c r="H24" i="3"/>
  <c r="G24" i="3"/>
  <c r="H23" i="3"/>
  <c r="G23" i="3"/>
  <c r="H22" i="3"/>
  <c r="G22" i="3"/>
  <c r="H21" i="3"/>
  <c r="G21" i="3"/>
  <c r="H20" i="3"/>
  <c r="G20" i="3"/>
  <c r="H19" i="3"/>
  <c r="G19" i="3"/>
  <c r="H18" i="3"/>
  <c r="G18" i="3"/>
  <c r="H17" i="3"/>
  <c r="G17" i="3"/>
  <c r="H16" i="3"/>
  <c r="G16" i="3"/>
  <c r="H15" i="3"/>
  <c r="G15" i="3"/>
  <c r="H14" i="3"/>
  <c r="G14" i="3"/>
  <c r="H13" i="3"/>
  <c r="G13" i="3"/>
  <c r="H12" i="3"/>
  <c r="G12" i="3"/>
  <c r="H11" i="3"/>
  <c r="G11" i="3"/>
  <c r="H10" i="3"/>
  <c r="G10" i="3"/>
  <c r="H9" i="3"/>
  <c r="G9" i="3"/>
  <c r="H8" i="3"/>
  <c r="G8" i="3"/>
  <c r="H7" i="3"/>
  <c r="G7" i="3"/>
  <c r="H6" i="3"/>
  <c r="G6" i="3"/>
  <c r="H5" i="3"/>
  <c r="G5" i="3"/>
  <c r="H4" i="3"/>
  <c r="G4" i="3"/>
  <c r="G49" i="3" l="1"/>
  <c r="H49" i="3"/>
  <c r="G3" i="3"/>
  <c r="H3" i="3"/>
  <c r="G181" i="3"/>
  <c r="H181" i="3"/>
  <c r="H121" i="3"/>
  <c r="G121" i="3"/>
  <c r="H188" i="3" l="1"/>
  <c r="H189" i="3" s="1"/>
  <c r="G188" i="3"/>
  <c r="T187" i="3"/>
  <c r="S187" i="3"/>
  <c r="T186" i="3"/>
  <c r="S186" i="3"/>
  <c r="T185" i="3"/>
  <c r="S185" i="3"/>
  <c r="T184" i="3"/>
  <c r="S184" i="3"/>
  <c r="T183" i="3"/>
  <c r="S183" i="3"/>
  <c r="T182" i="3"/>
  <c r="S182" i="3"/>
  <c r="T180" i="3"/>
  <c r="S180" i="3"/>
  <c r="T179" i="3"/>
  <c r="S179" i="3"/>
  <c r="T178" i="3"/>
  <c r="S178" i="3"/>
  <c r="T177" i="3"/>
  <c r="S177" i="3"/>
  <c r="T176" i="3"/>
  <c r="S176" i="3"/>
  <c r="T175" i="3"/>
  <c r="S175" i="3"/>
  <c r="T174" i="3"/>
  <c r="S174" i="3"/>
  <c r="T173" i="3"/>
  <c r="S173" i="3"/>
  <c r="T172" i="3"/>
  <c r="S172" i="3"/>
  <c r="T171" i="3"/>
  <c r="S171" i="3"/>
  <c r="T170" i="3"/>
  <c r="S170" i="3"/>
  <c r="T169" i="3"/>
  <c r="S169" i="3"/>
  <c r="T168" i="3"/>
  <c r="S168" i="3"/>
  <c r="T167" i="3"/>
  <c r="S167" i="3"/>
  <c r="T166" i="3"/>
  <c r="S166" i="3"/>
  <c r="T165" i="3"/>
  <c r="S165" i="3"/>
  <c r="T164" i="3"/>
  <c r="S164" i="3"/>
  <c r="T163" i="3"/>
  <c r="S163" i="3"/>
  <c r="T162" i="3"/>
  <c r="S162" i="3"/>
  <c r="T161" i="3"/>
  <c r="S161" i="3"/>
  <c r="T160" i="3"/>
  <c r="S160" i="3"/>
  <c r="T159" i="3"/>
  <c r="S159" i="3"/>
  <c r="T158" i="3"/>
  <c r="S158" i="3"/>
  <c r="T157" i="3"/>
  <c r="S157" i="3"/>
  <c r="T156" i="3"/>
  <c r="S156" i="3"/>
  <c r="T155" i="3"/>
  <c r="S155" i="3"/>
  <c r="T154" i="3"/>
  <c r="S154" i="3"/>
  <c r="T153" i="3"/>
  <c r="S153" i="3"/>
  <c r="T152" i="3"/>
  <c r="S152" i="3"/>
  <c r="T151" i="3"/>
  <c r="S151" i="3"/>
  <c r="T150" i="3"/>
  <c r="S150" i="3"/>
  <c r="T149" i="3"/>
  <c r="S149" i="3"/>
  <c r="T148" i="3"/>
  <c r="S148" i="3"/>
  <c r="T147" i="3"/>
  <c r="S147" i="3"/>
  <c r="T146" i="3"/>
  <c r="S146" i="3"/>
  <c r="T145" i="3"/>
  <c r="S145" i="3"/>
  <c r="T144" i="3"/>
  <c r="S144" i="3"/>
  <c r="T143" i="3"/>
  <c r="S143" i="3"/>
  <c r="T142" i="3"/>
  <c r="S142" i="3"/>
  <c r="T141" i="3"/>
  <c r="S141" i="3"/>
  <c r="T140" i="3"/>
  <c r="S140" i="3"/>
  <c r="T139" i="3"/>
  <c r="S139" i="3"/>
  <c r="T138" i="3"/>
  <c r="S138" i="3"/>
  <c r="T137" i="3"/>
  <c r="S137" i="3"/>
  <c r="T136" i="3"/>
  <c r="S136" i="3"/>
  <c r="T135" i="3"/>
  <c r="S135" i="3"/>
  <c r="T134" i="3"/>
  <c r="S134" i="3"/>
  <c r="T133" i="3"/>
  <c r="S133" i="3"/>
  <c r="T132" i="3"/>
  <c r="S132" i="3"/>
  <c r="T131" i="3"/>
  <c r="S131" i="3"/>
  <c r="T130" i="3"/>
  <c r="S130" i="3"/>
  <c r="T129" i="3"/>
  <c r="S129" i="3"/>
  <c r="T128" i="3"/>
  <c r="S128" i="3"/>
  <c r="T127" i="3"/>
  <c r="S127" i="3"/>
  <c r="T126" i="3"/>
  <c r="S126" i="3"/>
  <c r="T125" i="3"/>
  <c r="S125" i="3"/>
  <c r="T124" i="3"/>
  <c r="S124" i="3"/>
  <c r="T123" i="3"/>
  <c r="S123" i="3"/>
  <c r="T122" i="3"/>
  <c r="S122" i="3"/>
  <c r="T120" i="3"/>
  <c r="S120" i="3"/>
  <c r="T119" i="3"/>
  <c r="S119" i="3"/>
  <c r="T118" i="3"/>
  <c r="S118" i="3"/>
  <c r="T117" i="3"/>
  <c r="S117" i="3"/>
  <c r="T116" i="3"/>
  <c r="S116" i="3"/>
  <c r="T115" i="3"/>
  <c r="S115" i="3"/>
  <c r="T114" i="3"/>
  <c r="S114" i="3"/>
  <c r="T113" i="3"/>
  <c r="S113" i="3"/>
  <c r="T112" i="3"/>
  <c r="S112" i="3"/>
  <c r="T111" i="3"/>
  <c r="S111" i="3"/>
  <c r="T110" i="3"/>
  <c r="S110" i="3"/>
  <c r="T109" i="3"/>
  <c r="S109" i="3"/>
  <c r="T108" i="3"/>
  <c r="S108" i="3"/>
  <c r="T107" i="3"/>
  <c r="S107" i="3"/>
  <c r="T106" i="3"/>
  <c r="S106" i="3"/>
  <c r="T105" i="3"/>
  <c r="S105" i="3"/>
  <c r="T104" i="3"/>
  <c r="S104" i="3"/>
  <c r="T103" i="3"/>
  <c r="S103" i="3"/>
  <c r="T102" i="3"/>
  <c r="S102" i="3"/>
  <c r="T101" i="3"/>
  <c r="S101" i="3"/>
  <c r="T100" i="3"/>
  <c r="S100" i="3"/>
  <c r="T99" i="3"/>
  <c r="S99" i="3"/>
  <c r="T98" i="3"/>
  <c r="S98" i="3"/>
  <c r="T97" i="3"/>
  <c r="S97" i="3"/>
  <c r="T96" i="3"/>
  <c r="S96" i="3"/>
  <c r="T95" i="3"/>
  <c r="S95" i="3"/>
  <c r="T94" i="3"/>
  <c r="S94" i="3"/>
  <c r="T93" i="3"/>
  <c r="S93" i="3"/>
  <c r="T92" i="3"/>
  <c r="S92" i="3"/>
  <c r="T91" i="3"/>
  <c r="S91" i="3"/>
  <c r="T90" i="3"/>
  <c r="S90" i="3"/>
  <c r="T89" i="3"/>
  <c r="S89" i="3"/>
  <c r="T88" i="3"/>
  <c r="S88" i="3"/>
  <c r="T87" i="3"/>
  <c r="S87" i="3"/>
  <c r="T86" i="3"/>
  <c r="S86" i="3"/>
  <c r="T85" i="3"/>
  <c r="S85" i="3"/>
  <c r="T84" i="3"/>
  <c r="S84" i="3"/>
  <c r="T83" i="3"/>
  <c r="S83" i="3"/>
  <c r="T82" i="3"/>
  <c r="S82" i="3"/>
  <c r="T81" i="3"/>
  <c r="S81" i="3"/>
  <c r="T80" i="3"/>
  <c r="S80" i="3"/>
  <c r="T79" i="3"/>
  <c r="S79" i="3"/>
  <c r="T78" i="3"/>
  <c r="S78" i="3"/>
  <c r="T77" i="3"/>
  <c r="S77" i="3"/>
  <c r="T76" i="3"/>
  <c r="S76" i="3"/>
  <c r="T75" i="3"/>
  <c r="S75" i="3"/>
  <c r="T74" i="3"/>
  <c r="S74" i="3"/>
  <c r="T73" i="3"/>
  <c r="S73" i="3"/>
  <c r="T72" i="3"/>
  <c r="S72" i="3"/>
  <c r="T71" i="3"/>
  <c r="S71" i="3"/>
  <c r="T70" i="3"/>
  <c r="S70" i="3"/>
  <c r="T69" i="3"/>
  <c r="S69" i="3"/>
  <c r="T68" i="3"/>
  <c r="S68" i="3"/>
  <c r="T67" i="3"/>
  <c r="S67" i="3"/>
  <c r="T66" i="3"/>
  <c r="S66" i="3"/>
  <c r="T65" i="3"/>
  <c r="S65" i="3"/>
  <c r="T64" i="3"/>
  <c r="S64" i="3"/>
  <c r="T63" i="3"/>
  <c r="S63" i="3"/>
  <c r="T62" i="3"/>
  <c r="S62" i="3"/>
  <c r="T61" i="3"/>
  <c r="S61" i="3"/>
  <c r="T60" i="3"/>
  <c r="S60" i="3"/>
  <c r="T59" i="3"/>
  <c r="S59" i="3"/>
  <c r="T58" i="3"/>
  <c r="S58" i="3"/>
  <c r="T57" i="3"/>
  <c r="S57" i="3"/>
  <c r="T56" i="3"/>
  <c r="S56" i="3"/>
  <c r="T55" i="3"/>
  <c r="S55" i="3"/>
  <c r="T54" i="3"/>
  <c r="S54" i="3"/>
  <c r="T53" i="3"/>
  <c r="S53" i="3"/>
  <c r="T52" i="3"/>
  <c r="S52" i="3"/>
  <c r="T51" i="3"/>
  <c r="S51" i="3"/>
  <c r="T50" i="3"/>
  <c r="S50" i="3"/>
  <c r="T48" i="3"/>
  <c r="S48" i="3"/>
  <c r="T47" i="3"/>
  <c r="S47" i="3"/>
  <c r="T46" i="3"/>
  <c r="S46" i="3"/>
  <c r="T45" i="3"/>
  <c r="S45" i="3"/>
  <c r="T44" i="3"/>
  <c r="S44" i="3"/>
  <c r="T43" i="3"/>
  <c r="S43" i="3"/>
  <c r="T42" i="3"/>
  <c r="S42" i="3"/>
  <c r="T41" i="3"/>
  <c r="S41" i="3"/>
  <c r="T40" i="3"/>
  <c r="S40" i="3"/>
  <c r="T39" i="3"/>
  <c r="S39" i="3"/>
  <c r="T38" i="3"/>
  <c r="S38" i="3"/>
  <c r="T37" i="3"/>
  <c r="S37" i="3"/>
  <c r="T36" i="3"/>
  <c r="S36" i="3"/>
  <c r="T35" i="3"/>
  <c r="S35" i="3"/>
  <c r="T34" i="3"/>
  <c r="S34" i="3"/>
  <c r="T33" i="3"/>
  <c r="S33" i="3"/>
  <c r="T32" i="3"/>
  <c r="S32" i="3"/>
  <c r="T31" i="3"/>
  <c r="S31" i="3"/>
  <c r="T30" i="3"/>
  <c r="S30" i="3"/>
  <c r="T29" i="3"/>
  <c r="S29" i="3"/>
  <c r="T28" i="3"/>
  <c r="S28" i="3"/>
  <c r="T27" i="3"/>
  <c r="S27" i="3"/>
  <c r="T26" i="3"/>
  <c r="S26" i="3"/>
  <c r="T25" i="3"/>
  <c r="S25" i="3"/>
  <c r="T24" i="3"/>
  <c r="S24" i="3"/>
  <c r="T23" i="3"/>
  <c r="S23" i="3"/>
  <c r="T22" i="3"/>
  <c r="S22" i="3"/>
  <c r="T21" i="3"/>
  <c r="S21" i="3"/>
  <c r="T20" i="3"/>
  <c r="S20" i="3"/>
  <c r="T19" i="3"/>
  <c r="S19" i="3"/>
  <c r="T18" i="3"/>
  <c r="S18" i="3"/>
  <c r="T17" i="3"/>
  <c r="S17" i="3"/>
  <c r="T16" i="3"/>
  <c r="S16" i="3"/>
  <c r="T15" i="3"/>
  <c r="S15" i="3"/>
  <c r="T14" i="3"/>
  <c r="S14" i="3"/>
  <c r="T13" i="3"/>
  <c r="S13" i="3"/>
  <c r="T12" i="3"/>
  <c r="T11" i="3"/>
  <c r="S11" i="3"/>
  <c r="T10" i="3"/>
  <c r="S10" i="3"/>
  <c r="T9" i="3"/>
  <c r="S9" i="3"/>
  <c r="T8" i="3"/>
  <c r="S8" i="3"/>
  <c r="T7" i="3"/>
  <c r="S7" i="3"/>
  <c r="T6" i="3"/>
  <c r="S6" i="3"/>
  <c r="T5" i="3"/>
  <c r="S5" i="3"/>
  <c r="T4" i="3"/>
  <c r="S4" i="3"/>
  <c r="T181" i="3" l="1"/>
  <c r="S181" i="3"/>
  <c r="S121" i="3"/>
  <c r="T121" i="3"/>
  <c r="T49" i="3"/>
  <c r="S49" i="3"/>
  <c r="T3" i="3" l="1"/>
  <c r="S3" i="3"/>
  <c r="S188" i="3" s="1"/>
  <c r="T188" i="3" l="1"/>
  <c r="Y21" i="3"/>
  <c r="Y27" i="3"/>
  <c r="Y30" i="3"/>
  <c r="Y32" i="3"/>
  <c r="Y38" i="3"/>
  <c r="Y40" i="3"/>
  <c r="Y41" i="3"/>
  <c r="Y45" i="3"/>
  <c r="Y46" i="3"/>
  <c r="Y47" i="3"/>
  <c r="Y48" i="3"/>
  <c r="Y50" i="3"/>
  <c r="Y51" i="3"/>
  <c r="Y52" i="3"/>
  <c r="Y53" i="3"/>
  <c r="Y54" i="3"/>
  <c r="Y55" i="3"/>
  <c r="Y56" i="3"/>
  <c r="Y57" i="3"/>
  <c r="Y58" i="3"/>
  <c r="Y59" i="3"/>
  <c r="Y60" i="3"/>
  <c r="Y61" i="3"/>
  <c r="Y68" i="3"/>
  <c r="Y72" i="3"/>
  <c r="Y75" i="3"/>
  <c r="Y80" i="3"/>
  <c r="Y81" i="3"/>
  <c r="Y83" i="3"/>
  <c r="Y84" i="3"/>
  <c r="Y85" i="3"/>
  <c r="Y87" i="3"/>
  <c r="Y88" i="3"/>
  <c r="Y89" i="3"/>
  <c r="Y90" i="3"/>
  <c r="Y91" i="3"/>
  <c r="Y92" i="3"/>
  <c r="Y94" i="3"/>
  <c r="Y95" i="3"/>
  <c r="Y97" i="3"/>
  <c r="Y99" i="3"/>
  <c r="Y100" i="3"/>
  <c r="Y101" i="3"/>
  <c r="Y105" i="3"/>
  <c r="Y107" i="3"/>
  <c r="Y108" i="3"/>
  <c r="Y110" i="3"/>
  <c r="Y111" i="3"/>
  <c r="Y114" i="3"/>
  <c r="Y115" i="3"/>
  <c r="Y116" i="3"/>
  <c r="Y117" i="3"/>
  <c r="Y118" i="3"/>
  <c r="Y119" i="3"/>
  <c r="Y123" i="3"/>
  <c r="Y124" i="3"/>
  <c r="Y125" i="3"/>
  <c r="Y126" i="3"/>
  <c r="Y129" i="3"/>
  <c r="Y130" i="3"/>
  <c r="Y133" i="3"/>
  <c r="Y134" i="3"/>
  <c r="Y135" i="3"/>
  <c r="Y140" i="3"/>
  <c r="Y142" i="3"/>
  <c r="Y143" i="3"/>
  <c r="Y144" i="3"/>
  <c r="Y145" i="3"/>
  <c r="Y146" i="3"/>
  <c r="Y147" i="3"/>
  <c r="Y148" i="3"/>
  <c r="Y149" i="3"/>
  <c r="Y150" i="3"/>
  <c r="Y153" i="3"/>
  <c r="Y154" i="3"/>
  <c r="Y155" i="3"/>
  <c r="Y156" i="3"/>
  <c r="Y157" i="3"/>
  <c r="Y182" i="3"/>
  <c r="Y183" i="3"/>
  <c r="Y184" i="3"/>
  <c r="X86" i="3"/>
  <c r="Y86" i="3" s="1"/>
  <c r="X79" i="3"/>
  <c r="Y79" i="3" s="1"/>
  <c r="X76" i="3"/>
  <c r="Y76" i="3" s="1"/>
  <c r="X66" i="3"/>
  <c r="Y66" i="3" s="1"/>
  <c r="X65" i="3"/>
  <c r="Y65" i="3" s="1"/>
  <c r="X63" i="3"/>
  <c r="Y63" i="3" s="1"/>
  <c r="T189" i="3" l="1"/>
  <c r="Y121" i="3"/>
  <c r="Y49" i="3"/>
  <c r="Y3" i="3"/>
  <c r="Y188" i="3" l="1"/>
  <c r="F9" i="4"/>
  <c r="Q187" i="3"/>
  <c r="P187" i="3"/>
  <c r="N187" i="3"/>
  <c r="M187" i="3"/>
  <c r="K187" i="3"/>
  <c r="J187" i="3"/>
  <c r="Q186" i="3"/>
  <c r="P186" i="3"/>
  <c r="N186" i="3"/>
  <c r="M186" i="3"/>
  <c r="K186" i="3"/>
  <c r="J186" i="3"/>
  <c r="Q185" i="3"/>
  <c r="P185" i="3"/>
  <c r="N185" i="3"/>
  <c r="M185" i="3"/>
  <c r="K185" i="3"/>
  <c r="J185" i="3"/>
  <c r="Q184" i="3"/>
  <c r="P184" i="3"/>
  <c r="N184" i="3"/>
  <c r="M184" i="3"/>
  <c r="K184" i="3"/>
  <c r="J184" i="3"/>
  <c r="Q183" i="3"/>
  <c r="P183" i="3"/>
  <c r="N183" i="3"/>
  <c r="M183" i="3"/>
  <c r="K183" i="3"/>
  <c r="J183" i="3"/>
  <c r="Q182" i="3"/>
  <c r="P182" i="3"/>
  <c r="N182" i="3"/>
  <c r="M182" i="3"/>
  <c r="K182" i="3"/>
  <c r="J182" i="3"/>
  <c r="Q180" i="3"/>
  <c r="P180" i="3"/>
  <c r="N180" i="3"/>
  <c r="Z180" i="3" s="1"/>
  <c r="M180" i="3"/>
  <c r="K180" i="3"/>
  <c r="J180" i="3"/>
  <c r="Q179" i="3"/>
  <c r="P179" i="3"/>
  <c r="N179" i="3"/>
  <c r="Z179" i="3" s="1"/>
  <c r="M179" i="3"/>
  <c r="K179" i="3"/>
  <c r="J179" i="3"/>
  <c r="Q178" i="3"/>
  <c r="P178" i="3"/>
  <c r="N178" i="3"/>
  <c r="Z178" i="3" s="1"/>
  <c r="M178" i="3"/>
  <c r="K178" i="3"/>
  <c r="J178" i="3"/>
  <c r="Q177" i="3"/>
  <c r="P177" i="3"/>
  <c r="N177" i="3"/>
  <c r="Z177" i="3" s="1"/>
  <c r="M177" i="3"/>
  <c r="K177" i="3"/>
  <c r="J177" i="3"/>
  <c r="Q176" i="3"/>
  <c r="P176" i="3"/>
  <c r="N176" i="3"/>
  <c r="Z176" i="3" s="1"/>
  <c r="M176" i="3"/>
  <c r="K176" i="3"/>
  <c r="J176" i="3"/>
  <c r="Q175" i="3"/>
  <c r="P175" i="3"/>
  <c r="N175" i="3"/>
  <c r="Z175" i="3" s="1"/>
  <c r="M175" i="3"/>
  <c r="K175" i="3"/>
  <c r="J175" i="3"/>
  <c r="Q174" i="3"/>
  <c r="P174" i="3"/>
  <c r="N174" i="3"/>
  <c r="Z174" i="3" s="1"/>
  <c r="M174" i="3"/>
  <c r="K174" i="3"/>
  <c r="J174" i="3"/>
  <c r="Q173" i="3"/>
  <c r="P173" i="3"/>
  <c r="N173" i="3"/>
  <c r="Z173" i="3" s="1"/>
  <c r="M173" i="3"/>
  <c r="K173" i="3"/>
  <c r="J173" i="3"/>
  <c r="Q172" i="3"/>
  <c r="P172" i="3"/>
  <c r="N172" i="3"/>
  <c r="Z172" i="3" s="1"/>
  <c r="M172" i="3"/>
  <c r="K172" i="3"/>
  <c r="J172" i="3"/>
  <c r="Q171" i="3"/>
  <c r="P171" i="3"/>
  <c r="N171" i="3"/>
  <c r="Z171" i="3" s="1"/>
  <c r="M171" i="3"/>
  <c r="K171" i="3"/>
  <c r="J171" i="3"/>
  <c r="Q170" i="3"/>
  <c r="P170" i="3"/>
  <c r="N170" i="3"/>
  <c r="Z170" i="3" s="1"/>
  <c r="M170" i="3"/>
  <c r="K170" i="3"/>
  <c r="J170" i="3"/>
  <c r="Q169" i="3"/>
  <c r="P169" i="3"/>
  <c r="N169" i="3"/>
  <c r="Z169" i="3" s="1"/>
  <c r="M169" i="3"/>
  <c r="K169" i="3"/>
  <c r="J169" i="3"/>
  <c r="Q168" i="3"/>
  <c r="P168" i="3"/>
  <c r="N168" i="3"/>
  <c r="Z168" i="3" s="1"/>
  <c r="M168" i="3"/>
  <c r="K168" i="3"/>
  <c r="J168" i="3"/>
  <c r="Q167" i="3"/>
  <c r="P167" i="3"/>
  <c r="N167" i="3"/>
  <c r="Z167" i="3" s="1"/>
  <c r="M167" i="3"/>
  <c r="K167" i="3"/>
  <c r="J167" i="3"/>
  <c r="Q166" i="3"/>
  <c r="P166" i="3"/>
  <c r="N166" i="3"/>
  <c r="Z166" i="3" s="1"/>
  <c r="M166" i="3"/>
  <c r="K166" i="3"/>
  <c r="J166" i="3"/>
  <c r="Q165" i="3"/>
  <c r="P165" i="3"/>
  <c r="N165" i="3"/>
  <c r="Z165" i="3" s="1"/>
  <c r="M165" i="3"/>
  <c r="K165" i="3"/>
  <c r="J165" i="3"/>
  <c r="Q164" i="3"/>
  <c r="P164" i="3"/>
  <c r="N164" i="3"/>
  <c r="Z164" i="3" s="1"/>
  <c r="M164" i="3"/>
  <c r="K164" i="3"/>
  <c r="J164" i="3"/>
  <c r="Q163" i="3"/>
  <c r="P163" i="3"/>
  <c r="N163" i="3"/>
  <c r="Z163" i="3" s="1"/>
  <c r="M163" i="3"/>
  <c r="K163" i="3"/>
  <c r="J163" i="3"/>
  <c r="Q162" i="3"/>
  <c r="P162" i="3"/>
  <c r="N162" i="3"/>
  <c r="Z162" i="3" s="1"/>
  <c r="M162" i="3"/>
  <c r="K162" i="3"/>
  <c r="J162" i="3"/>
  <c r="Q161" i="3"/>
  <c r="P161" i="3"/>
  <c r="N161" i="3"/>
  <c r="Z161" i="3" s="1"/>
  <c r="M161" i="3"/>
  <c r="K161" i="3"/>
  <c r="J161" i="3"/>
  <c r="Q160" i="3"/>
  <c r="P160" i="3"/>
  <c r="N160" i="3"/>
  <c r="Z160" i="3" s="1"/>
  <c r="M160" i="3"/>
  <c r="K160" i="3"/>
  <c r="J160" i="3"/>
  <c r="Q159" i="3"/>
  <c r="P159" i="3"/>
  <c r="N159" i="3"/>
  <c r="Z159" i="3" s="1"/>
  <c r="M159" i="3"/>
  <c r="K159" i="3"/>
  <c r="J159" i="3"/>
  <c r="Q158" i="3"/>
  <c r="P158" i="3"/>
  <c r="N158" i="3"/>
  <c r="Z158" i="3" s="1"/>
  <c r="M158" i="3"/>
  <c r="K158" i="3"/>
  <c r="J158" i="3"/>
  <c r="Q157" i="3"/>
  <c r="P157" i="3"/>
  <c r="N157" i="3"/>
  <c r="Z157" i="3" s="1"/>
  <c r="M157" i="3"/>
  <c r="K157" i="3"/>
  <c r="J157" i="3"/>
  <c r="Q156" i="3"/>
  <c r="P156" i="3"/>
  <c r="N156" i="3"/>
  <c r="Z156" i="3" s="1"/>
  <c r="M156" i="3"/>
  <c r="K156" i="3"/>
  <c r="J156" i="3"/>
  <c r="Q155" i="3"/>
  <c r="P155" i="3"/>
  <c r="N155" i="3"/>
  <c r="Z155" i="3" s="1"/>
  <c r="M155" i="3"/>
  <c r="K155" i="3"/>
  <c r="J155" i="3"/>
  <c r="Q154" i="3"/>
  <c r="P154" i="3"/>
  <c r="N154" i="3"/>
  <c r="Z154" i="3" s="1"/>
  <c r="M154" i="3"/>
  <c r="K154" i="3"/>
  <c r="J154" i="3"/>
  <c r="Q153" i="3"/>
  <c r="P153" i="3"/>
  <c r="N153" i="3"/>
  <c r="Z153" i="3" s="1"/>
  <c r="M153" i="3"/>
  <c r="K153" i="3"/>
  <c r="J153" i="3"/>
  <c r="Q152" i="3"/>
  <c r="P152" i="3"/>
  <c r="N152" i="3"/>
  <c r="Z152" i="3" s="1"/>
  <c r="M152" i="3"/>
  <c r="K152" i="3"/>
  <c r="J152" i="3"/>
  <c r="Q151" i="3"/>
  <c r="P151" i="3"/>
  <c r="N151" i="3"/>
  <c r="Z151" i="3" s="1"/>
  <c r="M151" i="3"/>
  <c r="K151" i="3"/>
  <c r="J151" i="3"/>
  <c r="Q150" i="3"/>
  <c r="P150" i="3"/>
  <c r="N150" i="3"/>
  <c r="Z150" i="3" s="1"/>
  <c r="M150" i="3"/>
  <c r="K150" i="3"/>
  <c r="J150" i="3"/>
  <c r="Q149" i="3"/>
  <c r="P149" i="3"/>
  <c r="N149" i="3"/>
  <c r="Z149" i="3" s="1"/>
  <c r="M149" i="3"/>
  <c r="K149" i="3"/>
  <c r="J149" i="3"/>
  <c r="Q148" i="3"/>
  <c r="P148" i="3"/>
  <c r="N148" i="3"/>
  <c r="Z148" i="3" s="1"/>
  <c r="M148" i="3"/>
  <c r="K148" i="3"/>
  <c r="J148" i="3"/>
  <c r="Q147" i="3"/>
  <c r="P147" i="3"/>
  <c r="N147" i="3"/>
  <c r="Z147" i="3" s="1"/>
  <c r="M147" i="3"/>
  <c r="K147" i="3"/>
  <c r="J147" i="3"/>
  <c r="Q146" i="3"/>
  <c r="P146" i="3"/>
  <c r="N146" i="3"/>
  <c r="Z146" i="3" s="1"/>
  <c r="M146" i="3"/>
  <c r="K146" i="3"/>
  <c r="J146" i="3"/>
  <c r="Q145" i="3"/>
  <c r="P145" i="3"/>
  <c r="N145" i="3"/>
  <c r="Z145" i="3" s="1"/>
  <c r="M145" i="3"/>
  <c r="K145" i="3"/>
  <c r="J145" i="3"/>
  <c r="Q144" i="3"/>
  <c r="P144" i="3"/>
  <c r="N144" i="3"/>
  <c r="Z144" i="3" s="1"/>
  <c r="M144" i="3"/>
  <c r="K144" i="3"/>
  <c r="J144" i="3"/>
  <c r="Q143" i="3"/>
  <c r="P143" i="3"/>
  <c r="N143" i="3"/>
  <c r="Z143" i="3" s="1"/>
  <c r="M143" i="3"/>
  <c r="K143" i="3"/>
  <c r="J143" i="3"/>
  <c r="Q142" i="3"/>
  <c r="P142" i="3"/>
  <c r="N142" i="3"/>
  <c r="Z142" i="3" s="1"/>
  <c r="M142" i="3"/>
  <c r="K142" i="3"/>
  <c r="J142" i="3"/>
  <c r="Q141" i="3"/>
  <c r="P141" i="3"/>
  <c r="N141" i="3"/>
  <c r="Z141" i="3" s="1"/>
  <c r="M141" i="3"/>
  <c r="K141" i="3"/>
  <c r="J141" i="3"/>
  <c r="Q140" i="3"/>
  <c r="P140" i="3"/>
  <c r="N140" i="3"/>
  <c r="Z140" i="3" s="1"/>
  <c r="M140" i="3"/>
  <c r="K140" i="3"/>
  <c r="J140" i="3"/>
  <c r="Q139" i="3"/>
  <c r="P139" i="3"/>
  <c r="N139" i="3"/>
  <c r="Z139" i="3" s="1"/>
  <c r="M139" i="3"/>
  <c r="K139" i="3"/>
  <c r="J139" i="3"/>
  <c r="Q138" i="3"/>
  <c r="P138" i="3"/>
  <c r="N138" i="3"/>
  <c r="Z138" i="3" s="1"/>
  <c r="M138" i="3"/>
  <c r="K138" i="3"/>
  <c r="J138" i="3"/>
  <c r="Q137" i="3"/>
  <c r="P137" i="3"/>
  <c r="N137" i="3"/>
  <c r="Z137" i="3" s="1"/>
  <c r="M137" i="3"/>
  <c r="K137" i="3"/>
  <c r="J137" i="3"/>
  <c r="Q136" i="3"/>
  <c r="P136" i="3"/>
  <c r="N136" i="3"/>
  <c r="Z136" i="3" s="1"/>
  <c r="M136" i="3"/>
  <c r="K136" i="3"/>
  <c r="J136" i="3"/>
  <c r="Q135" i="3"/>
  <c r="P135" i="3"/>
  <c r="N135" i="3"/>
  <c r="Z135" i="3" s="1"/>
  <c r="M135" i="3"/>
  <c r="K135" i="3"/>
  <c r="J135" i="3"/>
  <c r="Q134" i="3"/>
  <c r="P134" i="3"/>
  <c r="N134" i="3"/>
  <c r="Z134" i="3" s="1"/>
  <c r="M134" i="3"/>
  <c r="K134" i="3"/>
  <c r="J134" i="3"/>
  <c r="Q133" i="3"/>
  <c r="P133" i="3"/>
  <c r="N133" i="3"/>
  <c r="Z133" i="3" s="1"/>
  <c r="M133" i="3"/>
  <c r="K133" i="3"/>
  <c r="J133" i="3"/>
  <c r="Q132" i="3"/>
  <c r="P132" i="3"/>
  <c r="N132" i="3"/>
  <c r="Z132" i="3" s="1"/>
  <c r="M132" i="3"/>
  <c r="K132" i="3"/>
  <c r="J132" i="3"/>
  <c r="Q131" i="3"/>
  <c r="P131" i="3"/>
  <c r="N131" i="3"/>
  <c r="Z131" i="3" s="1"/>
  <c r="M131" i="3"/>
  <c r="K131" i="3"/>
  <c r="J131" i="3"/>
  <c r="Q130" i="3"/>
  <c r="P130" i="3"/>
  <c r="N130" i="3"/>
  <c r="Z130" i="3" s="1"/>
  <c r="M130" i="3"/>
  <c r="K130" i="3"/>
  <c r="J130" i="3"/>
  <c r="Q129" i="3"/>
  <c r="P129" i="3"/>
  <c r="N129" i="3"/>
  <c r="Z129" i="3" s="1"/>
  <c r="M129" i="3"/>
  <c r="K129" i="3"/>
  <c r="J129" i="3"/>
  <c r="Q128" i="3"/>
  <c r="P128" i="3"/>
  <c r="N128" i="3"/>
  <c r="Z128" i="3" s="1"/>
  <c r="M128" i="3"/>
  <c r="K128" i="3"/>
  <c r="J128" i="3"/>
  <c r="Q127" i="3"/>
  <c r="P127" i="3"/>
  <c r="N127" i="3"/>
  <c r="Z127" i="3" s="1"/>
  <c r="M127" i="3"/>
  <c r="K127" i="3"/>
  <c r="J127" i="3"/>
  <c r="Q126" i="3"/>
  <c r="P126" i="3"/>
  <c r="N126" i="3"/>
  <c r="Z126" i="3" s="1"/>
  <c r="M126" i="3"/>
  <c r="K126" i="3"/>
  <c r="J126" i="3"/>
  <c r="Q125" i="3"/>
  <c r="P125" i="3"/>
  <c r="N125" i="3"/>
  <c r="Z125" i="3" s="1"/>
  <c r="M125" i="3"/>
  <c r="K125" i="3"/>
  <c r="J125" i="3"/>
  <c r="Q124" i="3"/>
  <c r="P124" i="3"/>
  <c r="N124" i="3"/>
  <c r="Z124" i="3" s="1"/>
  <c r="M124" i="3"/>
  <c r="K124" i="3"/>
  <c r="J124" i="3"/>
  <c r="Q123" i="3"/>
  <c r="P123" i="3"/>
  <c r="N123" i="3"/>
  <c r="Z123" i="3" s="1"/>
  <c r="M123" i="3"/>
  <c r="K123" i="3"/>
  <c r="J123" i="3"/>
  <c r="Q122" i="3"/>
  <c r="P122" i="3"/>
  <c r="N122" i="3"/>
  <c r="Z122" i="3" s="1"/>
  <c r="M122" i="3"/>
  <c r="K122" i="3"/>
  <c r="J122" i="3"/>
  <c r="Q120" i="3"/>
  <c r="P120" i="3"/>
  <c r="N120" i="3"/>
  <c r="M120" i="3"/>
  <c r="K120" i="3"/>
  <c r="J120" i="3"/>
  <c r="Q119" i="3"/>
  <c r="P119" i="3"/>
  <c r="N119" i="3"/>
  <c r="M119" i="3"/>
  <c r="K119" i="3"/>
  <c r="J119" i="3"/>
  <c r="Q118" i="3"/>
  <c r="P118" i="3"/>
  <c r="N118" i="3"/>
  <c r="M118" i="3"/>
  <c r="K118" i="3"/>
  <c r="J118" i="3"/>
  <c r="Q117" i="3"/>
  <c r="P117" i="3"/>
  <c r="N117" i="3"/>
  <c r="M117" i="3"/>
  <c r="K117" i="3"/>
  <c r="J117" i="3"/>
  <c r="Q116" i="3"/>
  <c r="P116" i="3"/>
  <c r="N116" i="3"/>
  <c r="M116" i="3"/>
  <c r="K116" i="3"/>
  <c r="J116" i="3"/>
  <c r="Q115" i="3"/>
  <c r="P115" i="3"/>
  <c r="N115" i="3"/>
  <c r="M115" i="3"/>
  <c r="K115" i="3"/>
  <c r="J115" i="3"/>
  <c r="Q114" i="3"/>
  <c r="P114" i="3"/>
  <c r="N114" i="3"/>
  <c r="M114" i="3"/>
  <c r="K114" i="3"/>
  <c r="J114" i="3"/>
  <c r="Q113" i="3"/>
  <c r="P113" i="3"/>
  <c r="N113" i="3"/>
  <c r="M113" i="3"/>
  <c r="K113" i="3"/>
  <c r="J113" i="3"/>
  <c r="Q112" i="3"/>
  <c r="P112" i="3"/>
  <c r="N112" i="3"/>
  <c r="M112" i="3"/>
  <c r="K112" i="3"/>
  <c r="J112" i="3"/>
  <c r="Q111" i="3"/>
  <c r="P111" i="3"/>
  <c r="N111" i="3"/>
  <c r="M111" i="3"/>
  <c r="K111" i="3"/>
  <c r="J111" i="3"/>
  <c r="Q110" i="3"/>
  <c r="P110" i="3"/>
  <c r="N110" i="3"/>
  <c r="M110" i="3"/>
  <c r="K110" i="3"/>
  <c r="J110" i="3"/>
  <c r="Q109" i="3"/>
  <c r="P109" i="3"/>
  <c r="N109" i="3"/>
  <c r="M109" i="3"/>
  <c r="K109" i="3"/>
  <c r="J109" i="3"/>
  <c r="Q108" i="3"/>
  <c r="P108" i="3"/>
  <c r="N108" i="3"/>
  <c r="M108" i="3"/>
  <c r="K108" i="3"/>
  <c r="J108" i="3"/>
  <c r="Q107" i="3"/>
  <c r="P107" i="3"/>
  <c r="N107" i="3"/>
  <c r="M107" i="3"/>
  <c r="K107" i="3"/>
  <c r="J107" i="3"/>
  <c r="Q106" i="3"/>
  <c r="P106" i="3"/>
  <c r="N106" i="3"/>
  <c r="M106" i="3"/>
  <c r="K106" i="3"/>
  <c r="J106" i="3"/>
  <c r="Q105" i="3"/>
  <c r="P105" i="3"/>
  <c r="N105" i="3"/>
  <c r="M105" i="3"/>
  <c r="K105" i="3"/>
  <c r="J105" i="3"/>
  <c r="Q104" i="3"/>
  <c r="P104" i="3"/>
  <c r="N104" i="3"/>
  <c r="M104" i="3"/>
  <c r="K104" i="3"/>
  <c r="J104" i="3"/>
  <c r="Q103" i="3"/>
  <c r="P103" i="3"/>
  <c r="N103" i="3"/>
  <c r="M103" i="3"/>
  <c r="K103" i="3"/>
  <c r="J103" i="3"/>
  <c r="Q102" i="3"/>
  <c r="P102" i="3"/>
  <c r="N102" i="3"/>
  <c r="M102" i="3"/>
  <c r="K102" i="3"/>
  <c r="J102" i="3"/>
  <c r="Q101" i="3"/>
  <c r="P101" i="3"/>
  <c r="N101" i="3"/>
  <c r="M101" i="3"/>
  <c r="K101" i="3"/>
  <c r="J101" i="3"/>
  <c r="Q100" i="3"/>
  <c r="P100" i="3"/>
  <c r="N100" i="3"/>
  <c r="M100" i="3"/>
  <c r="K100" i="3"/>
  <c r="J100" i="3"/>
  <c r="Q99" i="3"/>
  <c r="P99" i="3"/>
  <c r="N99" i="3"/>
  <c r="M99" i="3"/>
  <c r="K99" i="3"/>
  <c r="J99" i="3"/>
  <c r="Q98" i="3"/>
  <c r="P98" i="3"/>
  <c r="N98" i="3"/>
  <c r="M98" i="3"/>
  <c r="K98" i="3"/>
  <c r="J98" i="3"/>
  <c r="Q97" i="3"/>
  <c r="P97" i="3"/>
  <c r="N97" i="3"/>
  <c r="M97" i="3"/>
  <c r="K97" i="3"/>
  <c r="J97" i="3"/>
  <c r="Q96" i="3"/>
  <c r="P96" i="3"/>
  <c r="N96" i="3"/>
  <c r="M96" i="3"/>
  <c r="K96" i="3"/>
  <c r="J96" i="3"/>
  <c r="Q95" i="3"/>
  <c r="P95" i="3"/>
  <c r="N95" i="3"/>
  <c r="M95" i="3"/>
  <c r="K95" i="3"/>
  <c r="J95" i="3"/>
  <c r="Q94" i="3"/>
  <c r="P94" i="3"/>
  <c r="N94" i="3"/>
  <c r="M94" i="3"/>
  <c r="K94" i="3"/>
  <c r="J94" i="3"/>
  <c r="Q93" i="3"/>
  <c r="P93" i="3"/>
  <c r="N93" i="3"/>
  <c r="M93" i="3"/>
  <c r="K93" i="3"/>
  <c r="J93" i="3"/>
  <c r="Q92" i="3"/>
  <c r="P92" i="3"/>
  <c r="N92" i="3"/>
  <c r="M92" i="3"/>
  <c r="K92" i="3"/>
  <c r="J92" i="3"/>
  <c r="Q91" i="3"/>
  <c r="P91" i="3"/>
  <c r="N91" i="3"/>
  <c r="M91" i="3"/>
  <c r="K91" i="3"/>
  <c r="J91" i="3"/>
  <c r="Q90" i="3"/>
  <c r="P90" i="3"/>
  <c r="N90" i="3"/>
  <c r="M90" i="3"/>
  <c r="K90" i="3"/>
  <c r="J90" i="3"/>
  <c r="Q89" i="3"/>
  <c r="P89" i="3"/>
  <c r="N89" i="3"/>
  <c r="M89" i="3"/>
  <c r="K89" i="3"/>
  <c r="J89" i="3"/>
  <c r="Q88" i="3"/>
  <c r="P88" i="3"/>
  <c r="N88" i="3"/>
  <c r="M88" i="3"/>
  <c r="K88" i="3"/>
  <c r="J88" i="3"/>
  <c r="Q87" i="3"/>
  <c r="P87" i="3"/>
  <c r="N87" i="3"/>
  <c r="M87" i="3"/>
  <c r="K87" i="3"/>
  <c r="J87" i="3"/>
  <c r="Q86" i="3"/>
  <c r="P86" i="3"/>
  <c r="N86" i="3"/>
  <c r="M86" i="3"/>
  <c r="K86" i="3"/>
  <c r="J86" i="3"/>
  <c r="Q85" i="3"/>
  <c r="P85" i="3"/>
  <c r="N85" i="3"/>
  <c r="M85" i="3"/>
  <c r="K85" i="3"/>
  <c r="J85" i="3"/>
  <c r="Q84" i="3"/>
  <c r="P84" i="3"/>
  <c r="N84" i="3"/>
  <c r="M84" i="3"/>
  <c r="K84" i="3"/>
  <c r="J84" i="3"/>
  <c r="Q83" i="3"/>
  <c r="P83" i="3"/>
  <c r="N83" i="3"/>
  <c r="M83" i="3"/>
  <c r="K83" i="3"/>
  <c r="J83" i="3"/>
  <c r="Q82" i="3"/>
  <c r="P82" i="3"/>
  <c r="N82" i="3"/>
  <c r="M82" i="3"/>
  <c r="K82" i="3"/>
  <c r="J82" i="3"/>
  <c r="Q81" i="3"/>
  <c r="P81" i="3"/>
  <c r="N81" i="3"/>
  <c r="M81" i="3"/>
  <c r="K81" i="3"/>
  <c r="J81" i="3"/>
  <c r="Q80" i="3"/>
  <c r="P80" i="3"/>
  <c r="N80" i="3"/>
  <c r="M80" i="3"/>
  <c r="K80" i="3"/>
  <c r="J80" i="3"/>
  <c r="Q79" i="3"/>
  <c r="P79" i="3"/>
  <c r="N79" i="3"/>
  <c r="M79" i="3"/>
  <c r="K79" i="3"/>
  <c r="J79" i="3"/>
  <c r="Q78" i="3"/>
  <c r="P78" i="3"/>
  <c r="N78" i="3"/>
  <c r="M78" i="3"/>
  <c r="K78" i="3"/>
  <c r="J78" i="3"/>
  <c r="Q77" i="3"/>
  <c r="P77" i="3"/>
  <c r="N77" i="3"/>
  <c r="M77" i="3"/>
  <c r="K77" i="3"/>
  <c r="J77" i="3"/>
  <c r="Q76" i="3"/>
  <c r="P76" i="3"/>
  <c r="N76" i="3"/>
  <c r="M76" i="3"/>
  <c r="K76" i="3"/>
  <c r="J76" i="3"/>
  <c r="Q75" i="3"/>
  <c r="P75" i="3"/>
  <c r="N75" i="3"/>
  <c r="M75" i="3"/>
  <c r="K75" i="3"/>
  <c r="J75" i="3"/>
  <c r="Q74" i="3"/>
  <c r="P74" i="3"/>
  <c r="N74" i="3"/>
  <c r="M74" i="3"/>
  <c r="K74" i="3"/>
  <c r="J74" i="3"/>
  <c r="Q73" i="3"/>
  <c r="P73" i="3"/>
  <c r="N73" i="3"/>
  <c r="M73" i="3"/>
  <c r="K73" i="3"/>
  <c r="J73" i="3"/>
  <c r="Q72" i="3"/>
  <c r="P72" i="3"/>
  <c r="N72" i="3"/>
  <c r="M72" i="3"/>
  <c r="K72" i="3"/>
  <c r="J72" i="3"/>
  <c r="Q71" i="3"/>
  <c r="P71" i="3"/>
  <c r="N71" i="3"/>
  <c r="M71" i="3"/>
  <c r="K71" i="3"/>
  <c r="J71" i="3"/>
  <c r="Q70" i="3"/>
  <c r="P70" i="3"/>
  <c r="N70" i="3"/>
  <c r="M70" i="3"/>
  <c r="K70" i="3"/>
  <c r="J70" i="3"/>
  <c r="Q69" i="3"/>
  <c r="P69" i="3"/>
  <c r="N69" i="3"/>
  <c r="M69" i="3"/>
  <c r="K69" i="3"/>
  <c r="J69" i="3"/>
  <c r="Q68" i="3"/>
  <c r="P68" i="3"/>
  <c r="N68" i="3"/>
  <c r="M68" i="3"/>
  <c r="K68" i="3"/>
  <c r="J68" i="3"/>
  <c r="Q67" i="3"/>
  <c r="P67" i="3"/>
  <c r="N67" i="3"/>
  <c r="M67" i="3"/>
  <c r="K67" i="3"/>
  <c r="J67" i="3"/>
  <c r="Q66" i="3"/>
  <c r="P66" i="3"/>
  <c r="N66" i="3"/>
  <c r="M66" i="3"/>
  <c r="K66" i="3"/>
  <c r="J66" i="3"/>
  <c r="Q65" i="3"/>
  <c r="P65" i="3"/>
  <c r="N65" i="3"/>
  <c r="M65" i="3"/>
  <c r="K65" i="3"/>
  <c r="J65" i="3"/>
  <c r="Q64" i="3"/>
  <c r="P64" i="3"/>
  <c r="N64" i="3"/>
  <c r="M64" i="3"/>
  <c r="K64" i="3"/>
  <c r="J64" i="3"/>
  <c r="Q63" i="3"/>
  <c r="P63" i="3"/>
  <c r="N63" i="3"/>
  <c r="M63" i="3"/>
  <c r="K63" i="3"/>
  <c r="J63" i="3"/>
  <c r="Q62" i="3"/>
  <c r="P62" i="3"/>
  <c r="N62" i="3"/>
  <c r="M62" i="3"/>
  <c r="K62" i="3"/>
  <c r="J62" i="3"/>
  <c r="Q61" i="3"/>
  <c r="P61" i="3"/>
  <c r="N61" i="3"/>
  <c r="M61" i="3"/>
  <c r="K61" i="3"/>
  <c r="J61" i="3"/>
  <c r="Q60" i="3"/>
  <c r="P60" i="3"/>
  <c r="N60" i="3"/>
  <c r="M60" i="3"/>
  <c r="K60" i="3"/>
  <c r="J60" i="3"/>
  <c r="Q59" i="3"/>
  <c r="P59" i="3"/>
  <c r="N59" i="3"/>
  <c r="M59" i="3"/>
  <c r="K59" i="3"/>
  <c r="J59" i="3"/>
  <c r="Q58" i="3"/>
  <c r="P58" i="3"/>
  <c r="N58" i="3"/>
  <c r="M58" i="3"/>
  <c r="K58" i="3"/>
  <c r="J58" i="3"/>
  <c r="Q57" i="3"/>
  <c r="P57" i="3"/>
  <c r="N57" i="3"/>
  <c r="M57" i="3"/>
  <c r="K57" i="3"/>
  <c r="J57" i="3"/>
  <c r="Q56" i="3"/>
  <c r="P56" i="3"/>
  <c r="N56" i="3"/>
  <c r="M56" i="3"/>
  <c r="K56" i="3"/>
  <c r="J56" i="3"/>
  <c r="Q55" i="3"/>
  <c r="P55" i="3"/>
  <c r="N55" i="3"/>
  <c r="M55" i="3"/>
  <c r="K55" i="3"/>
  <c r="J55" i="3"/>
  <c r="Q54" i="3"/>
  <c r="P54" i="3"/>
  <c r="N54" i="3"/>
  <c r="M54" i="3"/>
  <c r="K54" i="3"/>
  <c r="J54" i="3"/>
  <c r="Q53" i="3"/>
  <c r="P53" i="3"/>
  <c r="N53" i="3"/>
  <c r="M53" i="3"/>
  <c r="K53" i="3"/>
  <c r="J53" i="3"/>
  <c r="Q52" i="3"/>
  <c r="P52" i="3"/>
  <c r="N52" i="3"/>
  <c r="M52" i="3"/>
  <c r="K52" i="3"/>
  <c r="J52" i="3"/>
  <c r="Q51" i="3"/>
  <c r="P51" i="3"/>
  <c r="N51" i="3"/>
  <c r="M51" i="3"/>
  <c r="K51" i="3"/>
  <c r="J51" i="3"/>
  <c r="Q50" i="3"/>
  <c r="P50" i="3"/>
  <c r="N50" i="3"/>
  <c r="M50" i="3"/>
  <c r="K50" i="3"/>
  <c r="J50" i="3"/>
  <c r="Q48" i="3"/>
  <c r="P48" i="3"/>
  <c r="N48" i="3"/>
  <c r="M48" i="3"/>
  <c r="K48" i="3"/>
  <c r="J48" i="3"/>
  <c r="Q47" i="3"/>
  <c r="P47" i="3"/>
  <c r="N47" i="3"/>
  <c r="M47" i="3"/>
  <c r="K47" i="3"/>
  <c r="J47" i="3"/>
  <c r="Q46" i="3"/>
  <c r="P46" i="3"/>
  <c r="N46" i="3"/>
  <c r="M46" i="3"/>
  <c r="K46" i="3"/>
  <c r="J46" i="3"/>
  <c r="Q45" i="3"/>
  <c r="P45" i="3"/>
  <c r="N45" i="3"/>
  <c r="M45" i="3"/>
  <c r="K45" i="3"/>
  <c r="J45" i="3"/>
  <c r="Q44" i="3"/>
  <c r="P44" i="3"/>
  <c r="N44" i="3"/>
  <c r="M44" i="3"/>
  <c r="K44" i="3"/>
  <c r="J44" i="3"/>
  <c r="Q43" i="3"/>
  <c r="P43" i="3"/>
  <c r="N43" i="3"/>
  <c r="M43" i="3"/>
  <c r="K43" i="3"/>
  <c r="J43" i="3"/>
  <c r="Q42" i="3"/>
  <c r="P42" i="3"/>
  <c r="N42" i="3"/>
  <c r="M42" i="3"/>
  <c r="K42" i="3"/>
  <c r="J42" i="3"/>
  <c r="Q41" i="3"/>
  <c r="P41" i="3"/>
  <c r="N41" i="3"/>
  <c r="M41" i="3"/>
  <c r="K41" i="3"/>
  <c r="J41" i="3"/>
  <c r="Q40" i="3"/>
  <c r="P40" i="3"/>
  <c r="N40" i="3"/>
  <c r="M40" i="3"/>
  <c r="K40" i="3"/>
  <c r="J40" i="3"/>
  <c r="Q39" i="3"/>
  <c r="P39" i="3"/>
  <c r="N39" i="3"/>
  <c r="M39" i="3"/>
  <c r="K39" i="3"/>
  <c r="J39" i="3"/>
  <c r="Q38" i="3"/>
  <c r="P38" i="3"/>
  <c r="N38" i="3"/>
  <c r="M38" i="3"/>
  <c r="K38" i="3"/>
  <c r="J38" i="3"/>
  <c r="Q37" i="3"/>
  <c r="P37" i="3"/>
  <c r="N37" i="3"/>
  <c r="M37" i="3"/>
  <c r="K37" i="3"/>
  <c r="J37" i="3"/>
  <c r="Q36" i="3"/>
  <c r="P36" i="3"/>
  <c r="N36" i="3"/>
  <c r="M36" i="3"/>
  <c r="K36" i="3"/>
  <c r="J36" i="3"/>
  <c r="Q35" i="3"/>
  <c r="P35" i="3"/>
  <c r="N35" i="3"/>
  <c r="M35" i="3"/>
  <c r="K35" i="3"/>
  <c r="J35" i="3"/>
  <c r="Q34" i="3"/>
  <c r="P34" i="3"/>
  <c r="N34" i="3"/>
  <c r="M34" i="3"/>
  <c r="K34" i="3"/>
  <c r="J34" i="3"/>
  <c r="Q33" i="3"/>
  <c r="P33" i="3"/>
  <c r="N33" i="3"/>
  <c r="M33" i="3"/>
  <c r="K33" i="3"/>
  <c r="J33" i="3"/>
  <c r="Q32" i="3"/>
  <c r="P32" i="3"/>
  <c r="N32" i="3"/>
  <c r="M32" i="3"/>
  <c r="K32" i="3"/>
  <c r="J32" i="3"/>
  <c r="Q31" i="3"/>
  <c r="P31" i="3"/>
  <c r="N31" i="3"/>
  <c r="M31" i="3"/>
  <c r="K31" i="3"/>
  <c r="J31" i="3"/>
  <c r="Q30" i="3"/>
  <c r="P30" i="3"/>
  <c r="N30" i="3"/>
  <c r="M30" i="3"/>
  <c r="K30" i="3"/>
  <c r="J30" i="3"/>
  <c r="Q29" i="3"/>
  <c r="P29" i="3"/>
  <c r="N29" i="3"/>
  <c r="M29" i="3"/>
  <c r="K29" i="3"/>
  <c r="J29" i="3"/>
  <c r="Q28" i="3"/>
  <c r="P28" i="3"/>
  <c r="N28" i="3"/>
  <c r="M28" i="3"/>
  <c r="K28" i="3"/>
  <c r="J28" i="3"/>
  <c r="Q27" i="3"/>
  <c r="P27" i="3"/>
  <c r="N27" i="3"/>
  <c r="M27" i="3"/>
  <c r="K27" i="3"/>
  <c r="J27" i="3"/>
  <c r="Q26" i="3"/>
  <c r="P26" i="3"/>
  <c r="N26" i="3"/>
  <c r="M26" i="3"/>
  <c r="K26" i="3"/>
  <c r="J26" i="3"/>
  <c r="Q25" i="3"/>
  <c r="P25" i="3"/>
  <c r="N25" i="3"/>
  <c r="M25" i="3"/>
  <c r="K25" i="3"/>
  <c r="J25" i="3"/>
  <c r="Q24" i="3"/>
  <c r="P24" i="3"/>
  <c r="N24" i="3"/>
  <c r="M24" i="3"/>
  <c r="K24" i="3"/>
  <c r="J24" i="3"/>
  <c r="Q23" i="3"/>
  <c r="P23" i="3"/>
  <c r="N23" i="3"/>
  <c r="M23" i="3"/>
  <c r="K23" i="3"/>
  <c r="J23" i="3"/>
  <c r="Q22" i="3"/>
  <c r="P22" i="3"/>
  <c r="N22" i="3"/>
  <c r="M22" i="3"/>
  <c r="K22" i="3"/>
  <c r="J22" i="3"/>
  <c r="Q21" i="3"/>
  <c r="P21" i="3"/>
  <c r="N21" i="3"/>
  <c r="M21" i="3"/>
  <c r="K21" i="3"/>
  <c r="J21" i="3"/>
  <c r="Q20" i="3"/>
  <c r="P20" i="3"/>
  <c r="N20" i="3"/>
  <c r="M20" i="3"/>
  <c r="K20" i="3"/>
  <c r="J20" i="3"/>
  <c r="Q19" i="3"/>
  <c r="P19" i="3"/>
  <c r="N19" i="3"/>
  <c r="M19" i="3"/>
  <c r="K19" i="3"/>
  <c r="J19" i="3"/>
  <c r="Q18" i="3"/>
  <c r="P18" i="3"/>
  <c r="N18" i="3"/>
  <c r="M18" i="3"/>
  <c r="K18" i="3"/>
  <c r="J18" i="3"/>
  <c r="Q17" i="3"/>
  <c r="P17" i="3"/>
  <c r="N17" i="3"/>
  <c r="M17" i="3"/>
  <c r="K17" i="3"/>
  <c r="J17" i="3"/>
  <c r="Q16" i="3"/>
  <c r="P16" i="3"/>
  <c r="N16" i="3"/>
  <c r="M16" i="3"/>
  <c r="K16" i="3"/>
  <c r="J16" i="3"/>
  <c r="Q15" i="3"/>
  <c r="P15" i="3"/>
  <c r="N15" i="3"/>
  <c r="M15" i="3"/>
  <c r="K15" i="3"/>
  <c r="J15" i="3"/>
  <c r="Q14" i="3"/>
  <c r="P14" i="3"/>
  <c r="N14" i="3"/>
  <c r="M14" i="3"/>
  <c r="K14" i="3"/>
  <c r="J14" i="3"/>
  <c r="Q13" i="3"/>
  <c r="P13" i="3"/>
  <c r="N13" i="3"/>
  <c r="M13" i="3"/>
  <c r="K13" i="3"/>
  <c r="J13" i="3"/>
  <c r="Q12" i="3"/>
  <c r="P12" i="3"/>
  <c r="N12" i="3"/>
  <c r="M12" i="3"/>
  <c r="K12" i="3"/>
  <c r="J12" i="3"/>
  <c r="Q11" i="3"/>
  <c r="P11" i="3"/>
  <c r="N11" i="3"/>
  <c r="M11" i="3"/>
  <c r="K11" i="3"/>
  <c r="J11" i="3"/>
  <c r="Q10" i="3"/>
  <c r="P10" i="3"/>
  <c r="N10" i="3"/>
  <c r="M10" i="3"/>
  <c r="K10" i="3"/>
  <c r="J10" i="3"/>
  <c r="Q9" i="3"/>
  <c r="P9" i="3"/>
  <c r="N9" i="3"/>
  <c r="M9" i="3"/>
  <c r="K9" i="3"/>
  <c r="J9" i="3"/>
  <c r="Q8" i="3"/>
  <c r="P8" i="3"/>
  <c r="N8" i="3"/>
  <c r="M8" i="3"/>
  <c r="K8" i="3"/>
  <c r="J8" i="3"/>
  <c r="Q7" i="3"/>
  <c r="P7" i="3"/>
  <c r="N7" i="3"/>
  <c r="M7" i="3"/>
  <c r="K7" i="3"/>
  <c r="J7" i="3"/>
  <c r="Q6" i="3"/>
  <c r="P6" i="3"/>
  <c r="N6" i="3"/>
  <c r="M6" i="3"/>
  <c r="K6" i="3"/>
  <c r="J6" i="3"/>
  <c r="Q5" i="3"/>
  <c r="P5" i="3"/>
  <c r="N5" i="3"/>
  <c r="M5" i="3"/>
  <c r="K5" i="3"/>
  <c r="J5" i="3"/>
  <c r="Q4" i="3"/>
  <c r="P4" i="3"/>
  <c r="N4" i="3"/>
  <c r="M4" i="3"/>
  <c r="K4" i="3"/>
  <c r="J4" i="3"/>
  <c r="H9" i="4"/>
  <c r="G9" i="4"/>
  <c r="E9" i="4"/>
  <c r="D9" i="4"/>
  <c r="H8" i="4"/>
  <c r="G8" i="4"/>
  <c r="D8" i="4"/>
  <c r="H7" i="4"/>
  <c r="G7" i="4"/>
  <c r="D7" i="4"/>
  <c r="H6" i="4"/>
  <c r="G6" i="4"/>
  <c r="D6" i="4"/>
  <c r="H5" i="4"/>
  <c r="H10" i="4" s="1"/>
  <c r="H11" i="4" s="1"/>
  <c r="G5" i="4"/>
  <c r="D5" i="4"/>
  <c r="D13" i="4" l="1"/>
  <c r="D10" i="4"/>
  <c r="D11" i="4" s="1"/>
  <c r="Q121" i="3"/>
  <c r="M121" i="3"/>
  <c r="E7" i="4" s="1"/>
  <c r="M181" i="3"/>
  <c r="E8" i="4" s="1"/>
  <c r="Q181" i="3"/>
  <c r="H13" i="4"/>
  <c r="N49" i="3"/>
  <c r="K121" i="3"/>
  <c r="G10" i="4"/>
  <c r="G11" i="4" s="1"/>
  <c r="K181" i="3"/>
  <c r="J181" i="3"/>
  <c r="N181" i="3"/>
  <c r="P181" i="3"/>
  <c r="F8" i="4" s="1"/>
  <c r="P121" i="3"/>
  <c r="F7" i="4" s="1"/>
  <c r="J121" i="3"/>
  <c r="N121" i="3"/>
  <c r="P49" i="3"/>
  <c r="F6" i="4" s="1"/>
  <c r="Q49" i="3"/>
  <c r="M49" i="3"/>
  <c r="E6" i="4" s="1"/>
  <c r="J49" i="3"/>
  <c r="K49" i="3"/>
  <c r="Q3" i="3"/>
  <c r="M3" i="3"/>
  <c r="E5" i="4" s="1"/>
  <c r="K3" i="3"/>
  <c r="N3" i="3"/>
  <c r="P3" i="3"/>
  <c r="F5" i="4" s="1"/>
  <c r="J3" i="3"/>
  <c r="G13" i="4"/>
  <c r="E13" i="4" l="1"/>
  <c r="M188" i="3"/>
  <c r="Q188" i="3"/>
  <c r="Q189" i="3" s="1"/>
  <c r="N188" i="3"/>
  <c r="J188" i="3"/>
  <c r="K188" i="3"/>
  <c r="K189" i="3" s="1"/>
  <c r="P188" i="3"/>
  <c r="E10" i="4"/>
  <c r="E11" i="4" s="1"/>
  <c r="F13" i="4"/>
  <c r="F10" i="4"/>
  <c r="F11" i="4" s="1"/>
  <c r="N189" i="3" l="1"/>
</calcChain>
</file>

<file path=xl/sharedStrings.xml><?xml version="1.0" encoding="utf-8"?>
<sst xmlns="http://schemas.openxmlformats.org/spreadsheetml/2006/main" count="437" uniqueCount="236">
  <si>
    <t>Sr NO</t>
  </si>
  <si>
    <t>Description</t>
  </si>
  <si>
    <t>TFS Target</t>
  </si>
  <si>
    <t>Stars &amp; Merit</t>
  </si>
  <si>
    <t>Bay Interiors</t>
  </si>
  <si>
    <t>JP Rai</t>
  </si>
  <si>
    <t>Design Works</t>
  </si>
  <si>
    <t>Civil Works</t>
  </si>
  <si>
    <t>Interior Works</t>
  </si>
  <si>
    <t>Plumbing Works</t>
  </si>
  <si>
    <t>Painting Works</t>
  </si>
  <si>
    <t>Electrical Works</t>
  </si>
  <si>
    <t>Total (Before GST)</t>
  </si>
  <si>
    <t>Total (With 18% GST)</t>
  </si>
  <si>
    <t>Civil, Interior &amp; Plumbing</t>
  </si>
  <si>
    <t>S.No</t>
  </si>
  <si>
    <t>Item Name</t>
  </si>
  <si>
    <t>UOM</t>
  </si>
  <si>
    <t>Rate</t>
  </si>
  <si>
    <t>Copper chimney standard BOQ- Civil</t>
  </si>
  <si>
    <t>NOS</t>
  </si>
  <si>
    <t>sum</t>
  </si>
  <si>
    <t>Dismantling Of Ips Flooring Up To 4  Thick. (Including All Type Of Equipment Charges)</t>
  </si>
  <si>
    <t>SFT</t>
  </si>
  <si>
    <t>Demolition Flooring Including Bedding Material (Ceramic, Glazed, Vitrified Tiles, Mosaic, Kota, Granite Slab, Marble Slab)</t>
  </si>
  <si>
    <t>Dismantling Of Internal Plaster With Racking Of Masonry Joints</t>
  </si>
  <si>
    <t>Scraping   Removing Of Existing Neeru To Receive Pop Punning To Receive As Per The Instructions</t>
  </si>
  <si>
    <t>A. 4 1or2  Thk Masonry Walls With Plaster - Dismantling Of Brickwork, Siporex Solid Block, Hollow Block</t>
  </si>
  <si>
    <t>B. 6” Thick Masonry Walls With Plaster - Dismantling Of Brickwork, Siporex Solid Block, Hollow Block</t>
  </si>
  <si>
    <t>C. 9” Thick Masonry Walls With Plaster - Dismantling Of Brickwork, Siporex Solid Block, Hollow Block</t>
  </si>
  <si>
    <t>Plumbing or Drainage Pipes   Fittings And Electrical Work</t>
  </si>
  <si>
    <t>Nos</t>
  </si>
  <si>
    <t xml:space="preserve"> Carting Away The Debris Of Demolition Work (Rate Inclusive Of All Lifts And Leads From Place Of Dumping To The Disposal Trucks. Rates To Be Negotiated By Engg In Charge At Initial Stage And To Be Documented. Will Consider Lumsum Amount For Boq- Qty-3 CM. Rate to be finalised at site by EIC</t>
  </si>
  <si>
    <t xml:space="preserve">Removing Existing Doors   Windows Including Shutters   Glazing Without Any Damage And Handing Over To  Engineer In Charge. (Rate To Include All Lifts And Leads ) </t>
  </si>
  <si>
    <t xml:space="preserve">Breaking And Removing Of Wooden Partition Wherever Directed Including Scaffolding If Necessary Disposed The Debris As Per Engineer In Charge . (Rate To Include All Lifts And Leads ) </t>
  </si>
  <si>
    <t>Removing Existing False Ceiling Including Framming And Cleaning Complete.</t>
  </si>
  <si>
    <t>Removal And Disposal Of Glass Partition As Directed By Architect Or Ei..</t>
  </si>
  <si>
    <t>Dismantling Of Washroom With All Fixtures, Partition Etc</t>
  </si>
  <si>
    <t xml:space="preserve">Providing   Constructing Rcc Lintels Of Section 41or2  X 6  In Concrete Of M 20 Grade With 8Mm Dia. Tor Steel Bar 4 Nos. With Ms Ring 6Mm Dia At 4  CorC Including Shuttering, Watering, Curing, Lifting, Placing In Position, Etc. Complete. (Minimum Bearing </t>
  </si>
  <si>
    <t>RFT</t>
  </si>
  <si>
    <t>Providing   Constructing Rcc Lintels Of Section 9  X 8  In Concrete Of M 20 Grade With 8Mm Dia. Tor Steel Bar 4 Nos. With Ms Ring 6Mm Dia At 4  CorC Including Shuttering, Watering, Curing, Lifting, Placing In Position, Etc. Complete. (Minimum Bearing Shal</t>
  </si>
  <si>
    <t xml:space="preserve">2  Thick - Providing   Laying Pcc For Raised Area In Concrete Of M 15 ( 1 2 4 ) Grade With Including Shuttering, Watering, Curing, Lifting, Placing In Position, Etc. Complete Cement Used Shall Be Ppc 53 Grade Of Ultratech,Acc </t>
  </si>
  <si>
    <t xml:space="preserve">3  Thick - Providing   Laying Pcc For Raised Area In Concrete Of M 15 ( 1 2 4 ) Grade With Including Shuttering, Watering, Curing, Lifting, Placing In Position, Etc. Complete Cement Used Shall Be Ppc 53 Grade Of Ultratech,Acc </t>
  </si>
  <si>
    <t>4  Thick - Providing   Laying Pcc For Raised Area In Concrete Of M 15 ( 1 2 4 ) Grade With Including Shuttering, Watering, Curing, Lifting, Placing In Position, Etc. Complete</t>
  </si>
  <si>
    <t xml:space="preserve">100 Mm Thick Brickwork In Superstructure - Providing And Constructing Brick Masonry Upto 4500 Mm Height In 1St Class Bricks (Red) In Cement Mortar Of Proportion 1 4 (Cement   Sand) Including Runner (Patli) 100 Mm Thick In Concrete Mix 1 2 4 At Every 1000 </t>
  </si>
  <si>
    <t xml:space="preserve">150 Mm Thick Brickwork In Superstructure - Providing And Constructing Brick Masonry Upto 4500 Mm Height In 1St Class Bricks (Red) In Cement Mortar Of Proportion 1 4 (Cement   Sand) Including Runner (Patli) 100 Mm Thick In Concrete Mix 1 2 4 At Every 1000 </t>
  </si>
  <si>
    <t> 225 Mm Thick Brickwork In Superstructure - Providing And Constructing Brick Masonry Upto 4500 Mm Height In 1St Class Bricks (Red) In Cement Mortar Of Proportion 1 4 (Cement   Sand) Including Runner (Patli) 100 Mm Thick In Concrete Mix 1 2 4 At Every 1000</t>
  </si>
  <si>
    <t xml:space="preserve">100 Mm Thick Blockwork In Superstructure - Providing And Constructing Masonry In Aac BrickorSiforex Upto 4500 Mm Height In Cement Mortar Of Proportion 1 4 (Cement   Sand)or Bonding Compound As Recommanded By Brick Manufaturer Including Runner (Patli) 100 </t>
  </si>
  <si>
    <t xml:space="preserve">150 Mm Thick Blockwork In Superstructure - Providing And Constructing Masonry In Aac BlockorSiforex Upto 4500 Mm Height In Cement Mortar Of Proportion 1 4 (Cement   Sand)or Bonding Compound As Recommanded By Brick Manufaturer Including Runner (Patli) 100 </t>
  </si>
  <si>
    <t xml:space="preserve">200 Mm Thick Blockwork In Superstructure - Providing And Constructing Masonry In Aac BlockorSiforex Upto 4500 Mm Height In Cement Mortar Of Proportion 1 4 (Cement   Sand)or Bonding Compound As Recommanded By Block Manufaturer Including Runner (Patli) 100 </t>
  </si>
  <si>
    <t>Providing And Fixing 50Mm Thick Fire Brick Flooring Below   Behind Tandoor In Cm Of Ratio 1 4 Below Tandoor Area Including Roff Cement, Cutting, Curing Etc. Complete As Per Detaled Drawings And As Specified By Architector Engg. Incharge.</t>
  </si>
  <si>
    <t>Providing   Making 75 Mm High Pedastal At Kitchen Or As Per Required Location For Panels, Water Tank, Ro Foundation, Blower Foundation, Attached Buffet Counter Foundation Including Brick Masonary For Border or  Concrete 1 2 4, Plastering, Cutting,Filling,</t>
  </si>
  <si>
    <t xml:space="preserve">Providing And Doing 12Mm to 20Mm Thick Internal Plaster Upto 4500 Mm Height To The Walls   Ceiling In Cement Mortar 1 4 Mix In Single Coat Including Scaffolding, Watering, Curing, Cleaning Etc. Complete As Per Detail Drawing, As Specified And As Directed </t>
  </si>
  <si>
    <t xml:space="preserve"> Same As Above Item  But In Patta Upto 1  To 3  Wide.</t>
  </si>
  <si>
    <t xml:space="preserve"> Same As Above Item  But In Patta Upto 4  To 6  Wide.</t>
  </si>
  <si>
    <t>Providing And Doing 12 To 20 Thick External Plaster Upto 4500 Mm Height To The Walls   Ceiling In Cement Mortar 1 4 Mix In Double Coat Including Wire Mesh,Scaffolding, Watering, Curing, Cleaning Etc. Complete As Per Detail Drawing, As Specified And As Directed by EIC</t>
  </si>
  <si>
    <t>Providing Waterproofing Treatment In Toilet , Kitchen, Bar, Terrace Area Over The Slab By First Coat Of Urp Coating Primer   Applying 2 Coat Of Dr. Fixit Waterproofing Product (Pidifin 2K) As Per Manufacturer Specifications  Including Surface Prepration And protection layer as instructed by EIC</t>
  </si>
  <si>
    <t>Providing Waterproofing Treatment In Toilet , Kitchen,Bar, Terrace Area Over The wall till 900 mm By First Coat Of Urp Coating Primer   Applying 2 Coat Of Dr. Fixit Waterproofing Product (Pidifin 2K) As Per Manufacturer Specifications And 1 Coat Of</t>
  </si>
  <si>
    <t>Providing Waterproofing Treatment In Toilet , Kitchen, Bar, Terrace Area Over The Slab By Membrane Sheet  As Per ArchitectorEic Specifications  Including Surface Prepration And Screading  As Per Manufacure S Specifications, All Lead, Lifts,Curing, Testing</t>
  </si>
  <si>
    <t>Providing Waterproofing Treatment In Toilet , Kitchen, Bar, Terrace Area Over The Wall Till 900 Mm Height By Membrane Sheet  As Per ArchitectorEic Specifications  Including Surface Prepration As Per Manufacure S Specifications, All Lead, Lifts,Curing, Tes</t>
  </si>
  <si>
    <t>Providing And Laying 10"  Thick Siporex Bricks As Filling Material Consists Of 18 To25 Mm Thick Cement Mortar In Cm Ratio1 3 As Bottom Layer, 140 To 150 Mm Thick  Siforex BLocks Along With Joints Filling By Mortar Cm 1 3 With Waterproofi</t>
  </si>
  <si>
    <t>Vata 150X150 With Pcc And Plaster With Water Proofing Compound Including Dressing, Cleaning, Watering, Curing Etc. Complete As Per Detail Drawing  Or As Directed By Architect Or Eic</t>
  </si>
  <si>
    <t xml:space="preserve">Incasing Of Drain Pipes Covering In Kitchen or Toilet Area 12  X 12  Thick M-20 Concrete  Filling Including Dressing, Cleaning, Watering, Curing Etc. Complete As Per Detail Drawing  Or As Directed By Architect Or Ei. </t>
  </si>
  <si>
    <t>24  X24    Ic Chambers As Main Chamber - Chamber Making In Brick Work With 1 4 Cement Sand Mortar Including Making Vata In All Edges, Plastering And Applying All Side 2 Coat Of Dr. Fixit Waterproofing Product (Pidifin 2K)  Including Surface Prepration As Per Manufacure's Specifications, After That Fixing Of China Mosaic Tiles Inside Of Chamber, Joint Filling, Cutting Of Kota Stone Flooring And Fixing Of Grating Etc Complete Including All Lead, Lifts,Curing, Testing As Specified By EI.</t>
  </si>
  <si>
    <t>24  X18    IC chambers As Main Chamber - Chamber Making In Brick Work With 1 4 Cement Sand Mortar Including Making Vata In All Edges, Plastering And Applying All Side 2 Coat Of Dr. Fixit Waterproofing Product (Pidifin 2K)  Including Surface Prepration As Per Manufacure's Specifications, After That Fixing Of China Mosaic Tiles Inside Of Chamber, Joint Filling, Cutting Of Kota Stone Flooring And Fixing Of Grating Etc Complete Including All Lead, Lifts,Curing, Testing As Specified By EI.</t>
  </si>
  <si>
    <t/>
  </si>
  <si>
    <t xml:space="preserve">12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</si>
  <si>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18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</si>
  <si>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24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</si>
  <si>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84  X10    - Chamber Making In Brick Work With 1 4 Cement Sand Mortar Including Making Vata In All Edges, Plastering And Applying All Side 2 Coat Of Dr. Fixit Waterproofing Product (Pidifin 2K)  Including Surface Prepration As Per Manufacure's Specification, After That Fixing Of China Mosaic Tiles Inside Of Chamber, Joint Filling, Cutting Of Kota Stone Flooring And Fixing Of Grating Etc Complete Including All Lead, Lifts,Curing, Testing As Specified By Ei. </t>
  </si>
  <si>
    <t>Copper chimney standard BOQ- Interior work</t>
  </si>
  <si>
    <t xml:space="preserve">Providing Pest Control   Anti-termite treatment by appointing a specialized agency as per the specifications mentioned by the Bureau of Indian Standard   Agencies specification ( Whichever is higher ) for General Civil , Plumbing or Drainage   timber or Carpentry works , Gypsum related work including 5 Years guarantee under suitable undertaking on stamp paper etc complete as directed .       ( Mode of Measurement to be on carpet area of floor   not the area of surface treated.) </t>
  </si>
  <si>
    <t xml:space="preserve">Providing and Laying KOTA stone of 25mm thk. on avg 40 mm thk bed of 1 4 cement mortar in proper line and level including neat cement float, filling joints with neat cement slurry of appropriate colour, cleaning, curing, rubbing, complete. Scope includes laying of floor protective cover on the floor and removing of the same when directed along with supply of all necessary materials, labour, tools and tackles complete in line with the Technical Specification, Drawings and as per the direction of the Architect   PMC. Including Polishing. Size   550x550 Basic Rate   55 Per SFT </t>
  </si>
  <si>
    <t>Fixing   laying of 100mm high tiles for skirting with bedding of appropriate approved make adhesive   colour joint filler inclusive of making all  grooveorchamferingorroundingorhole where ever required, in proper line and level in all direction, polishingorfinishingorcleaning etc. Complete as per detail drawing, specification and as directed by PMC.size - 100x600. Basic Rate   120 Per SFT</t>
  </si>
  <si>
    <t>Providing and fixing Glazed Decorative wall tiles which includes-approved make of adhesive like bal Endura or equivalent, grey cement paste with backing coat of 1 3 cement mortar not less than 12mm thick as   where ever required, joint filler of approved make and colour, as and where ever required, in proper line and level in all direction, at all height with lead and lift, polishingorfinishingorcleaning etc as per design, drawing and directed by PMC etc. all complete.Size   75x300 Rate   275per Sft</t>
  </si>
  <si>
    <t xml:space="preserve">Providing and fixing Ceramic wall tiles with 2mm spacer which includes-approved make of adhesive like bal Endura or equivalent, dry cladding on bison board panelling, joint filler of approved make and colour, as and where ever required, in proper line and level in all direction, at all height with lead and lift, polishingorfinishingorcleaning etc as per design, drawing and directed by PMC etc. all complete. (Color - whiteor ivory)  </t>
  </si>
  <si>
    <t>P F of 304 grade 3mm thick SS Corner guard (30mm x 30mm, mat finished as per approved sample) fixing with conceal tile on each corner of the kitchen s wall before cladding of tiles, so that the corner may be protected from the damages.  Complete in proper line   level and site engineer s instruction. 2400 mm ht</t>
  </si>
  <si>
    <t>P F of 6 mm thick antique brass floor inlay fixing with thread screws on each corner of the kitchen s wall before cladding of tiles, so that the corner may be protected from the damages.  Complete in proper line   level and site engineer s instruction.</t>
  </si>
  <si>
    <t>Providing and applying Plaster of Paris punning of average thickness 20-25mm to existing wall surfacesor on existing tiles including chicken mesh in true level and plumb complete as per design and drawing Cleaning the surface properly with sand paper, filling cracksorholes with plaster of Paris. Applying lambi or putty (lambiorputty will be of good quality) sand papering the putty work on chamfers, etc.at any or all heights. Rate include cost for making grooves up to 12mm thick if required in horizontal or vertical direction near doors, windows, skirting, floor covering, masking tape and cleaning the area all complete as per drawing, design   manufactures specification. block work walls</t>
  </si>
  <si>
    <t>Providing, making and fixing of Gypsum false ceiling as per manufacturer design and drawing including cut-outs for hvac grille, lights etc.at any or all heights. Rate quoted should be including of vertical drop of any heights, mouldings and size mentioned in drawings with necessary required framing in 450x 900 ultra Gyproc sections, fittings, and fixtures, scaffolding, floor covering, masking tape and cleaning the area all complete as per drawing, design   manufactures specification all complete. Rates do not include painting work.</t>
  </si>
  <si>
    <t>Kitchen Door  - Providing   fixing in position of wooden FRD Double Leaf Door made up of 38 mm thick fire rated  flush door shutter of approved make   thickness, Inner side finished with wooden laminate and outer side with veneer finish including  providing   fixing 750mm X 200mm fire rated 6 mm thk glass Vision panel and 12mm  thk  Wooden lipping all around, including of 300mm thk SS push plate and 300mm high SS kick plate, including PorF of Door frame made out of CP Teak or Ash wood or equivalent with melamine polish finish. Size of the frame approximate 175mm wide X 50mm thick.  Applicable hardwares such as sors handlesor ss push plate, floor spring and any other hardware etc required to complete the related works as per design   detail.  door hardware make consider Dorma or HafeleorOzone
Need heavy duty floor spring   both sides openable.</t>
  </si>
  <si>
    <t>Kitchen Door  - Providing   fixing in position of wooden  Double Leaf Door made up of 38 mm thick flush door shutter of approved make   thickness, Inner side finished with wooden laminate and outer side with veneer finish including  providing   fixing 750mm X 200mm normal 6 mm thk glass Vision panel and 12mm  thk  Wooden lipping all around, including of 300mm thk SS push plate and 300mm high SS kick plate, including PorF of Door frame made out of CP Teak or Ash wood or equivalent with melamine polish finish. Size of the frame approximate 175mm wide X 50mm thick.  Applicable hardwares such as sors handlesor ss push plate, floor spring and any other hardware etc required to complete the related works as per design   detail.  door hardware make consider Dorma or HafeleorOzone
Need heavy duty floor spring   both sides openable.</t>
  </si>
  <si>
    <t>Live Kitchen Sliding Door Providing   fixing in position of wooden sliding door made up of 38mm thick normal greenorkit make  flush door shutter of approved make   thickness, both side to be finished with wooden laminate including providing   fixing 750mm X 200mm normal 6mm thk glass Vision panel and 12mm  thk  Wooden lipping all around, including conceal handle a and 300mm high SS kick plate, including PorF of Door frame made out of CP Teak or Ash wood or equivalent with melamine polish finish. Size of the frame approximate 175mm wide X 50mm thick.  Applicable hardware s such as sliding channel, sors handlesor ss push plate, lock, tower bolt and any other hardware etc required to complete the related works as per design   detail.  door hardware make consider Dorma or HafeleorOzone
Need heavy duty floor spring   both sides openable.</t>
  </si>
  <si>
    <t xml:space="preserve">Main Door (Size - 1800x2400 mm) PorF 10 mm thk. toughened glass double leaf openable door with 20x 40mm MS framework with  whiteor black powder coating and bottom base wooden partiton height upto 600mm with wooden molding finish with duco paint and all necessary required groove, wooden framing, including glass door with heavy duty floor spring fixing with approved make adhesive and fasteners, cuttingor chamferingor grooveorrounding wherever required, at all height with lead and lift, finishing, cleaning as per design and drawing etc. all complete.    
including  door lock. </t>
  </si>
  <si>
    <t>Trap Door - Providing and fixing trap doors for access to the service areas. The trap door shall have an internal frame o 50x50 mm MS Pipe and external frame made of 50mm x 50mm in good quality seasoned ash wood scantling on which the shutter is hinged. Shutter shall be made of 19 mm. Non fire rated Green Plywood. The exposed side   Internal side shall be white laminate finish.  Concealed heavy duty hinges shall be used to mount the shutters and locking shall be provided with Allen key and panel locks. Sufficient number of hinges and locks shall be provided to avoid sagging of the shutter. Key also shall be supplied</t>
  </si>
  <si>
    <t>Trap Door - Providing and fixing firated trap doors for access to the service areas. The trap door shall have an internal frame o 50x50 mm MS Pipe and external frame made of 50mm x 50mm in good quality seasoned ash wood scantling on which the shutter is hinged. Shutter shall be made of 19 mm Green Plywood. The exposed side   Internal side shall be white laminate finish.  Concealed heavy duty hinges shall be used to mount the shutters and locking shall be provided with Allen key and panel locks. Sufficient number of hinges and locks shall be provided to avoid sagging of the shutter. Key also shall be supplied</t>
  </si>
  <si>
    <t>Service Station - (Size - 1200x550x900 mm) PorF service counters in duco finished  from outer surface   top finished in marble.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 Greenply or Equivalent brand             Veneer  Make - EuroorGreenlamorMerinoor or equivalent  (Basic Rate- 140 Sq. ft.)      Laminate Make - EuroorGreenlamorMerinoor or equivalent  (Basic Rate- 40 Sq. ft.) Marble basic rate - 800 sft</t>
  </si>
  <si>
    <t>Service Station - (Size - 1200x550x900 mm) PorF service counters in duco finished  from outer surface   top finished in marble.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plyt -- Greenply or Equivalent brand             Veneer  Make - EuroorGreenlamorMerinoor or equivalent  (Basic Rate- 140 Sq. ft.)      Laminate Make - EuroorGreenlamorMerinoor or equivalent  (Basic Rate- 40 Sq. ft.) Marble basic rate - 800 sft</t>
  </si>
  <si>
    <t xml:space="preserve">Console (Size - 1200x600x900 mm) PorF service counters in duco finished  from outer surface   top finished in veneer. The storage under the Counter should be provided with 6 inch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Ply (MR Calibrated, IS 303) -- Greenply or Equivalent brand       Veneer  Make - EuroorGreenlamorMerinoor or equivalent  (Basic Rate- 140 Sq. ft.)    Laminate Make - EuroorGreenlamorMerinoor or equivalent  (Basic Rate- 40 Sq. ft.) </t>
  </si>
  <si>
    <t>NOS.</t>
  </si>
  <si>
    <t xml:space="preserve">Console (Size - 1200x600x900 mm) PorF service counters in duco finished  from outer surface   top finished in veneer. The storage under the Counter should be provided with 6 inch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Ply (MR Calibrated, IS 303) -- Greenply or Equivalent brand       Veneer  Make - EuroorGreenlamorMerinoor or equivalent  (Basic Rate- 140 Sq. ft.)    Laminate Make - EuroorGreenlamorMerinoor or equivalent  (Basic Rate- 40 Sq. ft.) </t>
  </si>
  <si>
    <t xml:space="preserve">MS Display Unit 01( SIze -1500x200x5000 mm)  PorF Display unit having 20 x 20mm MS framework with black powder coat upto ceiling height, having wooden shelf @ every 350mm corc including all necessary hardware etc. complete.
Rate include 15 Nos 20mm thk sandwitched glass shelf (500x250 mm) with cane in center and with veneer finish frame   Plywood -  branded fire rated  Ply (MR Calibrated, IS 303) -- Greenply or Equivalent brand                                                                                                                                          Veneer  Make - EuroorGreenlamorMerinoor or equivalent  (Basic Rate- 140 Sq. ft.) Laminate Make - EuroorGreenlamorMerinoor or equivalent  (Basic Rate- 40 Sq. ft.) 20X20mm MS section finish with black powder coat                                                                                    </t>
  </si>
  <si>
    <t>20mm thk sandwiched glass shelf with cane in center and with veneer finish frame(500x200 mm)</t>
  </si>
  <si>
    <t xml:space="preserve">Hostess Desk (Size - 1000x500x1050 mm) roviding and fixing Hostess desk made out of approved make  branded fire rated ply -- Greenply or Equivalent brand and finished with veneer as approved with veneer groves as per design with melamine matt polish
20X20mm MS section finish with black powder coated legs.
with ss 3mm thick pvd coated CC Logo                                                                                 Desk to have 2 drawers of ht 155mm, finished with duco outside and veneer matching laminate inside with inbuilt recessed handles in wood and polish.                     Basic cost of Veneer   140or- SFT        </t>
  </si>
  <si>
    <t xml:space="preserve">Hostess Desk (Size - 1000x500x1050 mm) Providing and fixing Hostess desk made out of approved make  branded ply -- Greenply or Equivalent brand and finished with veneer as approved with veneer groves as per design with melamine matt polish
20X20mm MS section finish with black powder coated legs.
with ss 3mm thick pvd coated CC Logo                                                                                 Desk to have 2 drawers of ht 155mm, finished with duco outside and veneer matching laminate inside with inbuilt recessed handles in wood and polish.                     Basic cost of Veneer   140or- SFT        </t>
  </si>
  <si>
    <t xml:space="preserve">Banquet Back Planter Box (Size - 8450x300x900 mm) Providing and fixing of 19mm thk fire rated Ply-- Greenply or Equivalent brand apron to be cladded with VeneerorSolid Wood all necessary required groove, wooden framing, approved make adhesive and cuttingor chamferingor grooveorrounding wherever required, at all height with lead and lift, finishing, cleaning as per design and drawing etc. all complete.   </t>
  </si>
  <si>
    <t xml:space="preserve">Banquet Back Planter Box (Size - 8450x300x900 mm) Providing and fixing of 19mm thk Ply-- Greenply or Equivalent brand apron to be cladded with VeneerorSolid Wood all necessary required groove, wooden framing, approved make adhesive and cuttingor chamferingor grooveorrounding wherever required, at all height with lead and lift, finishing, cleaning as per design and drawing etc. all complete.   </t>
  </si>
  <si>
    <t xml:space="preserve">Banquet Seating (Size - 8450x600x900 mm) Providing, making and fixing sofa made out of wooden frame work and cladded with 12mm thk approved make  branded fire rated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finishingorcleaningorcuttingorrequired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Leathere Basic cost @ 550 per RMT  Fabric Basic cost - 1600 Rmt                                                                                          38mm dia brass top rail                                                                                                           Heavy duty sliding trolly for storage                                                                                                                       </t>
  </si>
  <si>
    <t xml:space="preserve">Banquet Seating (Size - 8450x600x900 mm) Providing, making and fixing sofa made out of wooden frame work and cladded with 12mm thk approved make  branded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finishingorcleaningorcuttingorrequired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Leathere Basic cost @ 550 per RMT  Fabric Basic cost - 1600 Rmt                                                                                          18mm dia brass top rail                                                                                                           Heavy duty sliding trolly for storage                                                                                                                       </t>
  </si>
  <si>
    <t>Cane Paneling - Supply and Fixing of bamboo cane in natural finish with all necessary hardware upto 5000mm height as specified in drawings or as instructed by EIC</t>
  </si>
  <si>
    <t>SQFT</t>
  </si>
  <si>
    <t>Wall Dado Veneer Paneling - Providing, making and fixing of wall panel made of 12mm thk  branded fire rated Ply -- Greenply or Equivalent brand with Veneer finish with PU polish with  approved make adhesive and fasteners, cuttingor chamfering or grooveorrounding wherever required, at all height with lead and lift, finishing, cleaning as per design and drawing etc. all complete.  Basic Rate of Veneer @ 120 Rs per SFT</t>
  </si>
  <si>
    <t>Wall Dado Veneer Paneling - Providing, making and fixing of wall panel made of 12mm thk  branded Ply -- Greenply or Equivalent brand with Veneer finish with PU polish   approved make adhesive and fasteners, cuttingor chamferingor grooveorrounding wherever required, at all height with lead and lift, finishing, cleaning as per design and drawing etc. all complete.  Basic Rate of Veneer @ 120 Rs per SFT</t>
  </si>
  <si>
    <t xml:space="preserve">Moulding Providing, making and fixing of  wooden mouldings as per detail drawing with  grooves  to be added with all necessary required wooden framing, approved make adhesive and fasteners, cuttingor chamferingor grooveorrounding wherever required, at all height with lead and lift, finishing, cleaning as per design and drawing etc. all complete. </t>
  </si>
  <si>
    <t>Storage Cabinet - With Bamboo Cane shutter - P/F louver shutter with fire rated plywood  framework finished with veneer as per design   detail made in wood with openable shutters with  bamboo cane paneling back side of the cane to be finished with laminate. Including all necessary required wooden framing, approved make adhesive and fasteners, Lock, cuttingor chamferingor grooveorrounding wherever required, at all height with lead and lift, finishing, cleaning as per design and drawing etc. all complete.                                                                                                            Basic rate of Veneer @ 120 Rs per SFT                                                                                Basic rate of laminate @ 50 Rs per SFT</t>
  </si>
  <si>
    <t>Signage bulkhead Ply boxing with leather finish granite panelling on façade  Providing, making and fixing fire rated ply boxing made out of woodenor aluminium frame work and cladded with 12mm thk approved make  branded  fire rated Ply (MR Calibrated, IS 303) -- Greenply or Equivalent brand finished with 18mm thk leather finish granite. all with required frame finishingorcleaningorcuttingorrequired fixture   fasteners etc. as per design   drawing   as directed by Project Manager etc. complete.</t>
  </si>
  <si>
    <t xml:space="preserve">50mm thk Top service platform in Marble  Marble  Basic Rate 800or- per SQ.FT.                                                                                                </t>
  </si>
  <si>
    <t>Bar Counter - 38mm Dia Foot rest real brass antique finish at the bottom.</t>
  </si>
  <si>
    <t>Bar Counter - 600x900 mm  Wicket door for bar area entry finished same as counter appron</t>
  </si>
  <si>
    <t>Bar Counter - 100mm high brass plate Skirting</t>
  </si>
  <si>
    <t xml:space="preserve">Bar Counter - PorF  75mm thk fire rated plywood partition finished with bamboo closed cane matting , internal ply finished with laminate.  structure  to be made out of 40x20mm thk wooden frame with 12mm ply on both side, intermidiate member size of 40 x 20mm  wooden frameor bidding to be finished with PU polish.  to be finished with duco paint finish with necessary fittings as per design and details. </t>
  </si>
  <si>
    <t xml:space="preserve">Bar Display Unit - PorF  350mm deep Bar display unit to be made out of 19mm thk approved make  branded fire rated Ply -- Greenply or Equivalent brand with veneer finish, having brass shelf @ every 400mm corc.  The Backdrop  made out of 12mm thk approved make  branded fire rated Ply  -- Greenply or Equivalent brand with finished with bronze mirror, front panelling to be veneer finsh. The shelves to be provided with necessary fittings etc. complete in all respect. The rates for shelves to be included. as per design and details.  Marble  Basic Rate 600or- per SQ.FT.                                                                           </t>
  </si>
  <si>
    <t>Mirror Panelling</t>
  </si>
  <si>
    <t xml:space="preserve">SS PVD Coated Brass finish  Shelves </t>
  </si>
  <si>
    <t>no.</t>
  </si>
  <si>
    <t>PVD coated Brass finish pipe 25x25 mm</t>
  </si>
  <si>
    <t>Rft</t>
  </si>
  <si>
    <t>Veneer Paneling</t>
  </si>
  <si>
    <t>Sqft</t>
  </si>
  <si>
    <t>Bar Counter Back - ( Size - 3000x600 mm) P F of back counter of 600mm wide granite top working back counter, with 19mm thick fire rated plywood structure   12mm plywood back, counter having 4 nos. of open able shutters (in 19mm thick plywood) on front side of the unit. Counter top to be finished with 19mm thick black galaxy granite with 38mm dual nose finished, counter front part,   all the visible part to be finished with 1mm thick wooden laminate, counters internal part to be finished with 1mm thick light walnut laminate (selected make, basic cost INR. 1200.00or sheet). Rate inclusive of all necessary hardware fittings - like hinges, draw telescopic channels, cup board lock, decorative antique bolt handle, wire managers, etc. (approved   branded make)    necessary cut out for services requirements. Counter having 50mm ht. 18 mm thick flamed granite skirting on front side on existing 150mm ht. kobah. Complete as per architectural detail drawing   site engineer s instruction.</t>
  </si>
  <si>
    <t>P F of 350mm wide Bar Bulkheador glass hanger having 25mm X 25MM brass metalor SS PVD COATING box section in 2 layers having vertical and horizontal member @every 450mm corc with 10mm thk toughthned glass shelf having provision for led profile light. brass metal to be brushed finish. the base including 8-10mm solid rods band in curve shape to hang the wine glass. the top portion to have 6-8mm thk flutted glass palnelling. Rate including all necessary hardware fittings to install the shelves, anchor fastner, ceiling support, scaffolding, etc. as required on site. Complete as per architectural detail drawing   site engineers instruction. Height will be upto 1200 mm</t>
  </si>
  <si>
    <t>Entry Glass Partition - (Size - 6950x3300 mm) PorF 10 mm thk. toughened glass partitions with 20 x 40mm MS framework with whiteor black powder coating and all necessary required groove, wooden framing,  with approved make adhesive and fasteners, cuttingor chamferingor grooveorrounding wherever required, at all height with lead and lift, finishing, cleaning as per design and drawing etc. all complete.    
Providing, making and fixing of wall panel made of 12mm thk  fire rated ply -- Greenply or Equivalent brand with MDF finish with Duco paint and wooden molding as per design, all necessary required wooden framing, approved make adhesive and fasteners, cuttingor chamferingor grooveorrounding wherever required, at all height with lead and lift, finishing, cleaning as per design and drawing etc. all complete.
skirting in metal, brass finish (same as main door handle)</t>
  </si>
  <si>
    <t xml:space="preserve">Main Door Handle ( Size - 450x450 mm) Providing, Supplying   fixing of double sided 3mm thk Sign handle in  brass </t>
  </si>
  <si>
    <t>Main Door Handle ( Size - 150x900 mm) Providing, Supplying   fixing of double sided  vertial main door handle finished in 25x25 mm MS tube and CP teak to be fixed on MS Pipe with all necessary hardwares and painting works</t>
  </si>
  <si>
    <t>BisonorV-Board Paneling Providing, making and fixing of wall paneling made of 12mm thk  branded bison boardor V board paneling on wall including MS framework 0f 50x50 mm  from slab to slab height of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</si>
  <si>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BisonorV-Board Paneling Providing, making and fixing of wall paneling made of 12mm thk  branded bison boardor V board paneling on wall and 12 mm thk firated Gypsum board  including  MS 50x50 mm framework from slab to slab height upto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</si>
  <si>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BisonorV-Board Paneling Providing, making and fixing of wall paneling made of 12mm thk  branded bison boardor V board paneling on wall and 12 mm thk Gypsum board  including  MS framework 50x50 mm from slab to slab height upto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</si>
  <si>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 xml:space="preserve">MS framework for curtain wall PorF of 20 x 20mm MS framework with black powder coat upto ceiling height, having intermediate memebr @ every 900mm corc including all necessary hardware etc. complete.
</t>
  </si>
  <si>
    <t>FAÇADE granite bulkhead Providing, making and fixing of bulkhead 200mm thk box paneling made of 18 mm thk firated ply paneling on wall including MS framework from slab.  framework to be finished with zinc oxide and enamel finish. the boxing to be finisged with black leather finish granite with granite molding in levels as per detail drawing. having required holes to fix the signage letter. cost inlcudes  all necessary required framing, approved make adhesive and fasteners, cuttingor chamferingor grooveorrounding wherever required, at all height with lead and lift, finishing, cleaning as per design and drawing etc. all complete.</t>
  </si>
  <si>
    <t>FAÇADE granite bulkhead Providing, making and fixing of bulkhead 200mm thk box paneling made of 18 mm thk ply paneling on wall including MS framework from slab.  framework to be finished with zinc oxide and enamel finish. the boxing to be finisged with black leather finish granite with granite molding in levels as per detail drawing. having required holes to fix the signage letter. cost inlcudes  all necessary required framing, approved make adhesive and fasteners, cuttingor chamferingor grooveorrounding wherever required, at all height with lead and lift, finishing, cleaning as per design and drawing etc. all complete. Basic Rate of  Granite - 270 Rs sft</t>
  </si>
  <si>
    <t xml:space="preserve">Glass PARTITION on live kitchen - PorF 10 mm thk. 2 hrs fire rated glass partitions with 20 x 40mm MS framework with whiteor black powder coating and all necessary required groove, wooden framing,  with approved make adhesive and fasteners, cuttingor chamferingor grooveorrounding wherever required, at all height with lead and lift, finishing, cleaning as per design and drawing etc. all complete.    
</t>
  </si>
  <si>
    <t>PROVIDING AND FIXING  FROSTED FILM ON GLASS  INCLUDING NECESSARY  ADHESIVE, CLEANING ETC. COMPLETE AS PER DETAILED DRAWING AND AS DIRECTED BY ARCHITECT OR EI.</t>
  </si>
  <si>
    <t>18 MM PLY SUPPLY   FIXING of firated</t>
  </si>
  <si>
    <t>12 MM PLY SUPPLY   FIXING (ONLY PLY)</t>
  </si>
  <si>
    <t>Installation of Hanging Bells in FOH as directed by ArchitectorEIC with necessary hardwares</t>
  </si>
  <si>
    <t>P   F of texture wallpaper as per approval (Basic rate- 155orSq Ft)</t>
  </si>
  <si>
    <t xml:space="preserve">P   F of ceiling fans paper as per approval </t>
  </si>
  <si>
    <t xml:space="preserve">P   F of bamboo blind manual folding curtains as per approval </t>
  </si>
  <si>
    <t>Size   775 x 1050mm High Resolution Digital printing on HP Canvas STRETCHED on 1 inch wooden frame (stapling on sides) Back  3 mm sun board with leather finish vinyl pasted on it.</t>
  </si>
  <si>
    <t>Size   440x340 mm High Resolution Digital printing on HP Canvas STRETCHED on 1 inch wooden frame (stapling on sides) Back  3 mm sun board with leather finish vinyl pasted on it.</t>
  </si>
  <si>
    <t>Chef Photos - Size   775 x 1050mm</t>
  </si>
  <si>
    <t>Copper chimney standard BOQ- Plumbing work</t>
  </si>
  <si>
    <t>15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</si>
  <si>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rft</t>
  </si>
  <si>
    <t>20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</si>
  <si>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25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</si>
  <si>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32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</si>
  <si>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40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</si>
  <si>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50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</si>
  <si>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15 Mm Dia - Supply, Laying, Testing And Commissioning Of Cpvc - Schedule 80 Pipes And Fittings Suitable For Domestic  Hot Water Application (Max. Temp.85 Deg.C) Rated For A Working Pressure Of 5 Kg Cm2 And Conforming To Latest Indian   International Standards For Ver</t>
  </si>
  <si>
    <t>20 Mm Dia - Supply, Laying, Testing And Commissioning Of Cpvc - Schedule 80 Pipes And Fittings Suitable For Domestic  Hot Water Application (Max. Temp.85 Deg.C) Rated For A Working Pressure Of 5 Kg Cm2 And Conforming To Latest Indian   International Standards For Ver</t>
  </si>
  <si>
    <t>25 Mm Dia - Supply, Laying, Testing And Commissioning Of Cpvc - Schedule 80 Pipes And Fittings Suitable For Domestic  Hot Water Application (Max. Temp.85 Deg.C) Rated For A Working Pressure Of 5 Kg Cm2 And Conforming To Latest Indian   International Standards For Ver</t>
  </si>
  <si>
    <t>20 Mm Dia - Supply And Covering (Thermal Insulation) Hot Water Pipes With 13 Mm Thick Performed Closed Cell Nitrite Rubber Pipe Section Insulation Having Density Not Less Than 60 Kg Cm2 And  K  Valve Not More Than 0.034 W M Deg. K @ 20 Deg C Mean Temperature, Jointin</t>
  </si>
  <si>
    <t>25 Mm Dia - Supply And Covering (Thermal Insulation) Hot Water Pipes With 13 Mm Thick Performed Closed Cell Nitrite Rubber Pipe Section Insulation Having Density Not Less Than 60 Kg Cm2 And  K  Valve Not More Than 0.034 W M Deg. K @ 20 Deg C Mean Temperature, Jointin</t>
  </si>
  <si>
    <t>20 Mm Dia - Supply, Installing Testing And Commissioning Of Isi Marked Gun Metal Screwed Pattern Non-Return Valve Conforming To Is 778 Class 1 Including Jointing, Supporting Etc. Complete And As Directed.</t>
  </si>
  <si>
    <t>nos</t>
  </si>
  <si>
    <t>25 Mm Dia - Supply, Installing Testing And Commissioning Of Isi Marked Gun Metal Screwed Pattern Non-Return Valve Conforming To Is 778 Class 1 Including Jointing, Supporting Etc. Complete And As Directed.</t>
  </si>
  <si>
    <t>32 Mm Dia - Supply, Installing Testing And Commissioning Of Isi Marked Gun Metal Screwed Pattern Non-Return Valve Conforming To Is 778 Class 1 Including Jointing, Supporting Etc. Complete And As Directed.</t>
  </si>
  <si>
    <t>40 Mm Dia - Supply, Installing Testing And Commissioning Of Isi Marked Gun Metal Screwed Pattern Non-Return Valve Conforming To Is 778 Class 1 Including Jointing, Supporting Etc. Complete And As Directed.</t>
  </si>
  <si>
    <t>50 Mm Dia - Supply, Installing Testing And Commissioning Of Isi Marked Gun Metal Screwed Pattern Non-Return Valve Conforming To Is 778 Class 1 Including Jointing, Supporting Etc. Complete And As Directed.</t>
  </si>
  <si>
    <t>210Mm Dia Supply, Laying , Testing   Commissioning Of Upvc-Swr Pipes Conforming To Is 13592 92  And Fittings Conforming To Is-14935 99, Cutting The Pipes To Required Lengths, Laying In Position To Required Grade And Level, Jointing, Making Holes, Pockets, Chases In Type B 6 Kg</t>
  </si>
  <si>
    <t>160Mm Dia Supply, Laying , Testing   Commissioning Of Upvc-Swr Pipes Conforming To Is 13592 92  And Fittings Conforming To Is-14935 99, Cutting The Pipes To Required Lengths, Laying In Position To Required Grade And Level, Jointing, Making Holes, Pockets, Chases In Type B 6 Kg</t>
  </si>
  <si>
    <t>100Mm Dia Supply, Laying , Testing   Commissioning Of Upvc-Swr Pipes Conforming To Is 13592 92  And Fittings Conforming To Is-14935 99, Cutting The Pipes To Required Lengths, Laying In Position To Required Grade And Level, Jointing, Making Holes, Pockets, Chases In Type B 6 Kg</t>
  </si>
  <si>
    <t>90Mm Dia Supply, Laying , Testing   Commissioning Of Upvc-Swr Pipes Conforming To Is 13592 92  And Fittings Conforming To Is-14935 99, Cutting The Pipes To Required Lengths, Laying In Position To Required Grade And Level, Jointing, Making Holes, Pockets, Chases In Type B 6 Kg</t>
  </si>
  <si>
    <t>75Mm Dia Supply, Laying , Testing   Commissioning Of Upvc-Swr Pipes Conforming To Is 13592 92  And Fittings Conforming To Is-14935 99, Cutting The Pipes To Required Lengths, Laying In Position To Required Grade And Level, Jointing, Making Holes, Pockets, Chases In Type B 6 Kg</t>
  </si>
  <si>
    <t>50Mm Dia Supply, Laying , Testing   Commissioning Of Upvc-Swr Pipes Conforming To Is 13592 92  And Fittings Conforming To Is-14935 99, Cutting The Pipes To Required Lengths, Laying In Position To Required Grade And Level, Jointing, Making Holes, Pockets, Chases In Type B 6 Kg</t>
  </si>
  <si>
    <t>50 Mm Dia - Supply, Laying ,Of Flexibale Pipes  Pipes To Required Lengths, Laying In Position To Required Grade And Level, Jointing, Making Holes, Pockets, Chases In</t>
  </si>
  <si>
    <t>40 Mm Dia - Supply, Laying ,Of Flexibale Pipes  Pipes To Required Lengths, Laying In Position To Required Grade And Level, Jointing, Making Holes, Pockets, Chases In</t>
  </si>
  <si>
    <t>32 Mm Dia - Supply, Laying ,Of Flexibale Pipes  Pipes To Required Lengths, Laying In Position To Required Grade And Level, Jointing, Making Holes, Pockets, Chases In</t>
  </si>
  <si>
    <t>Supply, Laying, Testing   Commissioning Of Kohler Complementary Popular Chrome Polished Floor Drain, 7275In-Cp Of Kohler Make</t>
  </si>
  <si>
    <t>Providing And Supplying 25 Litrs Geyser With C.P Angle Cock Of Hot And Cold Pvc Connection   Coupper Pipes  C.P Elbows Non Return Valves Mounting Bolts Etc</t>
  </si>
  <si>
    <t>Providing And Fixing Sink Mixture (Swan Neck)</t>
  </si>
  <si>
    <t>Providing And Fixing Counter Top Tap ( Swan Neck )</t>
  </si>
  <si>
    <t>Providing And Fixing Rinse Mixture EX-1DP00-H (Make - T &amp; S)</t>
  </si>
  <si>
    <t>Doing Equipment Connection And Insallation (Labour Charges Only)</t>
  </si>
  <si>
    <t>Providing   Fixing Sink Drain Outlet Connection With Valve   Drain Pipe Complete With All Necessary Fittings</t>
  </si>
  <si>
    <t>Size 18  X 24  - Providing   Fixing Ss Made Greece Trap Make Bombay Iron Works Or Any Approved Make. Or Constructing The Same As Per Drawing</t>
  </si>
  <si>
    <t>Ro Connection Only</t>
  </si>
  <si>
    <t>Providing And Fixing 500 Ltr Water Tank For Ro Water</t>
  </si>
  <si>
    <t>Providing And Fixing Of 1Hp Pressure Pump In Ro Water Line</t>
  </si>
  <si>
    <t>Providing And Fixing Stop Cocks - Contessa Neo Angular Stop Cock – Light Make - Hindware</t>
  </si>
  <si>
    <t>Providing And Fixing Wash Basin Faucet  - Kohler 72867In-Nd-Cp Metal Touchless Sensor Faucet, Silver, Chrome Finish</t>
  </si>
  <si>
    <t xml:space="preserve">Providing And Fixing European Water Closet- Escale™
Color  Kohler White
K-16817In-Ss-0 </t>
  </si>
  <si>
    <t>Providing And Fixing  Urinals - Patio™ 
Urinal With Rear Inlet In White 
K-18645T-Y-0  Of Kohler Make</t>
  </si>
  <si>
    <t>Providing And Fixing  Wash Basins - Stadia
Oval Vessel Lavatory W Faucet Deck With Single Faucet Hole
K-14719T-1-0
Color   White Kohler Make</t>
  </si>
  <si>
    <t>Providing And Fixing  Wash Basins -Compact Wall Hung Wash Basin          
Cat Not   10004  Of Kohler Make</t>
  </si>
  <si>
    <t>Providing And Fixing- Hindware Essence Neo F480011Cp Brass Single Lever Basin Mixer (Chrome)</t>
  </si>
  <si>
    <t>Providing And Fixing  Health Faucet - Flora Hf Wt 1.2 M Ss Flexible Tube
F160192Cp Of Hindware Make</t>
  </si>
  <si>
    <t>Providing And Fixing Fixing Of Kitchen Drain Jali Including Cutting (Tiling Will Be Paid Seapratly)</t>
  </si>
  <si>
    <t>Providing And Fixing Waste Coupling  - Ald - Chr - 727</t>
  </si>
  <si>
    <t>Providing And Fixing Concealed Cistern - Ht310 87 Mm In-Wall Tank, Without Iron Rack 3 6L, Side Inlet
K-4178In-2S-Na  Make - Kohler</t>
  </si>
  <si>
    <t>Providing And Fixing Of Flush Tank Plate - Bevel
Faceplate In Polished Chrome For Ht-310
K-8857In-M-Cp Make - Kohler</t>
  </si>
  <si>
    <t>Providing And Fixing Of Bottle Trap - Bottle Trap Premium 32 Mm With 300 M   175 M With Connection Pipe Of Hindware Make</t>
  </si>
  <si>
    <t>Providing And Fixing Two Way Bib Cock - Strayt 2 Way Bib Cock Polished Chrome K-37342In-4-Cp Of Kohler</t>
  </si>
  <si>
    <t>Providing And Fixing Toilet Paper Holder - Cruz 
K-10705D-Cp Kohler Make</t>
  </si>
  <si>
    <t>Providing And Fixing Tissue Paper Holder - Ep08S Ac 
Automatic Paper Roll Dispanser Of Euronics Make</t>
  </si>
  <si>
    <t xml:space="preserve">Providing And Fixing Air Freshner </t>
  </si>
  <si>
    <t>Providing And Fixing Soap Dispenser - 
Kohler Bardon Touchless Wall-Mount Soap Dispenser In Polished Chrome</t>
  </si>
  <si>
    <t>Providing And Fixing Hand Dryer - Xjd3B Jet Hand Dryer 
(Brushless Moter ) Of Euronics Make</t>
  </si>
  <si>
    <t>Providing And Fixing Of Urinal Sensors - Patio
3L Urinal Sensor
K-8791T-C01-Cp Make - Kohler</t>
  </si>
  <si>
    <t>Providing And Fixing Of Rob Hook - Kohler K-11375-Cp Forté Double Robe Hook, Polished Chrome</t>
  </si>
  <si>
    <t>Providing And Fixing Of Geyser 25 Ltr Elm-Wht-H025 With Braided Hose Of Jaquar Make</t>
  </si>
  <si>
    <t xml:space="preserve">Stucco Paint - Providing   applying three (03) coats of approved Texture Stucco Paint on walls including scraping, primer , filling with putty etc. complete with final coat no brush mark to be visible after painting colour shade as specified. </t>
  </si>
  <si>
    <t>Plastic Paint - Providing   applying three (03) coats of approved Plastic Paint on  exposed surface on ceiling including scraping, primer , filling with putty etc. complete with final coat no brush mark to be visible after painting colour shade as specified.</t>
  </si>
  <si>
    <t>Enamel Paint - Providing   applying Three (03) coats of approved satin enamel paint on HVAC ducts,  Sprinkler Pipes etc. complete with final coat no brush mark to be visible after painting colour shade as specified.</t>
  </si>
  <si>
    <t>Enamel firated Paint - Providing   applying Three (03) coats of approved satin enamel paint on HVAC ducts,  Sprinkler Pipes etc. complete with final coat no brush mark to be visible after painting colour shade as specified.</t>
  </si>
  <si>
    <r>
      <t xml:space="preserve">PROVIDING AND APPLYING OF ASIAN MAKE </t>
    </r>
    <r>
      <rPr>
        <u/>
        <sz val="14"/>
        <color theme="1"/>
        <rFont val="Calibri"/>
        <family val="2"/>
      </rPr>
      <t>DUCO PAINT FINISH</t>
    </r>
    <r>
      <rPr>
        <sz val="14"/>
        <color theme="1"/>
        <rFont val="Calibri"/>
        <family val="2"/>
      </rPr>
      <t xml:space="preserve"> OVER MDF OR ANY OTHER SPECIFIED SURFACE BY PREPARING THE SURFACE AND MAKING IT DUST FREE, REQUIRED COATS OF DUCO TO GET REQUIRED FINISH, COMPLETE IN ALL RESPECT AS SPECIFIED BY ENGINEER.</t>
    </r>
  </si>
  <si>
    <r>
      <t xml:space="preserve">PROVIDING &amp; APPLYING ASIAN PAINT MAKE </t>
    </r>
    <r>
      <rPr>
        <u/>
        <sz val="14"/>
        <color theme="1"/>
        <rFont val="Calibri"/>
        <family val="2"/>
      </rPr>
      <t xml:space="preserve">POLYURETHANE COATING FOR EXPOSED WOODEN SURFACES </t>
    </r>
    <r>
      <rPr>
        <sz val="14"/>
        <color theme="1"/>
        <rFont val="Calibri"/>
        <family val="2"/>
      </rPr>
      <t>BY APPLYING ONE COAT OF ASIAN MAKE TOUCH WOOD AND IMMEDIATE ONE COAT OF PU COAT (WHEN THE PREVIOUS COAT IS IN SEMIDRY STATE), AND TWO COATS OF PU (INTERIOR/EXTERIOR) POLISH INCLUDING SURFACE PREPARATION,BRUSHING AFTER EACH COAT,MATCHING COLOUR, SPAYING,BUFFING AS PER MANUFACTURES SPECIFICATION ETC COMPLETE AS PER DETAILED DRAWING, AS SPECIFIED AND AS DIRECTED BY ARCHITECT.</t>
    </r>
  </si>
  <si>
    <t>Grand Total ( Civil+Interior+Plumbing)</t>
  </si>
  <si>
    <t>Bar Counter - Front Elevation (apron) to be to be made out of 19mm thk approved make  branded fire rated Ply) -- Greenply or Equivalent brand with veneer finish frames, ply to be finished with duco and veneer frames to be finished with PU polish. Top row finished with metal cane and 100mm skirting with veneer as per detailed Drawing   design. Provision for indirect lighting to be made excluding pvdf coated brass finished  pipe which shall be measured and paid separately</t>
  </si>
  <si>
    <t>Fixing   laying of  tiles for flooring which includes --bedding up to 50mm  thickness with mortar of 1 6 ratio (1cement 6sand), spreading of grey cement slurry with minimum of 2kgor Sq.mt. ratio over bedding mortar, including 3mm spacer with epoxy grout of approved colour, adhesive of bal Endura or approved equivalent, making of hole where ever required, in proper line and level in all direction, at all height with lead and lift, polishingorfinishingorcleaning etc. as per design and drawing and directed by PMC etc. complete.size - 150x600 mm. Basic Rate   150 Per SFT (make kajaria)</t>
  </si>
  <si>
    <t>Fixing   laying of  tiles for flooring which includes --bedding upto 50 mm thickness with mortar of 1 6 ratio (1cement 6sand), spreading of grey cement slurry with minimum of 2kgor Sq.mt. ratio over bedding mortar, including 3mm spacer with epoxy grout of approved colour, adhesive of bal Endura or approved equivalent, making of hole where ever required, in proper line and level in all direction, at all height with lead and lift, polishingorfinishingorcleaning etc. as per design and drawing and directed by PMC etc. complete.size - 300x300. Basic Rate   220 Per SFT</t>
  </si>
  <si>
    <t>Live Kitchen Sliding Door Providing   fixing in position of wooden FRD sliding door made up of 38mm thick fire rated  flush door shutter of approved make   thickness, both side to be finished with wooden laminate including providing   fixing 750mm X 200mm fire rated glass Vision panel and 12mm  thk  Wooden lipping all around, including conceal handle a and 300mm high SS kick plate, including PorF of Door frame made out of CP Teak or Ash wood or equivalent with melamine polish finish. Size of the frame approximate 175mm wide X 50mm thick.  Applicable hardware s such as sliding channel, sors handlesor ss push plate, lock, tower bolt and any other hardware etc required to complete the related works as per design   detail.  door hardware make consider Dorma or Hafeleor Ozone or equivalent
Need heavy duty floor spring   both sides openable.</t>
  </si>
  <si>
    <r>
      <t xml:space="preserve">Planter Box above banquet (Size - 8450x3100x300) - Providing and fixing M.S frame stand made out of 20mm x 20mm hollow box sections with 19mm thk approved make  branded  fire rated Ply-- Greenply or Equivalent brand apron to be cladded </t>
    </r>
    <r>
      <rPr>
        <sz val="14"/>
        <color rgb="FFFF0000"/>
        <rFont val="Calibri"/>
        <family val="2"/>
      </rPr>
      <t>with MDF of HDMR as per site incharge</t>
    </r>
    <r>
      <rPr>
        <sz val="14"/>
        <rFont val="Calibri"/>
        <family val="2"/>
      </rPr>
      <t xml:space="preserve"> and plastic paint </t>
    </r>
    <r>
      <rPr>
        <sz val="14"/>
        <color rgb="FFFF0000"/>
        <rFont val="Calibri"/>
        <family val="2"/>
      </rPr>
      <t xml:space="preserve"> </t>
    </r>
    <r>
      <rPr>
        <strike/>
        <sz val="14"/>
        <color rgb="FFFF0000"/>
        <rFont val="Calibri"/>
        <family val="2"/>
      </rPr>
      <t>VeneerorSolid Wood all necessary required groove</t>
    </r>
    <r>
      <rPr>
        <sz val="14"/>
        <rFont val="Calibri"/>
        <family val="2"/>
      </rPr>
      <t xml:space="preserve">, wooden framing, approved make adhesive and cuttingor chamferingor grooveorrounding wherever required, at all height with lead and lift, finishing, cleaning as per design and drawing etc. all complete.   </t>
    </r>
  </si>
  <si>
    <r>
      <t xml:space="preserve">Bar Counter (Size - 3000x200 mm) PorF  Bar counter to be made out of 19mm thk approved make  branded fire rated ply-- Greenply or Equivalent brand </t>
    </r>
    <r>
      <rPr>
        <strike/>
        <sz val="14"/>
        <color rgb="FFFF0000"/>
        <rFont val="Calibri"/>
        <family val="2"/>
      </rPr>
      <t xml:space="preserve">apron to be cladded with wood   bamboo cane as per detail and </t>
    </r>
    <r>
      <rPr>
        <sz val="14"/>
        <color rgb="FFFF0000"/>
        <rFont val="Calibri"/>
        <family val="2"/>
      </rPr>
      <t xml:space="preserve">platform in white Marble finished based on ply with necessary ms barcket, Necessary opening should be made for fixing of stainless steel sink. Erecting brick wall for plumbing and Brick platform should be provided on floor below the platform of 100mm high brass skirting from outside. The top platform to have 50mm wide Marble finish fascia horizontally.Plywood -  branded fire rated Ply-- Greenply or Equivalent brand Veneer  Make - EuroorGreenlamorMerinoor or equivalent  (Basic Rate- 140 Sq. ft.)Top service Counter Ply Base with Neccesory Support to receved marble         </t>
    </r>
    <r>
      <rPr>
        <sz val="14"/>
        <rFont val="Calibri"/>
        <family val="2"/>
      </rPr>
      <t xml:space="preserve">                    </t>
    </r>
  </si>
  <si>
    <t>RC Qty</t>
  </si>
  <si>
    <t>CC Prestige Amount</t>
  </si>
  <si>
    <t>Prestige
Qty</t>
  </si>
  <si>
    <t>CC Prestige Amount-2600 Sq Ft</t>
  </si>
  <si>
    <t>Demolition Of Raised Floor  Upto 12 inches</t>
  </si>
  <si>
    <t>RC Amount
@
2500 Sq Ft</t>
  </si>
  <si>
    <t>Amount
@
2600 Sq Ft</t>
  </si>
  <si>
    <t>Shah Enterprises</t>
  </si>
  <si>
    <t>Rate/ Sq Ft</t>
  </si>
  <si>
    <t>Area</t>
  </si>
  <si>
    <t>CC-Target</t>
  </si>
  <si>
    <t>RC 
Amount</t>
  </si>
  <si>
    <t>CC Prestige
Amount</t>
  </si>
  <si>
    <t>Inter care Enterprises</t>
  </si>
  <si>
    <t>L1</t>
  </si>
  <si>
    <t>L2</t>
  </si>
  <si>
    <t>L3</t>
  </si>
  <si>
    <t>L4</t>
  </si>
  <si>
    <t>Benchmark- CC Wakad/Oberio</t>
  </si>
  <si>
    <t>CC-R City</t>
  </si>
  <si>
    <t>Saving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</si>
</sst>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4" x14ac:knownFonts="1">
    <font>
      <sz val="11"/>
      <name val="Calibri"/>
    </font>
    <font>
      <b/>
      <sz val="14"/>
      <name val="Calibri"/>
      <family val="2"/>
    </font>
    <font>
      <sz val="11"/>
      <name val="Calibri"/>
      <family val="2"/>
    </font>
    <font>
      <sz val="14"/>
      <name val="Calibri"/>
      <family val="2"/>
    </font>
    <font>
      <u/>
      <sz val="14"/>
      <color theme="1"/>
      <name val="Calibri"/>
      <family val="2"/>
    </font>
    <font>
      <sz val="14"/>
      <color theme="1"/>
      <name val="Calibri"/>
      <family val="2"/>
    </font>
    <font>
      <b/>
      <sz val="11"/>
      <name val="Calibri"/>
      <family val="2"/>
    </font>
    <font>
      <b/>
      <sz val="16"/>
      <name val="Calibri"/>
      <family val="2"/>
    </font>
    <font>
      <b/>
      <sz val="11"/>
      <color theme="1"/>
      <name val="Calibri"/>
      <family val="2"/>
      <scheme val="minor"/>
    </font>
    <font>
      <b/>
      <sz val="12"/>
      <color theme="1"/>
      <name val="Calibri"/>
      <family val="2"/>
      <scheme val="minor"/>
    </font>
    <font>
      <sz val="12"/>
      <name val="Calibri"/>
      <family val="2"/>
    </font>
    <font>
      <b/>
      <sz val="12"/>
      <name val="Calibri"/>
      <family val="2"/>
    </font>
    <font>
      <strike/>
      <sz val="14"/>
      <color rgb="FFFF0000"/>
      <name val="Calibri"/>
      <family val="2"/>
    </font>
    <font>
      <sz val="14"/>
      <color rgb="FFFF0000"/>
      <name val="Calibri"/>
      <family val="2"/>
    </font>
    <font>
      <sz val="16"/>
      <name val="Calibri"/>
      <family val="2"/>
    </font>
    <font>
      <sz val="16"/>
      <color rgb="FFFF0000"/>
      <name val="Calibri"/>
      <family val="2"/>
    </font>
    <font>
      <b/>
      <sz val="12"/>
      <color rgb="FFC00000"/>
      <name val="Calibri"/>
      <family val="2"/>
    </font>
    <font>
      <b/>
      <sz val="14"/>
      <color rgb="FFC00000"/>
      <name val="Calibri"/>
      <family val="2"/>
    </font>
    <font>
      <sz val="16"/>
      <color rgb="FFC00000"/>
      <name val="Calibri"/>
      <family val="2"/>
    </font>
    <font>
      <sz val="11"/>
      <color rgb="FFC00000"/>
      <name val="Calibri"/>
      <family val="2"/>
    </font>
    <font>
      <sz val="14"/>
      <color rgb="FFC00000"/>
      <name val="Calibri"/>
      <family val="2"/>
    </font>
    <font>
      <sz val="11"/>
      <name val="Calibri"/>
      <family val="2"/>
    </font>
    <font>
      <b/>
      <sz val="16"/>
      <color rgb="FFFF0000"/>
      <name val="Calibri"/>
      <family val="2"/>
    </font>
    <font>
      <b/>
      <sz val="11"/>
      <color rgb="FFC00000"/>
      <name val="Calibr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s>
  <borders count="13">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43" fontId="2" fillId="0" borderId="0" applyFont="0" applyFill="0" applyBorder="0" applyAlignment="0" applyProtection="0"/>
    <xf numFmtId="9" fontId="21" fillId="0" borderId="0" applyFont="0" applyFill="0" applyBorder="0" applyAlignment="0" applyProtection="0"/>
  </cellStyleXfs>
  <cellXfs count="105">
    <xf numFmtId="0" fontId="0" fillId="0" borderId="0" xfId="0"/>
    <xf numFmtId="0" fontId="8" fillId="2" borderId="1" xfId="0" applyFont="1" applyFill="1" applyBorder="1" applyAlignment="1">
      <alignment horizontal="center" vertical="center" wrapText="1"/>
    </xf>
    <xf numFmtId="0" fontId="0" fillId="0" borderId="1" xfId="0" applyBorder="1" applyAlignment="1">
      <alignment horizontal="center"/>
    </xf>
    <xf numFmtId="164" fontId="8" fillId="2" borderId="1" xfId="1" applyNumberFormat="1" applyFont="1" applyFill="1" applyBorder="1"/>
    <xf numFmtId="0" fontId="9" fillId="0" borderId="1" xfId="0" applyFont="1" applyBorder="1" applyAlignment="1">
      <alignment horizontal="center"/>
    </xf>
    <xf numFmtId="0" fontId="8" fillId="0" borderId="1" xfId="0" applyFont="1" applyBorder="1" applyAlignment="1">
      <alignment horizontal="center" vertical="center" wrapText="1"/>
    </xf>
    <xf numFmtId="0" fontId="0" fillId="0" borderId="0" xfId="0" applyAlignment="1">
      <alignment horizontal="center" vertical="center"/>
    </xf>
    <xf numFmtId="164" fontId="9" fillId="2" borderId="1" xfId="0" applyNumberFormat="1" applyFont="1" applyFill="1" applyBorder="1"/>
    <xf numFmtId="164" fontId="9" fillId="2" borderId="0" xfId="0" applyNumberFormat="1" applyFont="1" applyFill="1"/>
    <xf numFmtId="0" fontId="9" fillId="2" borderId="0" xfId="0" applyFont="1" applyFill="1" applyAlignment="1">
      <alignment horizontal="center"/>
    </xf>
    <xf numFmtId="0" fontId="9" fillId="2" borderId="0" xfId="0" applyFont="1" applyFill="1"/>
    <xf numFmtId="0" fontId="0" fillId="2" borderId="0" xfId="0" applyFill="1"/>
    <xf numFmtId="0" fontId="2" fillId="2" borderId="1" xfId="0" applyFont="1" applyFill="1" applyBorder="1"/>
    <xf numFmtId="0" fontId="0" fillId="2" borderId="1" xfId="0" applyFill="1" applyBorder="1"/>
    <xf numFmtId="0" fontId="9" fillId="2" borderId="1" xfId="0" applyFont="1" applyFill="1" applyBorder="1"/>
    <xf numFmtId="0" fontId="2" fillId="2" borderId="2" xfId="0" applyFont="1" applyFill="1" applyBorder="1"/>
    <xf numFmtId="164" fontId="6" fillId="2" borderId="2" xfId="0" applyNumberFormat="1" applyFont="1" applyFill="1" applyBorder="1"/>
    <xf numFmtId="0" fontId="6" fillId="2" borderId="0" xfId="0" applyFont="1" applyFill="1"/>
    <xf numFmtId="0" fontId="7" fillId="2" borderId="0" xfId="0" applyFont="1" applyFill="1"/>
    <xf numFmtId="0" fontId="10" fillId="2" borderId="0" xfId="0" applyFont="1" applyFill="1" applyAlignment="1">
      <alignment vertical="center"/>
    </xf>
    <xf numFmtId="0" fontId="1" fillId="3" borderId="3" xfId="0" applyFont="1" applyFill="1" applyBorder="1" applyAlignment="1">
      <alignment horizontal="center" vertical="center" wrapText="1"/>
    </xf>
    <xf numFmtId="164" fontId="3" fillId="3" borderId="3" xfId="1" applyNumberFormat="1" applyFont="1" applyFill="1" applyBorder="1" applyAlignment="1">
      <alignment horizontal="center" vertical="center"/>
    </xf>
    <xf numFmtId="164" fontId="7" fillId="3" borderId="3" xfId="1" applyNumberFormat="1" applyFont="1" applyFill="1" applyBorder="1" applyAlignment="1">
      <alignment horizontal="center" vertical="center" wrapText="1"/>
    </xf>
    <xf numFmtId="0" fontId="7" fillId="3" borderId="3" xfId="0" applyFont="1" applyFill="1" applyBorder="1" applyAlignment="1">
      <alignment horizontal="center" vertical="center"/>
    </xf>
    <xf numFmtId="0" fontId="6" fillId="2" borderId="0" xfId="0" applyFont="1" applyFill="1" applyAlignment="1">
      <alignment vertical="center"/>
    </xf>
    <xf numFmtId="0" fontId="10" fillId="2" borderId="3" xfId="0" applyFont="1" applyFill="1" applyBorder="1" applyAlignment="1">
      <alignment horizontal="center" vertical="center"/>
    </xf>
    <xf numFmtId="164" fontId="3" fillId="2" borderId="7"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wrapText="1"/>
    </xf>
    <xf numFmtId="0" fontId="0" fillId="2" borderId="0" xfId="0" applyFill="1" applyAlignment="1">
      <alignment horizontal="center" vertical="center"/>
    </xf>
    <xf numFmtId="2" fontId="0" fillId="2" borderId="0" xfId="0" applyNumberFormat="1" applyFill="1" applyAlignment="1">
      <alignment horizontal="center" vertical="center"/>
    </xf>
    <xf numFmtId="0" fontId="3" fillId="2" borderId="3" xfId="0" applyFont="1" applyFill="1" applyBorder="1" applyAlignment="1">
      <alignment horizontal="left" vertical="center" wrapText="1"/>
    </xf>
    <xf numFmtId="164" fontId="13" fillId="2" borderId="3" xfId="1" applyNumberFormat="1" applyFont="1" applyFill="1" applyBorder="1" applyAlignment="1">
      <alignment horizontal="center" vertical="center"/>
    </xf>
    <xf numFmtId="164" fontId="3" fillId="3" borderId="3" xfId="1"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64" fontId="7" fillId="2" borderId="3" xfId="1" applyNumberFormat="1" applyFont="1" applyFill="1" applyBorder="1" applyAlignment="1">
      <alignment horizontal="center" vertical="center" wrapText="1"/>
    </xf>
    <xf numFmtId="0" fontId="0" fillId="2" borderId="0" xfId="0" applyFill="1" applyAlignment="1">
      <alignment vertical="center" wrapText="1"/>
    </xf>
    <xf numFmtId="0" fontId="1" fillId="5" borderId="6" xfId="0" applyFont="1" applyFill="1" applyBorder="1" applyAlignment="1">
      <alignment horizontal="center" vertical="center" wrapText="1"/>
    </xf>
    <xf numFmtId="2" fontId="1" fillId="5" borderId="6" xfId="0" applyNumberFormat="1" applyFont="1" applyFill="1" applyBorder="1" applyAlignment="1">
      <alignment horizontal="center" vertical="center" wrapText="1"/>
    </xf>
    <xf numFmtId="164" fontId="14" fillId="3" borderId="3" xfId="1" applyNumberFormat="1" applyFont="1" applyFill="1" applyBorder="1" applyAlignment="1">
      <alignment horizontal="center" vertical="center"/>
    </xf>
    <xf numFmtId="164" fontId="14" fillId="4" borderId="3" xfId="1" applyNumberFormat="1" applyFont="1" applyFill="1" applyBorder="1" applyAlignment="1">
      <alignment horizontal="center" vertical="center"/>
    </xf>
    <xf numFmtId="164" fontId="14" fillId="3" borderId="4" xfId="1" applyNumberFormat="1" applyFont="1" applyFill="1" applyBorder="1" applyAlignment="1">
      <alignment horizontal="center" vertical="center"/>
    </xf>
    <xf numFmtId="164" fontId="14" fillId="2" borderId="7" xfId="1" applyNumberFormat="1" applyFont="1" applyFill="1" applyBorder="1" applyAlignment="1">
      <alignment horizontal="center" vertical="center"/>
    </xf>
    <xf numFmtId="164" fontId="14" fillId="4" borderId="7" xfId="1" applyNumberFormat="1" applyFont="1" applyFill="1" applyBorder="1" applyAlignment="1">
      <alignment horizontal="center" vertical="center"/>
    </xf>
    <xf numFmtId="164" fontId="14" fillId="2" borderId="9" xfId="1" applyNumberFormat="1" applyFont="1" applyFill="1" applyBorder="1" applyAlignment="1">
      <alignment horizontal="center" vertical="center"/>
    </xf>
    <xf numFmtId="164" fontId="14" fillId="2" borderId="3" xfId="1" applyNumberFormat="1" applyFont="1" applyFill="1" applyBorder="1" applyAlignment="1">
      <alignment horizontal="center" vertical="center"/>
    </xf>
    <xf numFmtId="164" fontId="14" fillId="2" borderId="4" xfId="1" applyNumberFormat="1" applyFont="1" applyFill="1" applyBorder="1" applyAlignment="1">
      <alignment horizontal="center" vertical="center"/>
    </xf>
    <xf numFmtId="164" fontId="15" fillId="2" borderId="3" xfId="1" applyNumberFormat="1" applyFont="1" applyFill="1" applyBorder="1" applyAlignment="1">
      <alignment horizontal="center" vertical="center"/>
    </xf>
    <xf numFmtId="164" fontId="15" fillId="2" borderId="4" xfId="1" applyNumberFormat="1" applyFont="1" applyFill="1" applyBorder="1" applyAlignment="1">
      <alignment horizontal="center" vertical="center"/>
    </xf>
    <xf numFmtId="164" fontId="15" fillId="4" borderId="3" xfId="1" applyNumberFormat="1" applyFont="1" applyFill="1" applyBorder="1" applyAlignment="1">
      <alignment horizontal="center" vertical="center"/>
    </xf>
    <xf numFmtId="164" fontId="15" fillId="2" borderId="7" xfId="1" applyNumberFormat="1" applyFont="1" applyFill="1" applyBorder="1" applyAlignment="1">
      <alignment horizontal="center" vertical="center"/>
    </xf>
    <xf numFmtId="164" fontId="15" fillId="2" borderId="9" xfId="1" applyNumberFormat="1" applyFont="1" applyFill="1" applyBorder="1" applyAlignment="1">
      <alignment horizontal="center" vertical="center"/>
    </xf>
    <xf numFmtId="164" fontId="14" fillId="3" borderId="3" xfId="1" applyNumberFormat="1" applyFont="1" applyFill="1" applyBorder="1" applyAlignment="1">
      <alignment horizontal="center" vertical="center" wrapText="1"/>
    </xf>
    <xf numFmtId="164" fontId="14" fillId="4" borderId="3" xfId="1" applyNumberFormat="1" applyFont="1" applyFill="1" applyBorder="1" applyAlignment="1">
      <alignment horizontal="center" vertical="center" wrapText="1"/>
    </xf>
    <xf numFmtId="164" fontId="14" fillId="2" borderId="3" xfId="1" applyNumberFormat="1" applyFont="1" applyFill="1" applyBorder="1" applyAlignment="1">
      <alignment horizontal="center" vertical="center" wrapText="1"/>
    </xf>
    <xf numFmtId="164" fontId="14" fillId="2" borderId="4" xfId="1" applyNumberFormat="1" applyFont="1" applyFill="1" applyBorder="1" applyAlignment="1">
      <alignment horizontal="center" vertical="center" wrapText="1"/>
    </xf>
    <xf numFmtId="0" fontId="10"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0" fillId="2" borderId="0" xfId="0" applyFill="1" applyAlignment="1">
      <alignment horizontal="left" vertical="center" wrapText="1"/>
    </xf>
    <xf numFmtId="0" fontId="1" fillId="5" borderId="10" xfId="0" applyFont="1" applyFill="1" applyBorder="1" applyAlignment="1">
      <alignment horizontal="center" vertical="center" wrapText="1"/>
    </xf>
    <xf numFmtId="164" fontId="14" fillId="2" borderId="0" xfId="0" applyNumberFormat="1" applyFont="1" applyFill="1" applyAlignment="1">
      <alignment horizontal="center" vertical="center"/>
    </xf>
    <xf numFmtId="164" fontId="18" fillId="3" borderId="3" xfId="1" applyNumberFormat="1" applyFont="1" applyFill="1" applyBorder="1" applyAlignment="1">
      <alignment horizontal="center" vertical="center"/>
    </xf>
    <xf numFmtId="164" fontId="18" fillId="3" borderId="4" xfId="1" applyNumberFormat="1" applyFont="1" applyFill="1" applyBorder="1" applyAlignment="1">
      <alignment horizontal="center" vertical="center"/>
    </xf>
    <xf numFmtId="164" fontId="18" fillId="2" borderId="7" xfId="1" applyNumberFormat="1" applyFont="1" applyFill="1" applyBorder="1" applyAlignment="1">
      <alignment horizontal="center" vertical="center"/>
    </xf>
    <xf numFmtId="164" fontId="18" fillId="2" borderId="9" xfId="1" applyNumberFormat="1" applyFont="1" applyFill="1" applyBorder="1" applyAlignment="1">
      <alignment horizontal="center" vertical="center"/>
    </xf>
    <xf numFmtId="164" fontId="18" fillId="2" borderId="3" xfId="1" applyNumberFormat="1" applyFont="1" applyFill="1" applyBorder="1" applyAlignment="1">
      <alignment horizontal="center" vertical="center"/>
    </xf>
    <xf numFmtId="164" fontId="18" fillId="2" borderId="4" xfId="1" applyNumberFormat="1" applyFont="1" applyFill="1" applyBorder="1" applyAlignment="1">
      <alignment horizontal="center" vertical="center"/>
    </xf>
    <xf numFmtId="164" fontId="18" fillId="3" borderId="3" xfId="1" applyNumberFormat="1" applyFont="1" applyFill="1" applyBorder="1" applyAlignment="1">
      <alignment horizontal="center" vertical="center" wrapText="1"/>
    </xf>
    <xf numFmtId="0" fontId="19" fillId="2" borderId="0" xfId="0" applyFont="1" applyFill="1" applyAlignment="1">
      <alignment horizontal="center" vertical="center"/>
    </xf>
    <xf numFmtId="0" fontId="17" fillId="5" borderId="6" xfId="0" applyFont="1" applyFill="1" applyBorder="1" applyAlignment="1">
      <alignment horizontal="center" vertical="top" wrapText="1"/>
    </xf>
    <xf numFmtId="164" fontId="7" fillId="4" borderId="3" xfId="1" applyNumberFormat="1" applyFont="1" applyFill="1" applyBorder="1" applyAlignment="1">
      <alignment horizontal="center" vertical="center" wrapText="1"/>
    </xf>
    <xf numFmtId="0" fontId="11" fillId="2" borderId="3" xfId="0" applyFont="1" applyFill="1" applyBorder="1" applyAlignment="1">
      <alignment horizontal="center" vertical="center"/>
    </xf>
    <xf numFmtId="164" fontId="7" fillId="2" borderId="7" xfId="1" applyNumberFormat="1" applyFont="1" applyFill="1" applyBorder="1" applyAlignment="1">
      <alignment horizontal="center" vertical="center" wrapText="1"/>
    </xf>
    <xf numFmtId="0" fontId="20" fillId="3" borderId="3"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3" xfId="0" applyFont="1" applyFill="1" applyBorder="1" applyAlignment="1">
      <alignment horizontal="center" vertical="center" wrapText="1"/>
    </xf>
    <xf numFmtId="164" fontId="14" fillId="2" borderId="7" xfId="1" applyNumberFormat="1" applyFont="1" applyFill="1" applyBorder="1" applyAlignment="1">
      <alignment horizontal="center" vertical="center" wrapText="1"/>
    </xf>
    <xf numFmtId="164" fontId="7" fillId="4" borderId="3" xfId="1" applyNumberFormat="1" applyFont="1" applyFill="1" applyBorder="1" applyAlignment="1">
      <alignment horizontal="center" vertical="center"/>
    </xf>
    <xf numFmtId="0" fontId="0" fillId="2" borderId="0" xfId="0" applyFill="1" applyAlignment="1">
      <alignment vertical="center"/>
    </xf>
    <xf numFmtId="164" fontId="0" fillId="2" borderId="0" xfId="0" applyNumberFormat="1" applyFill="1" applyAlignment="1">
      <alignment vertical="center"/>
    </xf>
    <xf numFmtId="0" fontId="6" fillId="2" borderId="0" xfId="0" applyFont="1" applyFill="1" applyAlignment="1">
      <alignment horizontal="center" vertical="center"/>
    </xf>
    <xf numFmtId="0" fontId="20" fillId="5" borderId="11" xfId="0" applyFont="1" applyFill="1" applyBorder="1" applyAlignment="1">
      <alignment horizontal="center" vertical="center" wrapText="1"/>
    </xf>
    <xf numFmtId="164" fontId="18" fillId="3" borderId="4" xfId="1" applyNumberFormat="1" applyFont="1" applyFill="1" applyBorder="1" applyAlignment="1">
      <alignment horizontal="center" vertical="center" wrapText="1"/>
    </xf>
    <xf numFmtId="0" fontId="0" fillId="2" borderId="12" xfId="0" applyFill="1" applyBorder="1" applyAlignment="1">
      <alignment vertical="center" wrapText="1"/>
    </xf>
    <xf numFmtId="164" fontId="7" fillId="2" borderId="12" xfId="0" applyNumberFormat="1" applyFont="1" applyFill="1" applyBorder="1" applyAlignment="1">
      <alignment vertical="center"/>
    </xf>
    <xf numFmtId="164" fontId="22" fillId="2" borderId="12" xfId="0" applyNumberFormat="1" applyFont="1" applyFill="1" applyBorder="1" applyAlignment="1">
      <alignment vertical="center"/>
    </xf>
    <xf numFmtId="0" fontId="0" fillId="2" borderId="12" xfId="0" applyFill="1" applyBorder="1" applyAlignment="1">
      <alignment vertical="center"/>
    </xf>
    <xf numFmtId="0" fontId="11" fillId="2" borderId="12" xfId="0" applyFont="1" applyFill="1" applyBorder="1" applyAlignment="1">
      <alignment horizontal="center" vertical="center"/>
    </xf>
    <xf numFmtId="9" fontId="23" fillId="2" borderId="0" xfId="2" applyFont="1" applyFill="1" applyAlignment="1">
      <alignment horizontal="center" vertical="center"/>
    </xf>
    <xf numFmtId="9" fontId="6" fillId="2" borderId="0" xfId="2" applyFont="1" applyFill="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3" xfId="0" applyFont="1" applyFill="1" applyBorder="1" applyAlignment="1">
      <alignment horizontal="center" vertical="center"/>
    </xf>
    <xf numFmtId="0" fontId="16" fillId="5" borderId="8" xfId="0" applyFont="1" applyFill="1" applyBorder="1" applyAlignment="1">
      <alignment horizontal="center" vertical="center" wrapText="1"/>
    </xf>
  </cellXfs>
  <cellStyles count="3">
    <cellStyle name="Comma" xfId="1" builtinId="3"/>
    <cellStyle name="Normal" xfId="0" builtinId="0"/>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H13"/>
  <sheetViews>
    <sheetView showGridLines="0" workbookViewId="0">
      <selection activeCell="E1" sqref="E1:E1048576"/>
    </sheetView>
  </sheetViews>
  <sheetFormatPr defaultRowHeight="15" x14ac:dyDescent="0.25"/>
  <cols>
    <col min="2" max="2" width="11.42578125" customWidth="1"/>
    <col min="3" max="3" width="27.5703125" bestFit="1" customWidth="1"/>
    <col min="4" max="4" width="14.28515625" customWidth="1"/>
    <col min="5" max="5" width="12.42578125" customWidth="1"/>
    <col min="6" max="6" width="12.28515625" bestFit="1" customWidth="1"/>
    <col min="7" max="7" width="13.140625" customWidth="1"/>
    <col min="8" max="8" width="12.28515625" bestFit="1" customWidth="1"/>
  </cols>
  <sheetData>
    <row r="4" spans="2:8" s="6" customFormat="1" ht="57.95" customHeight="1" x14ac:dyDescent="0.25">
      <c r="B4" s="1" t="s">
        <v>0</v>
      </c>
      <c r="C4" s="1" t="s">
        <v>1</v>
      </c>
      <c r="D4" s="1" t="s">
        <v>2</v>
      </c>
      <c r="E4" s="1" t="s">
        <v>3</v>
      </c>
      <c r="F4" s="5" t="s">
        <v>4</v>
      </c>
      <c r="G4" s="5" t="s">
        <v>5</v>
      </c>
      <c r="H4" s="5" t="s">
        <v>6</v>
      </c>
    </row>
    <row r="5" spans="2:8" x14ac:dyDescent="0.25">
      <c r="B5" s="2">
        <v>1</v>
      </c>
      <c r="C5" s="12" t="s">
        <v>7</v>
      </c>
      <c r="D5" s="3" t="e">
        <f>'CVL,INT,PLB'!#REF!</f>
        <v>#REF!</v>
      </c>
      <c r="E5" s="3">
        <f>'CVL,INT,PLB'!M3</f>
        <v>1063410</v>
      </c>
      <c r="F5" s="3">
        <f>'CVL,INT,PLB'!P3</f>
        <v>1057845</v>
      </c>
      <c r="G5" s="3">
        <f>'CVL,INT,PLB'!O3</f>
        <v>0</v>
      </c>
      <c r="H5" s="3" t="e">
        <f>'CVL,INT,PLB'!#REF!</f>
        <v>#REF!</v>
      </c>
    </row>
    <row r="6" spans="2:8" x14ac:dyDescent="0.25">
      <c r="B6" s="2">
        <v>2</v>
      </c>
      <c r="C6" s="12" t="s">
        <v>8</v>
      </c>
      <c r="D6" s="3" t="e">
        <f>'CVL,INT,PLB'!#REF!</f>
        <v>#REF!</v>
      </c>
      <c r="E6" s="3">
        <f>'CVL,INT,PLB'!M49</f>
        <v>5752898</v>
      </c>
      <c r="F6" s="3">
        <f>'CVL,INT,PLB'!P49</f>
        <v>5652580</v>
      </c>
      <c r="G6" s="3">
        <f>'CVL,INT,PLB'!O49</f>
        <v>0</v>
      </c>
      <c r="H6" s="3" t="e">
        <f>'CVL,INT,PLB'!#REF!</f>
        <v>#REF!</v>
      </c>
    </row>
    <row r="7" spans="2:8" x14ac:dyDescent="0.25">
      <c r="B7" s="2">
        <v>3</v>
      </c>
      <c r="C7" s="12" t="s">
        <v>9</v>
      </c>
      <c r="D7" s="3" t="e">
        <f>'CVL,INT,PLB'!#REF!</f>
        <v>#REF!</v>
      </c>
      <c r="E7" s="3">
        <f>'CVL,INT,PLB'!M121</f>
        <v>562270</v>
      </c>
      <c r="F7" s="3">
        <f>'CVL,INT,PLB'!P121</f>
        <v>595070</v>
      </c>
      <c r="G7" s="3">
        <f>'CVL,INT,PLB'!O121</f>
        <v>0</v>
      </c>
      <c r="H7" s="3" t="e">
        <f>'CVL,INT,PLB'!#REF!</f>
        <v>#REF!</v>
      </c>
    </row>
    <row r="8" spans="2:8" x14ac:dyDescent="0.25">
      <c r="B8" s="2">
        <v>4</v>
      </c>
      <c r="C8" s="12" t="s">
        <v>10</v>
      </c>
      <c r="D8" s="3" t="e">
        <f>'CVL,INT,PLB'!#REF!</f>
        <v>#REF!</v>
      </c>
      <c r="E8" s="3">
        <f>'CVL,INT,PLB'!M181</f>
        <v>157555</v>
      </c>
      <c r="F8" s="3">
        <f>'CVL,INT,PLB'!P181</f>
        <v>157555</v>
      </c>
      <c r="G8" s="3">
        <f>'CVL,INT,PLB'!O181</f>
        <v>0</v>
      </c>
      <c r="H8" s="3" t="e">
        <f>'CVL,INT,PLB'!#REF!</f>
        <v>#REF!</v>
      </c>
    </row>
    <row r="9" spans="2:8" x14ac:dyDescent="0.25">
      <c r="B9" s="2">
        <v>5</v>
      </c>
      <c r="C9" s="13" t="s">
        <v>11</v>
      </c>
      <c r="D9" s="3" t="e">
        <f>'CVL,INT,PLB'!#REF!</f>
        <v>#REF!</v>
      </c>
      <c r="E9" s="3" t="e">
        <f>'CVL,INT,PLB'!#REF!</f>
        <v>#REF!</v>
      </c>
      <c r="F9" s="3" t="e">
        <f>'CVL,INT,PLB'!#REF!</f>
        <v>#REF!</v>
      </c>
      <c r="G9" s="3" t="e">
        <f>'CVL,INT,PLB'!#REF!</f>
        <v>#REF!</v>
      </c>
      <c r="H9" s="3" t="e">
        <f>'CVL,INT,PLB'!#REF!</f>
        <v>#REF!</v>
      </c>
    </row>
    <row r="10" spans="2:8" ht="15.75" x14ac:dyDescent="0.25">
      <c r="B10" s="4"/>
      <c r="C10" s="14" t="s">
        <v>12</v>
      </c>
      <c r="D10" s="7" t="e">
        <f>SUM(D5:D9)</f>
        <v>#REF!</v>
      </c>
      <c r="E10" s="7" t="e">
        <f>SUM(E5:E9)</f>
        <v>#REF!</v>
      </c>
      <c r="F10" s="7" t="e">
        <f>SUM(F5:F9)</f>
        <v>#REF!</v>
      </c>
      <c r="G10" s="7" t="e">
        <f>SUM(G5:G9)</f>
        <v>#REF!</v>
      </c>
      <c r="H10" s="7" t="e">
        <f>SUM(H5:H9)</f>
        <v>#REF!</v>
      </c>
    </row>
    <row r="11" spans="2:8" ht="15.75" x14ac:dyDescent="0.25">
      <c r="B11" s="4"/>
      <c r="C11" s="14" t="s">
        <v>13</v>
      </c>
      <c r="D11" s="7" t="e">
        <f>D10*1.18</f>
        <v>#REF!</v>
      </c>
      <c r="E11" s="7" t="e">
        <f>E10*1.18</f>
        <v>#REF!</v>
      </c>
      <c r="F11" s="7" t="e">
        <f>F10*1.18</f>
        <v>#REF!</v>
      </c>
      <c r="G11" s="7" t="e">
        <f>G10*1.18</f>
        <v>#REF!</v>
      </c>
      <c r="H11" s="7" t="e">
        <f>H10*1.18</f>
        <v>#REF!</v>
      </c>
    </row>
    <row r="12" spans="2:8" s="11" customFormat="1" ht="15.75" x14ac:dyDescent="0.25">
      <c r="B12" s="9"/>
      <c r="C12" s="10"/>
      <c r="D12" s="8"/>
      <c r="E12" s="8"/>
      <c r="F12" s="8"/>
      <c r="G12" s="8"/>
      <c r="H12" s="8"/>
    </row>
    <row r="13" spans="2:8" x14ac:dyDescent="0.25">
      <c r="C13" s="15" t="s">
        <v>14</v>
      </c>
      <c r="D13" s="16" t="e">
        <f>D5+D6+D7</f>
        <v>#REF!</v>
      </c>
      <c r="E13" s="16">
        <f>E5+E6+E7</f>
        <v>7378578</v>
      </c>
      <c r="F13" s="16">
        <f>F5+F6+F7</f>
        <v>7305495</v>
      </c>
      <c r="G13" s="16">
        <f>G5+G6+G7</f>
        <v>0</v>
      </c>
      <c r="H13" s="16" t="e">
        <f>H5+H6+H7</f>
        <v>#REF!</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A190"/>
  <sheetViews>
    <sheetView showGridLines="0" tabSelected="1" zoomScale="60" zoomScaleNormal="60" workbookViewId="0">
      <pane xSplit="3" ySplit="2" topLeftCell="D3" activePane="bottomRight" state="frozen"/>
      <selection pane="topRight" activeCell="D1" sqref="D1"/>
      <selection pane="bottomLeft" activeCell="A3" sqref="A3"/>
      <selection pane="bottomRight" activeCell="G191" sqref="G191"/>
    </sheetView>
  </sheetViews>
  <sheetFormatPr defaultColWidth="8.7109375" defaultRowHeight="77.25" customHeight="1" outlineLevelRow="1" outlineLevelCol="1" x14ac:dyDescent="0.25"/>
  <cols>
    <col min="1" max="1" width="7.7109375" style="29" customWidth="1"/>
    <col min="2" max="2" width="89.7109375" style="65" customWidth="1"/>
    <col min="3" max="3" width="10.85546875" style="29" customWidth="1"/>
    <col min="4" max="4" width="12.7109375" style="29" customWidth="1"/>
    <col min="5" max="5" width="18.85546875" style="29" customWidth="1"/>
    <col min="6" max="6" width="18.85546875" style="29" hidden="1" customWidth="1" outlineLevel="1"/>
    <col min="7" max="7" width="18.85546875" style="29" customWidth="1" collapsed="1"/>
    <col min="8" max="8" width="18.85546875" style="29" customWidth="1"/>
    <col min="9" max="9" width="12.140625" style="29" hidden="1" customWidth="1" outlineLevel="1"/>
    <col min="10" max="10" width="21.5703125" style="29" hidden="1" customWidth="1" collapsed="1"/>
    <col min="11" max="11" width="30.5703125" style="29" hidden="1" customWidth="1"/>
    <col min="12" max="12" width="19.5703125" style="30" hidden="1" customWidth="1" outlineLevel="1"/>
    <col min="13" max="13" width="21.5703125" style="29" bestFit="1" customWidth="1" collapsed="1"/>
    <col min="14" max="14" width="21.7109375" style="29" customWidth="1"/>
    <col min="15" max="15" width="12.140625" style="29" hidden="1" customWidth="1" outlineLevel="1"/>
    <col min="16" max="16" width="21.5703125" style="29" bestFit="1" customWidth="1" collapsed="1"/>
    <col min="17" max="17" width="21.5703125" style="29" bestFit="1" customWidth="1"/>
    <col min="18" max="18" width="12.140625" style="29" hidden="1" customWidth="1" outlineLevel="1"/>
    <col min="19" max="19" width="16.28515625" style="29" bestFit="1" customWidth="1" collapsed="1"/>
    <col min="20" max="20" width="17.140625" style="29" customWidth="1"/>
    <col min="21" max="21" width="12.140625" style="29" hidden="1" customWidth="1" outlineLevel="1"/>
    <col min="22" max="22" width="16.28515625" style="29" bestFit="1" customWidth="1" collapsed="1"/>
    <col min="23" max="23" width="17.140625" style="29" customWidth="1"/>
    <col min="24" max="24" width="12.140625" style="75" hidden="1" customWidth="1" outlineLevel="1"/>
    <col min="25" max="25" width="28.5703125" style="75" customWidth="1" collapsed="1"/>
    <col min="26" max="26" width="26.42578125" style="85" customWidth="1"/>
    <col min="27" max="27" width="20.5703125" style="11" customWidth="1"/>
    <col min="28" max="28" width="8.7109375" style="11"/>
    <col min="29" max="29" width="5.5703125" style="11" customWidth="1"/>
    <col min="30" max="16384" width="8.7109375" style="11"/>
  </cols>
  <sheetData>
    <row r="1" spans="1:26" s="19" customFormat="1" ht="60" customHeight="1" x14ac:dyDescent="0.25">
      <c r="A1" s="25"/>
      <c r="B1" s="63"/>
      <c r="C1" s="25"/>
      <c r="D1" s="78" t="s">
        <v>224</v>
      </c>
      <c r="E1" s="78">
        <v>2600</v>
      </c>
      <c r="F1" s="97" t="s">
        <v>225</v>
      </c>
      <c r="G1" s="98"/>
      <c r="H1" s="99"/>
      <c r="I1" s="100" t="s">
        <v>5</v>
      </c>
      <c r="J1" s="101"/>
      <c r="K1" s="102"/>
      <c r="L1" s="100" t="s">
        <v>3</v>
      </c>
      <c r="M1" s="101"/>
      <c r="N1" s="102"/>
      <c r="O1" s="103" t="s">
        <v>4</v>
      </c>
      <c r="P1" s="103"/>
      <c r="Q1" s="103"/>
      <c r="R1" s="103" t="s">
        <v>222</v>
      </c>
      <c r="S1" s="103"/>
      <c r="T1" s="103"/>
      <c r="U1" s="103" t="s">
        <v>228</v>
      </c>
      <c r="V1" s="103"/>
      <c r="W1" s="103"/>
      <c r="X1" s="104" t="s">
        <v>233</v>
      </c>
      <c r="Y1" s="104"/>
      <c r="Z1" s="94" t="s">
        <v>234</v>
      </c>
    </row>
    <row r="2" spans="1:26" s="43" customFormat="1" ht="77.25" customHeight="1" x14ac:dyDescent="0.25">
      <c r="A2" s="40" t="s">
        <v>15</v>
      </c>
      <c r="B2" s="40" t="s">
        <v>16</v>
      </c>
      <c r="C2" s="40" t="s">
        <v>17</v>
      </c>
      <c r="D2" s="40" t="s">
        <v>215</v>
      </c>
      <c r="E2" s="40" t="s">
        <v>217</v>
      </c>
      <c r="F2" s="44" t="s">
        <v>18</v>
      </c>
      <c r="G2" s="44" t="s">
        <v>226</v>
      </c>
      <c r="H2" s="44" t="s">
        <v>227</v>
      </c>
      <c r="I2" s="44" t="s">
        <v>18</v>
      </c>
      <c r="J2" s="44" t="s">
        <v>220</v>
      </c>
      <c r="K2" s="44" t="s">
        <v>218</v>
      </c>
      <c r="L2" s="45" t="s">
        <v>18</v>
      </c>
      <c r="M2" s="44" t="s">
        <v>220</v>
      </c>
      <c r="N2" s="44" t="s">
        <v>216</v>
      </c>
      <c r="O2" s="66" t="s">
        <v>18</v>
      </c>
      <c r="P2" s="66" t="s">
        <v>220</v>
      </c>
      <c r="Q2" s="66" t="s">
        <v>216</v>
      </c>
      <c r="R2" s="66" t="s">
        <v>18</v>
      </c>
      <c r="S2" s="66" t="s">
        <v>220</v>
      </c>
      <c r="T2" s="66" t="s">
        <v>216</v>
      </c>
      <c r="U2" s="66" t="s">
        <v>18</v>
      </c>
      <c r="V2" s="66" t="s">
        <v>220</v>
      </c>
      <c r="W2" s="66" t="s">
        <v>216</v>
      </c>
      <c r="X2" s="76" t="s">
        <v>18</v>
      </c>
      <c r="Y2" s="88" t="s">
        <v>221</v>
      </c>
      <c r="Z2" s="90"/>
    </row>
    <row r="3" spans="1:26" s="24" customFormat="1" ht="37.5" customHeight="1" x14ac:dyDescent="0.25">
      <c r="A3" s="20"/>
      <c r="B3" s="80" t="s">
        <v>19</v>
      </c>
      <c r="C3" s="22" t="s">
        <v>21</v>
      </c>
      <c r="D3" s="22" t="s">
        <v>21</v>
      </c>
      <c r="E3" s="22" t="s">
        <v>21</v>
      </c>
      <c r="F3" s="22"/>
      <c r="G3" s="22">
        <f>SUM(G4:G48)</f>
        <v>1055260</v>
      </c>
      <c r="H3" s="47">
        <f>SUM(H4:H48)</f>
        <v>1039600</v>
      </c>
      <c r="I3" s="21"/>
      <c r="J3" s="46">
        <f>SUM(J4:J48)</f>
        <v>1080635</v>
      </c>
      <c r="K3" s="47">
        <f>SUM(K4:K48)</f>
        <v>1037725</v>
      </c>
      <c r="L3" s="46"/>
      <c r="M3" s="46">
        <f>SUM(M4:M48)</f>
        <v>1063410</v>
      </c>
      <c r="N3" s="47">
        <f>SUM(N4:N48)</f>
        <v>1054800</v>
      </c>
      <c r="O3" s="46"/>
      <c r="P3" s="48">
        <f>SUM(P4:P48)</f>
        <v>1057845</v>
      </c>
      <c r="Q3" s="47">
        <f>SUM(Q4:Q48)</f>
        <v>1039600</v>
      </c>
      <c r="R3" s="46"/>
      <c r="S3" s="48">
        <f>SUM(S4:S48)</f>
        <v>1119706</v>
      </c>
      <c r="T3" s="47">
        <f>SUM(T4:T48)</f>
        <v>1052600</v>
      </c>
      <c r="U3" s="46"/>
      <c r="V3" s="48">
        <f>SUM(V4:V48)</f>
        <v>1133270</v>
      </c>
      <c r="W3" s="47">
        <f>SUM(W4:W48)</f>
        <v>1167275</v>
      </c>
      <c r="X3" s="68"/>
      <c r="Y3" s="69">
        <f>SUM(Y4:Y48)</f>
        <v>1042125</v>
      </c>
      <c r="Z3" s="91"/>
    </row>
    <row r="4" spans="1:26" ht="77.25" hidden="1" customHeight="1" outlineLevel="1" x14ac:dyDescent="0.25">
      <c r="A4" s="41">
        <v>1</v>
      </c>
      <c r="B4" s="64" t="s">
        <v>22</v>
      </c>
      <c r="C4" s="34" t="s">
        <v>23</v>
      </c>
      <c r="D4" s="26">
        <v>100</v>
      </c>
      <c r="E4" s="42"/>
      <c r="F4" s="79">
        <v>20</v>
      </c>
      <c r="G4" s="83">
        <f>F4*D4</f>
        <v>2000</v>
      </c>
      <c r="H4" s="79">
        <f>E4*F4</f>
        <v>0</v>
      </c>
      <c r="I4" s="26">
        <v>20</v>
      </c>
      <c r="J4" s="49">
        <f>I4*$D4</f>
        <v>2000</v>
      </c>
      <c r="K4" s="50">
        <f t="shared" ref="K4:K35" si="0">I4*$E4</f>
        <v>0</v>
      </c>
      <c r="L4" s="49">
        <v>20</v>
      </c>
      <c r="M4" s="49">
        <f t="shared" ref="M4:M35" si="1">L4*$D4</f>
        <v>2000</v>
      </c>
      <c r="N4" s="50">
        <f t="shared" ref="N4:N35" si="2">L4*$E4</f>
        <v>0</v>
      </c>
      <c r="O4" s="49">
        <v>20</v>
      </c>
      <c r="P4" s="51">
        <f t="shared" ref="P4:P35" si="3">O4*$D4</f>
        <v>2000</v>
      </c>
      <c r="Q4" s="50">
        <f t="shared" ref="Q4:Q35" si="4">O4*$E4</f>
        <v>0</v>
      </c>
      <c r="R4" s="49">
        <v>23</v>
      </c>
      <c r="S4" s="51">
        <f>R4*D4</f>
        <v>2300</v>
      </c>
      <c r="T4" s="50">
        <f>R4*E4</f>
        <v>0</v>
      </c>
      <c r="U4" s="49">
        <v>20</v>
      </c>
      <c r="V4" s="51">
        <f>U4*D4</f>
        <v>2000</v>
      </c>
      <c r="W4" s="50">
        <f>U4*E4</f>
        <v>0</v>
      </c>
      <c r="X4" s="70">
        <v>40</v>
      </c>
      <c r="Y4" s="71"/>
      <c r="Z4" s="91"/>
    </row>
    <row r="5" spans="1:26" ht="77.25" hidden="1" customHeight="1" outlineLevel="1" x14ac:dyDescent="0.25">
      <c r="A5" s="36">
        <v>2</v>
      </c>
      <c r="B5" s="31" t="s">
        <v>24</v>
      </c>
      <c r="C5" s="35" t="s">
        <v>23</v>
      </c>
      <c r="D5" s="27">
        <v>100</v>
      </c>
      <c r="E5" s="26"/>
      <c r="F5" s="26">
        <v>20</v>
      </c>
      <c r="G5" s="26">
        <f t="shared" ref="G5:G48" si="5">F5*D5</f>
        <v>2000</v>
      </c>
      <c r="H5" s="26">
        <f t="shared" ref="H5:H48" si="6">E5*F5</f>
        <v>0</v>
      </c>
      <c r="I5" s="27">
        <v>20</v>
      </c>
      <c r="J5" s="52">
        <f t="shared" ref="J5:J48" si="7">I5*$D5</f>
        <v>2000</v>
      </c>
      <c r="K5" s="50">
        <f t="shared" si="0"/>
        <v>0</v>
      </c>
      <c r="L5" s="52">
        <v>20</v>
      </c>
      <c r="M5" s="52">
        <f t="shared" si="1"/>
        <v>2000</v>
      </c>
      <c r="N5" s="50">
        <f t="shared" si="2"/>
        <v>0</v>
      </c>
      <c r="O5" s="52">
        <v>20</v>
      </c>
      <c r="P5" s="53">
        <f t="shared" si="3"/>
        <v>2000</v>
      </c>
      <c r="Q5" s="50">
        <f t="shared" si="4"/>
        <v>0</v>
      </c>
      <c r="R5" s="52">
        <v>23</v>
      </c>
      <c r="S5" s="53">
        <f t="shared" ref="S5:S48" si="8">R5*D5</f>
        <v>2300</v>
      </c>
      <c r="T5" s="50">
        <f t="shared" ref="T5:T48" si="9">R5*E5</f>
        <v>0</v>
      </c>
      <c r="U5" s="52">
        <v>20</v>
      </c>
      <c r="V5" s="53">
        <f t="shared" ref="V5:V48" si="10">U5*D5</f>
        <v>2000</v>
      </c>
      <c r="W5" s="50">
        <f t="shared" ref="W5:W48" si="11">U5*E5</f>
        <v>0</v>
      </c>
      <c r="X5" s="72">
        <v>20</v>
      </c>
      <c r="Y5" s="73"/>
      <c r="Z5" s="91"/>
    </row>
    <row r="6" spans="1:26" ht="77.25" hidden="1" customHeight="1" outlineLevel="1" x14ac:dyDescent="0.25">
      <c r="A6" s="36">
        <v>3</v>
      </c>
      <c r="B6" s="31" t="s">
        <v>25</v>
      </c>
      <c r="C6" s="35" t="s">
        <v>23</v>
      </c>
      <c r="D6" s="27">
        <v>100</v>
      </c>
      <c r="E6" s="27"/>
      <c r="F6" s="27">
        <v>12</v>
      </c>
      <c r="G6" s="27">
        <f t="shared" si="5"/>
        <v>1200</v>
      </c>
      <c r="H6" s="27">
        <f t="shared" si="6"/>
        <v>0</v>
      </c>
      <c r="I6" s="27">
        <v>12</v>
      </c>
      <c r="J6" s="52">
        <f t="shared" si="7"/>
        <v>1200</v>
      </c>
      <c r="K6" s="50">
        <f t="shared" si="0"/>
        <v>0</v>
      </c>
      <c r="L6" s="52">
        <v>12</v>
      </c>
      <c r="M6" s="52">
        <f t="shared" si="1"/>
        <v>1200</v>
      </c>
      <c r="N6" s="50">
        <f t="shared" si="2"/>
        <v>0</v>
      </c>
      <c r="O6" s="52">
        <v>20</v>
      </c>
      <c r="P6" s="53">
        <f t="shared" si="3"/>
        <v>2000</v>
      </c>
      <c r="Q6" s="50">
        <f t="shared" si="4"/>
        <v>0</v>
      </c>
      <c r="R6" s="52">
        <v>14</v>
      </c>
      <c r="S6" s="53">
        <f t="shared" si="8"/>
        <v>1400</v>
      </c>
      <c r="T6" s="50">
        <f t="shared" si="9"/>
        <v>0</v>
      </c>
      <c r="U6" s="52">
        <v>12</v>
      </c>
      <c r="V6" s="53">
        <f t="shared" si="10"/>
        <v>1200</v>
      </c>
      <c r="W6" s="50">
        <f t="shared" si="11"/>
        <v>0</v>
      </c>
      <c r="X6" s="72">
        <v>20</v>
      </c>
      <c r="Y6" s="73"/>
      <c r="Z6" s="91"/>
    </row>
    <row r="7" spans="1:26" ht="77.25" hidden="1" customHeight="1" outlineLevel="1" x14ac:dyDescent="0.25">
      <c r="A7" s="36">
        <v>4</v>
      </c>
      <c r="B7" s="31" t="s">
        <v>26</v>
      </c>
      <c r="C7" s="35" t="s">
        <v>23</v>
      </c>
      <c r="D7" s="27">
        <v>100</v>
      </c>
      <c r="E7" s="27"/>
      <c r="F7" s="27">
        <v>12</v>
      </c>
      <c r="G7" s="27">
        <f t="shared" si="5"/>
        <v>1200</v>
      </c>
      <c r="H7" s="27">
        <f t="shared" si="6"/>
        <v>0</v>
      </c>
      <c r="I7" s="27">
        <v>12</v>
      </c>
      <c r="J7" s="52">
        <f t="shared" si="7"/>
        <v>1200</v>
      </c>
      <c r="K7" s="50">
        <f t="shared" si="0"/>
        <v>0</v>
      </c>
      <c r="L7" s="52">
        <v>12</v>
      </c>
      <c r="M7" s="52">
        <f t="shared" si="1"/>
        <v>1200</v>
      </c>
      <c r="N7" s="50">
        <f t="shared" si="2"/>
        <v>0</v>
      </c>
      <c r="O7" s="52">
        <v>12</v>
      </c>
      <c r="P7" s="53">
        <f t="shared" si="3"/>
        <v>1200</v>
      </c>
      <c r="Q7" s="50">
        <f t="shared" si="4"/>
        <v>0</v>
      </c>
      <c r="R7" s="52">
        <v>18</v>
      </c>
      <c r="S7" s="53">
        <f t="shared" si="8"/>
        <v>1800</v>
      </c>
      <c r="T7" s="50">
        <f t="shared" si="9"/>
        <v>0</v>
      </c>
      <c r="U7" s="52">
        <v>12</v>
      </c>
      <c r="V7" s="53">
        <f t="shared" si="10"/>
        <v>1200</v>
      </c>
      <c r="W7" s="50">
        <f t="shared" si="11"/>
        <v>0</v>
      </c>
      <c r="X7" s="72">
        <v>15</v>
      </c>
      <c r="Y7" s="73"/>
      <c r="Z7" s="91"/>
    </row>
    <row r="8" spans="1:26" ht="77.25" hidden="1" customHeight="1" outlineLevel="1" x14ac:dyDescent="0.25">
      <c r="A8" s="36">
        <v>5</v>
      </c>
      <c r="B8" s="31" t="s">
        <v>27</v>
      </c>
      <c r="C8" s="35" t="s">
        <v>23</v>
      </c>
      <c r="D8" s="27">
        <v>100</v>
      </c>
      <c r="E8" s="27"/>
      <c r="F8" s="27">
        <v>18</v>
      </c>
      <c r="G8" s="27">
        <f t="shared" si="5"/>
        <v>1800</v>
      </c>
      <c r="H8" s="27">
        <f t="shared" si="6"/>
        <v>0</v>
      </c>
      <c r="I8" s="27">
        <v>18</v>
      </c>
      <c r="J8" s="52">
        <f t="shared" si="7"/>
        <v>1800</v>
      </c>
      <c r="K8" s="50">
        <f t="shared" si="0"/>
        <v>0</v>
      </c>
      <c r="L8" s="52">
        <v>18</v>
      </c>
      <c r="M8" s="52">
        <f t="shared" si="1"/>
        <v>1800</v>
      </c>
      <c r="N8" s="50">
        <f t="shared" si="2"/>
        <v>0</v>
      </c>
      <c r="O8" s="52">
        <v>18</v>
      </c>
      <c r="P8" s="53">
        <f t="shared" si="3"/>
        <v>1800</v>
      </c>
      <c r="Q8" s="50">
        <f t="shared" si="4"/>
        <v>0</v>
      </c>
      <c r="R8" s="52">
        <v>21</v>
      </c>
      <c r="S8" s="53">
        <f t="shared" si="8"/>
        <v>2100</v>
      </c>
      <c r="T8" s="50">
        <f t="shared" si="9"/>
        <v>0</v>
      </c>
      <c r="U8" s="52">
        <v>18</v>
      </c>
      <c r="V8" s="53">
        <f t="shared" si="10"/>
        <v>1800</v>
      </c>
      <c r="W8" s="50">
        <f t="shared" si="11"/>
        <v>0</v>
      </c>
      <c r="X8" s="72">
        <v>20</v>
      </c>
      <c r="Y8" s="73"/>
      <c r="Z8" s="91"/>
    </row>
    <row r="9" spans="1:26" ht="77.25" hidden="1" customHeight="1" outlineLevel="1" x14ac:dyDescent="0.25">
      <c r="A9" s="36">
        <v>6</v>
      </c>
      <c r="B9" s="31" t="s">
        <v>28</v>
      </c>
      <c r="C9" s="35" t="s">
        <v>23</v>
      </c>
      <c r="D9" s="27">
        <v>100</v>
      </c>
      <c r="E9" s="27"/>
      <c r="F9" s="27">
        <v>18</v>
      </c>
      <c r="G9" s="27">
        <f t="shared" si="5"/>
        <v>1800</v>
      </c>
      <c r="H9" s="27">
        <f t="shared" si="6"/>
        <v>0</v>
      </c>
      <c r="I9" s="27">
        <v>18</v>
      </c>
      <c r="J9" s="52">
        <f t="shared" si="7"/>
        <v>1800</v>
      </c>
      <c r="K9" s="50">
        <f t="shared" si="0"/>
        <v>0</v>
      </c>
      <c r="L9" s="52">
        <v>18</v>
      </c>
      <c r="M9" s="52">
        <f t="shared" si="1"/>
        <v>1800</v>
      </c>
      <c r="N9" s="50">
        <f t="shared" si="2"/>
        <v>0</v>
      </c>
      <c r="O9" s="52">
        <v>18</v>
      </c>
      <c r="P9" s="53">
        <f t="shared" si="3"/>
        <v>1800</v>
      </c>
      <c r="Q9" s="50">
        <f t="shared" si="4"/>
        <v>0</v>
      </c>
      <c r="R9" s="52">
        <v>23</v>
      </c>
      <c r="S9" s="53">
        <f t="shared" si="8"/>
        <v>2300</v>
      </c>
      <c r="T9" s="50">
        <f t="shared" si="9"/>
        <v>0</v>
      </c>
      <c r="U9" s="52">
        <v>25</v>
      </c>
      <c r="V9" s="53">
        <f t="shared" si="10"/>
        <v>2500</v>
      </c>
      <c r="W9" s="50">
        <f t="shared" si="11"/>
        <v>0</v>
      </c>
      <c r="X9" s="72">
        <v>20</v>
      </c>
      <c r="Y9" s="73"/>
      <c r="Z9" s="91"/>
    </row>
    <row r="10" spans="1:26" ht="77.25" hidden="1" customHeight="1" outlineLevel="1" x14ac:dyDescent="0.25">
      <c r="A10" s="36">
        <v>7</v>
      </c>
      <c r="B10" s="31" t="s">
        <v>29</v>
      </c>
      <c r="C10" s="35" t="s">
        <v>23</v>
      </c>
      <c r="D10" s="27">
        <v>100</v>
      </c>
      <c r="E10" s="27"/>
      <c r="F10" s="27">
        <v>20</v>
      </c>
      <c r="G10" s="27">
        <f t="shared" si="5"/>
        <v>2000</v>
      </c>
      <c r="H10" s="27">
        <f t="shared" si="6"/>
        <v>0</v>
      </c>
      <c r="I10" s="27">
        <v>20</v>
      </c>
      <c r="J10" s="52">
        <f t="shared" si="7"/>
        <v>2000</v>
      </c>
      <c r="K10" s="50">
        <f t="shared" si="0"/>
        <v>0</v>
      </c>
      <c r="L10" s="52">
        <v>20</v>
      </c>
      <c r="M10" s="52">
        <f t="shared" si="1"/>
        <v>2000</v>
      </c>
      <c r="N10" s="50">
        <f t="shared" si="2"/>
        <v>0</v>
      </c>
      <c r="O10" s="52">
        <v>20</v>
      </c>
      <c r="P10" s="53">
        <f t="shared" si="3"/>
        <v>2000</v>
      </c>
      <c r="Q10" s="50">
        <f t="shared" si="4"/>
        <v>0</v>
      </c>
      <c r="R10" s="52">
        <v>26</v>
      </c>
      <c r="S10" s="53">
        <f t="shared" si="8"/>
        <v>2600</v>
      </c>
      <c r="T10" s="50">
        <f t="shared" si="9"/>
        <v>0</v>
      </c>
      <c r="U10" s="52">
        <v>30</v>
      </c>
      <c r="V10" s="53">
        <f t="shared" si="10"/>
        <v>3000</v>
      </c>
      <c r="W10" s="50">
        <f t="shared" si="11"/>
        <v>0</v>
      </c>
      <c r="X10" s="72">
        <v>20</v>
      </c>
      <c r="Y10" s="73"/>
      <c r="Z10" s="91"/>
    </row>
    <row r="11" spans="1:26" ht="77.25" hidden="1" customHeight="1" outlineLevel="1" x14ac:dyDescent="0.25">
      <c r="A11" s="36">
        <v>8</v>
      </c>
      <c r="B11" s="31" t="s">
        <v>30</v>
      </c>
      <c r="C11" s="35" t="s">
        <v>31</v>
      </c>
      <c r="D11" s="27">
        <v>2</v>
      </c>
      <c r="E11" s="27"/>
      <c r="F11" s="27">
        <v>3000</v>
      </c>
      <c r="G11" s="27">
        <f t="shared" si="5"/>
        <v>6000</v>
      </c>
      <c r="H11" s="27">
        <f t="shared" si="6"/>
        <v>0</v>
      </c>
      <c r="I11" s="27">
        <v>3000</v>
      </c>
      <c r="J11" s="52">
        <f t="shared" si="7"/>
        <v>6000</v>
      </c>
      <c r="K11" s="50">
        <f t="shared" si="0"/>
        <v>0</v>
      </c>
      <c r="L11" s="52">
        <v>3000</v>
      </c>
      <c r="M11" s="52">
        <f t="shared" si="1"/>
        <v>6000</v>
      </c>
      <c r="N11" s="50">
        <f t="shared" si="2"/>
        <v>0</v>
      </c>
      <c r="O11" s="52">
        <v>3000</v>
      </c>
      <c r="P11" s="53">
        <f t="shared" si="3"/>
        <v>6000</v>
      </c>
      <c r="Q11" s="50">
        <f t="shared" si="4"/>
        <v>0</v>
      </c>
      <c r="R11" s="52">
        <v>6000</v>
      </c>
      <c r="S11" s="53">
        <f t="shared" si="8"/>
        <v>12000</v>
      </c>
      <c r="T11" s="50">
        <f t="shared" si="9"/>
        <v>0</v>
      </c>
      <c r="U11" s="52">
        <v>5000</v>
      </c>
      <c r="V11" s="53">
        <f t="shared" si="10"/>
        <v>10000</v>
      </c>
      <c r="W11" s="50">
        <f t="shared" si="11"/>
        <v>0</v>
      </c>
      <c r="X11" s="72">
        <v>3750</v>
      </c>
      <c r="Y11" s="73"/>
      <c r="Z11" s="91"/>
    </row>
    <row r="12" spans="1:26" ht="77.25" hidden="1" customHeight="1" outlineLevel="1" x14ac:dyDescent="0.25">
      <c r="A12" s="36">
        <v>9</v>
      </c>
      <c r="B12" s="31" t="s">
        <v>32</v>
      </c>
      <c r="C12" s="35" t="s">
        <v>31</v>
      </c>
      <c r="D12" s="27">
        <v>1</v>
      </c>
      <c r="E12" s="27">
        <v>10</v>
      </c>
      <c r="F12" s="27">
        <v>3500</v>
      </c>
      <c r="G12" s="27">
        <f t="shared" si="5"/>
        <v>3500</v>
      </c>
      <c r="H12" s="27">
        <f t="shared" si="6"/>
        <v>35000</v>
      </c>
      <c r="I12" s="27">
        <v>3500</v>
      </c>
      <c r="J12" s="52">
        <f t="shared" si="7"/>
        <v>3500</v>
      </c>
      <c r="K12" s="50">
        <f t="shared" si="0"/>
        <v>35000</v>
      </c>
      <c r="L12" s="52">
        <v>4500</v>
      </c>
      <c r="M12" s="52">
        <f t="shared" si="1"/>
        <v>4500</v>
      </c>
      <c r="N12" s="50">
        <f t="shared" si="2"/>
        <v>45000</v>
      </c>
      <c r="O12" s="52">
        <v>3500</v>
      </c>
      <c r="P12" s="53">
        <f t="shared" si="3"/>
        <v>3500</v>
      </c>
      <c r="Q12" s="50">
        <f t="shared" si="4"/>
        <v>35000</v>
      </c>
      <c r="R12" s="52">
        <v>3800</v>
      </c>
      <c r="S12" s="53">
        <v>3500</v>
      </c>
      <c r="T12" s="50">
        <f t="shared" si="9"/>
        <v>38000</v>
      </c>
      <c r="U12" s="52">
        <v>6500</v>
      </c>
      <c r="V12" s="53">
        <f t="shared" si="10"/>
        <v>6500</v>
      </c>
      <c r="W12" s="50">
        <f t="shared" si="11"/>
        <v>65000</v>
      </c>
      <c r="X12" s="72">
        <v>6000</v>
      </c>
      <c r="Y12" s="73">
        <f>X12*E12</f>
        <v>60000</v>
      </c>
      <c r="Z12" s="91"/>
    </row>
    <row r="13" spans="1:26" ht="77.25" hidden="1" customHeight="1" outlineLevel="1" x14ac:dyDescent="0.25">
      <c r="A13" s="36">
        <v>10</v>
      </c>
      <c r="B13" s="31" t="s">
        <v>33</v>
      </c>
      <c r="C13" s="35" t="s">
        <v>31</v>
      </c>
      <c r="D13" s="27">
        <v>2</v>
      </c>
      <c r="E13" s="27"/>
      <c r="F13" s="27">
        <v>300</v>
      </c>
      <c r="G13" s="27">
        <f t="shared" si="5"/>
        <v>600</v>
      </c>
      <c r="H13" s="27">
        <f t="shared" si="6"/>
        <v>0</v>
      </c>
      <c r="I13" s="27">
        <v>300</v>
      </c>
      <c r="J13" s="52">
        <f t="shared" si="7"/>
        <v>600</v>
      </c>
      <c r="K13" s="50">
        <f t="shared" si="0"/>
        <v>0</v>
      </c>
      <c r="L13" s="52">
        <v>300</v>
      </c>
      <c r="M13" s="52">
        <f t="shared" si="1"/>
        <v>600</v>
      </c>
      <c r="N13" s="50">
        <f t="shared" si="2"/>
        <v>0</v>
      </c>
      <c r="O13" s="52">
        <v>300</v>
      </c>
      <c r="P13" s="53">
        <f t="shared" si="3"/>
        <v>600</v>
      </c>
      <c r="Q13" s="50">
        <f t="shared" si="4"/>
        <v>0</v>
      </c>
      <c r="R13" s="52">
        <v>1800</v>
      </c>
      <c r="S13" s="53">
        <f t="shared" si="8"/>
        <v>3600</v>
      </c>
      <c r="T13" s="50">
        <f t="shared" si="9"/>
        <v>0</v>
      </c>
      <c r="U13" s="52">
        <v>1500</v>
      </c>
      <c r="V13" s="53">
        <f t="shared" si="10"/>
        <v>3000</v>
      </c>
      <c r="W13" s="50">
        <f t="shared" si="11"/>
        <v>0</v>
      </c>
      <c r="X13" s="72">
        <v>800</v>
      </c>
      <c r="Y13" s="73"/>
      <c r="Z13" s="91"/>
    </row>
    <row r="14" spans="1:26" ht="77.25" hidden="1" customHeight="1" outlineLevel="1" x14ac:dyDescent="0.25">
      <c r="A14" s="36">
        <v>11</v>
      </c>
      <c r="B14" s="31" t="s">
        <v>34</v>
      </c>
      <c r="C14" s="35" t="s">
        <v>23</v>
      </c>
      <c r="D14" s="27">
        <v>100</v>
      </c>
      <c r="E14" s="27"/>
      <c r="F14" s="27">
        <v>22</v>
      </c>
      <c r="G14" s="27">
        <f t="shared" si="5"/>
        <v>2200</v>
      </c>
      <c r="H14" s="27">
        <f t="shared" si="6"/>
        <v>0</v>
      </c>
      <c r="I14" s="27">
        <v>22</v>
      </c>
      <c r="J14" s="52">
        <f t="shared" si="7"/>
        <v>2200</v>
      </c>
      <c r="K14" s="50">
        <f t="shared" si="0"/>
        <v>0</v>
      </c>
      <c r="L14" s="52">
        <v>22</v>
      </c>
      <c r="M14" s="52">
        <f t="shared" si="1"/>
        <v>2200</v>
      </c>
      <c r="N14" s="50">
        <f t="shared" si="2"/>
        <v>0</v>
      </c>
      <c r="O14" s="52">
        <v>22</v>
      </c>
      <c r="P14" s="53">
        <f t="shared" si="3"/>
        <v>2200</v>
      </c>
      <c r="Q14" s="50">
        <f t="shared" si="4"/>
        <v>0</v>
      </c>
      <c r="R14" s="52">
        <v>24</v>
      </c>
      <c r="S14" s="53">
        <f t="shared" si="8"/>
        <v>2400</v>
      </c>
      <c r="T14" s="50">
        <f t="shared" si="9"/>
        <v>0</v>
      </c>
      <c r="U14" s="52">
        <v>25</v>
      </c>
      <c r="V14" s="53">
        <f t="shared" si="10"/>
        <v>2500</v>
      </c>
      <c r="W14" s="50">
        <f t="shared" si="11"/>
        <v>0</v>
      </c>
      <c r="X14" s="72">
        <v>23</v>
      </c>
      <c r="Y14" s="73"/>
      <c r="Z14" s="91"/>
    </row>
    <row r="15" spans="1:26" ht="77.25" hidden="1" customHeight="1" outlineLevel="1" x14ac:dyDescent="0.25">
      <c r="A15" s="36">
        <v>12</v>
      </c>
      <c r="B15" s="31" t="s">
        <v>35</v>
      </c>
      <c r="C15" s="35" t="s">
        <v>23</v>
      </c>
      <c r="D15" s="27">
        <v>100</v>
      </c>
      <c r="E15" s="27"/>
      <c r="F15" s="27">
        <v>15</v>
      </c>
      <c r="G15" s="27">
        <f t="shared" si="5"/>
        <v>1500</v>
      </c>
      <c r="H15" s="27">
        <f t="shared" si="6"/>
        <v>0</v>
      </c>
      <c r="I15" s="27">
        <v>15</v>
      </c>
      <c r="J15" s="52">
        <f t="shared" si="7"/>
        <v>1500</v>
      </c>
      <c r="K15" s="50">
        <f t="shared" si="0"/>
        <v>0</v>
      </c>
      <c r="L15" s="52">
        <v>15</v>
      </c>
      <c r="M15" s="52">
        <f t="shared" si="1"/>
        <v>1500</v>
      </c>
      <c r="N15" s="50">
        <f t="shared" si="2"/>
        <v>0</v>
      </c>
      <c r="O15" s="52">
        <v>15</v>
      </c>
      <c r="P15" s="53">
        <f t="shared" si="3"/>
        <v>1500</v>
      </c>
      <c r="Q15" s="50">
        <f t="shared" si="4"/>
        <v>0</v>
      </c>
      <c r="R15" s="52">
        <v>18</v>
      </c>
      <c r="S15" s="53">
        <f t="shared" si="8"/>
        <v>1800</v>
      </c>
      <c r="T15" s="50">
        <f t="shared" si="9"/>
        <v>0</v>
      </c>
      <c r="U15" s="52">
        <v>18</v>
      </c>
      <c r="V15" s="53">
        <f t="shared" si="10"/>
        <v>1800</v>
      </c>
      <c r="W15" s="50">
        <f t="shared" si="11"/>
        <v>0</v>
      </c>
      <c r="X15" s="72">
        <v>15</v>
      </c>
      <c r="Y15" s="73"/>
      <c r="Z15" s="91"/>
    </row>
    <row r="16" spans="1:26" ht="77.25" hidden="1" customHeight="1" outlineLevel="1" x14ac:dyDescent="0.25">
      <c r="A16" s="36">
        <v>13</v>
      </c>
      <c r="B16" s="31" t="s">
        <v>36</v>
      </c>
      <c r="C16" s="35" t="s">
        <v>23</v>
      </c>
      <c r="D16" s="27">
        <v>100</v>
      </c>
      <c r="E16" s="27"/>
      <c r="F16" s="27">
        <v>25</v>
      </c>
      <c r="G16" s="27">
        <f t="shared" si="5"/>
        <v>2500</v>
      </c>
      <c r="H16" s="27">
        <f t="shared" si="6"/>
        <v>0</v>
      </c>
      <c r="I16" s="27">
        <v>25</v>
      </c>
      <c r="J16" s="52">
        <f t="shared" si="7"/>
        <v>2500</v>
      </c>
      <c r="K16" s="50">
        <f t="shared" si="0"/>
        <v>0</v>
      </c>
      <c r="L16" s="52">
        <v>25</v>
      </c>
      <c r="M16" s="52">
        <f t="shared" si="1"/>
        <v>2500</v>
      </c>
      <c r="N16" s="50">
        <f t="shared" si="2"/>
        <v>0</v>
      </c>
      <c r="O16" s="52">
        <v>25</v>
      </c>
      <c r="P16" s="53">
        <f t="shared" si="3"/>
        <v>2500</v>
      </c>
      <c r="Q16" s="50">
        <f t="shared" si="4"/>
        <v>0</v>
      </c>
      <c r="R16" s="52">
        <v>27</v>
      </c>
      <c r="S16" s="53">
        <f t="shared" si="8"/>
        <v>2700</v>
      </c>
      <c r="T16" s="50">
        <f t="shared" si="9"/>
        <v>0</v>
      </c>
      <c r="U16" s="52">
        <v>40</v>
      </c>
      <c r="V16" s="53">
        <f t="shared" si="10"/>
        <v>4000</v>
      </c>
      <c r="W16" s="50">
        <f t="shared" si="11"/>
        <v>0</v>
      </c>
      <c r="X16" s="72">
        <v>40</v>
      </c>
      <c r="Y16" s="73"/>
      <c r="Z16" s="91"/>
    </row>
    <row r="17" spans="1:26" ht="77.25" hidden="1" customHeight="1" outlineLevel="1" x14ac:dyDescent="0.25">
      <c r="A17" s="36">
        <v>14</v>
      </c>
      <c r="B17" s="31" t="s">
        <v>37</v>
      </c>
      <c r="C17" s="35" t="s">
        <v>20</v>
      </c>
      <c r="D17" s="27">
        <v>1</v>
      </c>
      <c r="E17" s="27"/>
      <c r="F17" s="27">
        <v>3500</v>
      </c>
      <c r="G17" s="27">
        <f t="shared" si="5"/>
        <v>3500</v>
      </c>
      <c r="H17" s="27">
        <f t="shared" si="6"/>
        <v>0</v>
      </c>
      <c r="I17" s="27">
        <v>3500</v>
      </c>
      <c r="J17" s="52">
        <f t="shared" si="7"/>
        <v>3500</v>
      </c>
      <c r="K17" s="50">
        <f t="shared" si="0"/>
        <v>0</v>
      </c>
      <c r="L17" s="52">
        <v>3500</v>
      </c>
      <c r="M17" s="52">
        <f t="shared" si="1"/>
        <v>3500</v>
      </c>
      <c r="N17" s="50">
        <f t="shared" si="2"/>
        <v>0</v>
      </c>
      <c r="O17" s="52">
        <v>3500</v>
      </c>
      <c r="P17" s="53">
        <f t="shared" si="3"/>
        <v>3500</v>
      </c>
      <c r="Q17" s="50">
        <f t="shared" si="4"/>
        <v>0</v>
      </c>
      <c r="R17" s="52">
        <v>3600</v>
      </c>
      <c r="S17" s="53">
        <f t="shared" si="8"/>
        <v>3600</v>
      </c>
      <c r="T17" s="50">
        <f t="shared" si="9"/>
        <v>0</v>
      </c>
      <c r="U17" s="52">
        <v>3500</v>
      </c>
      <c r="V17" s="53">
        <f t="shared" si="10"/>
        <v>3500</v>
      </c>
      <c r="W17" s="50">
        <f t="shared" si="11"/>
        <v>0</v>
      </c>
      <c r="X17" s="72">
        <v>3500</v>
      </c>
      <c r="Y17" s="73"/>
      <c r="Z17" s="91"/>
    </row>
    <row r="18" spans="1:26" ht="77.25" hidden="1" customHeight="1" outlineLevel="1" x14ac:dyDescent="0.25">
      <c r="A18" s="36">
        <v>15</v>
      </c>
      <c r="B18" s="31" t="s">
        <v>219</v>
      </c>
      <c r="C18" s="35" t="s">
        <v>23</v>
      </c>
      <c r="D18" s="27">
        <v>100</v>
      </c>
      <c r="E18" s="27"/>
      <c r="F18" s="27">
        <v>50</v>
      </c>
      <c r="G18" s="27">
        <f t="shared" si="5"/>
        <v>5000</v>
      </c>
      <c r="H18" s="27">
        <f t="shared" si="6"/>
        <v>0</v>
      </c>
      <c r="I18" s="27">
        <v>50</v>
      </c>
      <c r="J18" s="52">
        <f t="shared" si="7"/>
        <v>5000</v>
      </c>
      <c r="K18" s="50">
        <f t="shared" si="0"/>
        <v>0</v>
      </c>
      <c r="L18" s="52">
        <v>50</v>
      </c>
      <c r="M18" s="52">
        <f t="shared" si="1"/>
        <v>5000</v>
      </c>
      <c r="N18" s="50">
        <f t="shared" si="2"/>
        <v>0</v>
      </c>
      <c r="O18" s="52">
        <v>50</v>
      </c>
      <c r="P18" s="53">
        <f t="shared" si="3"/>
        <v>5000</v>
      </c>
      <c r="Q18" s="50">
        <f t="shared" si="4"/>
        <v>0</v>
      </c>
      <c r="R18" s="52">
        <v>55</v>
      </c>
      <c r="S18" s="53">
        <f t="shared" si="8"/>
        <v>5500</v>
      </c>
      <c r="T18" s="50">
        <f t="shared" si="9"/>
        <v>0</v>
      </c>
      <c r="U18" s="52">
        <v>60</v>
      </c>
      <c r="V18" s="53">
        <f t="shared" si="10"/>
        <v>6000</v>
      </c>
      <c r="W18" s="50">
        <f t="shared" si="11"/>
        <v>0</v>
      </c>
      <c r="X18" s="72">
        <v>40</v>
      </c>
      <c r="Y18" s="73"/>
      <c r="Z18" s="91"/>
    </row>
    <row r="19" spans="1:26" ht="110.25" hidden="1" customHeight="1" outlineLevel="1" x14ac:dyDescent="0.25">
      <c r="A19" s="36">
        <v>16</v>
      </c>
      <c r="B19" s="31" t="s">
        <v>38</v>
      </c>
      <c r="C19" s="35" t="s">
        <v>39</v>
      </c>
      <c r="D19" s="27">
        <v>50</v>
      </c>
      <c r="E19" s="27"/>
      <c r="F19" s="27">
        <v>150</v>
      </c>
      <c r="G19" s="27">
        <f t="shared" si="5"/>
        <v>7500</v>
      </c>
      <c r="H19" s="27">
        <f t="shared" si="6"/>
        <v>0</v>
      </c>
      <c r="I19" s="27">
        <v>150</v>
      </c>
      <c r="J19" s="52">
        <f t="shared" si="7"/>
        <v>7500</v>
      </c>
      <c r="K19" s="50">
        <f t="shared" si="0"/>
        <v>0</v>
      </c>
      <c r="L19" s="52">
        <v>150</v>
      </c>
      <c r="M19" s="52">
        <f t="shared" si="1"/>
        <v>7500</v>
      </c>
      <c r="N19" s="50">
        <f t="shared" si="2"/>
        <v>0</v>
      </c>
      <c r="O19" s="52">
        <v>175</v>
      </c>
      <c r="P19" s="53">
        <f t="shared" si="3"/>
        <v>8750</v>
      </c>
      <c r="Q19" s="50">
        <f t="shared" si="4"/>
        <v>0</v>
      </c>
      <c r="R19" s="52">
        <v>160</v>
      </c>
      <c r="S19" s="53">
        <f t="shared" si="8"/>
        <v>8000</v>
      </c>
      <c r="T19" s="50">
        <f t="shared" si="9"/>
        <v>0</v>
      </c>
      <c r="U19" s="52">
        <v>150</v>
      </c>
      <c r="V19" s="53">
        <f t="shared" si="10"/>
        <v>7500</v>
      </c>
      <c r="W19" s="50">
        <f t="shared" si="11"/>
        <v>0</v>
      </c>
      <c r="X19" s="72">
        <v>150</v>
      </c>
      <c r="Y19" s="73"/>
      <c r="Z19" s="91"/>
    </row>
    <row r="20" spans="1:26" ht="77.25" hidden="1" customHeight="1" outlineLevel="1" x14ac:dyDescent="0.25">
      <c r="A20" s="36">
        <v>17</v>
      </c>
      <c r="B20" s="31" t="s">
        <v>40</v>
      </c>
      <c r="C20" s="35" t="s">
        <v>39</v>
      </c>
      <c r="D20" s="27">
        <v>15</v>
      </c>
      <c r="E20" s="27"/>
      <c r="F20" s="27">
        <v>250</v>
      </c>
      <c r="G20" s="27">
        <f t="shared" si="5"/>
        <v>3750</v>
      </c>
      <c r="H20" s="27">
        <f t="shared" si="6"/>
        <v>0</v>
      </c>
      <c r="I20" s="27">
        <v>250</v>
      </c>
      <c r="J20" s="52">
        <f t="shared" si="7"/>
        <v>3750</v>
      </c>
      <c r="K20" s="50">
        <f t="shared" si="0"/>
        <v>0</v>
      </c>
      <c r="L20" s="52">
        <v>250</v>
      </c>
      <c r="M20" s="52">
        <f t="shared" si="1"/>
        <v>3750</v>
      </c>
      <c r="N20" s="50">
        <f t="shared" si="2"/>
        <v>0</v>
      </c>
      <c r="O20" s="52">
        <v>285</v>
      </c>
      <c r="P20" s="53">
        <f t="shared" si="3"/>
        <v>4275</v>
      </c>
      <c r="Q20" s="50">
        <f t="shared" si="4"/>
        <v>0</v>
      </c>
      <c r="R20" s="52">
        <v>250</v>
      </c>
      <c r="S20" s="53">
        <f t="shared" si="8"/>
        <v>3750</v>
      </c>
      <c r="T20" s="50">
        <f t="shared" si="9"/>
        <v>0</v>
      </c>
      <c r="U20" s="52">
        <v>250</v>
      </c>
      <c r="V20" s="53">
        <f t="shared" si="10"/>
        <v>3750</v>
      </c>
      <c r="W20" s="50">
        <f t="shared" si="11"/>
        <v>0</v>
      </c>
      <c r="X20" s="72">
        <v>250</v>
      </c>
      <c r="Y20" s="73"/>
      <c r="Z20" s="91"/>
    </row>
    <row r="21" spans="1:26" ht="77.25" hidden="1" customHeight="1" outlineLevel="1" x14ac:dyDescent="0.25">
      <c r="A21" s="36">
        <v>18</v>
      </c>
      <c r="B21" s="31" t="s">
        <v>41</v>
      </c>
      <c r="C21" s="35" t="s">
        <v>23</v>
      </c>
      <c r="D21" s="27">
        <v>850</v>
      </c>
      <c r="E21" s="27">
        <v>800</v>
      </c>
      <c r="F21" s="27">
        <v>65</v>
      </c>
      <c r="G21" s="27">
        <f t="shared" si="5"/>
        <v>55250</v>
      </c>
      <c r="H21" s="27">
        <f t="shared" si="6"/>
        <v>52000</v>
      </c>
      <c r="I21" s="27">
        <v>65</v>
      </c>
      <c r="J21" s="52">
        <f t="shared" si="7"/>
        <v>55250</v>
      </c>
      <c r="K21" s="50">
        <f t="shared" si="0"/>
        <v>52000</v>
      </c>
      <c r="L21" s="52">
        <v>65</v>
      </c>
      <c r="M21" s="52">
        <f t="shared" si="1"/>
        <v>55250</v>
      </c>
      <c r="N21" s="50">
        <f t="shared" si="2"/>
        <v>52000</v>
      </c>
      <c r="O21" s="52">
        <v>65</v>
      </c>
      <c r="P21" s="53">
        <f t="shared" si="3"/>
        <v>55250</v>
      </c>
      <c r="Q21" s="50">
        <f t="shared" si="4"/>
        <v>52000</v>
      </c>
      <c r="R21" s="52">
        <v>70</v>
      </c>
      <c r="S21" s="53">
        <f t="shared" si="8"/>
        <v>59500</v>
      </c>
      <c r="T21" s="50">
        <f t="shared" si="9"/>
        <v>56000</v>
      </c>
      <c r="U21" s="52">
        <v>65</v>
      </c>
      <c r="V21" s="53">
        <f t="shared" si="10"/>
        <v>55250</v>
      </c>
      <c r="W21" s="50">
        <f t="shared" si="11"/>
        <v>52000</v>
      </c>
      <c r="X21" s="72">
        <v>70</v>
      </c>
      <c r="Y21" s="73">
        <f>X21*E21</f>
        <v>56000</v>
      </c>
      <c r="Z21" s="91"/>
    </row>
    <row r="22" spans="1:26" ht="77.25" hidden="1" customHeight="1" outlineLevel="1" x14ac:dyDescent="0.25">
      <c r="A22" s="36">
        <v>19</v>
      </c>
      <c r="B22" s="31" t="s">
        <v>42</v>
      </c>
      <c r="C22" s="35" t="s">
        <v>23</v>
      </c>
      <c r="D22" s="27">
        <v>10</v>
      </c>
      <c r="E22" s="27"/>
      <c r="F22" s="27">
        <v>80</v>
      </c>
      <c r="G22" s="27">
        <f t="shared" si="5"/>
        <v>800</v>
      </c>
      <c r="H22" s="27">
        <f t="shared" si="6"/>
        <v>0</v>
      </c>
      <c r="I22" s="27">
        <v>80</v>
      </c>
      <c r="J22" s="52">
        <f t="shared" si="7"/>
        <v>800</v>
      </c>
      <c r="K22" s="50">
        <f t="shared" si="0"/>
        <v>0</v>
      </c>
      <c r="L22" s="52">
        <v>80</v>
      </c>
      <c r="M22" s="52">
        <f t="shared" si="1"/>
        <v>800</v>
      </c>
      <c r="N22" s="50">
        <f t="shared" si="2"/>
        <v>0</v>
      </c>
      <c r="O22" s="52">
        <v>80</v>
      </c>
      <c r="P22" s="53">
        <f t="shared" si="3"/>
        <v>800</v>
      </c>
      <c r="Q22" s="50">
        <f t="shared" si="4"/>
        <v>0</v>
      </c>
      <c r="R22" s="52">
        <v>84</v>
      </c>
      <c r="S22" s="53">
        <f t="shared" si="8"/>
        <v>840</v>
      </c>
      <c r="T22" s="50">
        <f t="shared" si="9"/>
        <v>0</v>
      </c>
      <c r="U22" s="52">
        <v>80</v>
      </c>
      <c r="V22" s="53">
        <f t="shared" si="10"/>
        <v>800</v>
      </c>
      <c r="W22" s="50">
        <f t="shared" si="11"/>
        <v>0</v>
      </c>
      <c r="X22" s="72">
        <v>70</v>
      </c>
      <c r="Y22" s="73"/>
      <c r="Z22" s="91"/>
    </row>
    <row r="23" spans="1:26" ht="77.25" hidden="1" customHeight="1" outlineLevel="1" x14ac:dyDescent="0.25">
      <c r="A23" s="36">
        <v>20</v>
      </c>
      <c r="B23" s="31" t="s">
        <v>43</v>
      </c>
      <c r="C23" s="35" t="s">
        <v>23</v>
      </c>
      <c r="D23" s="27">
        <v>1</v>
      </c>
      <c r="E23" s="27"/>
      <c r="F23" s="27">
        <v>95</v>
      </c>
      <c r="G23" s="27">
        <f t="shared" si="5"/>
        <v>95</v>
      </c>
      <c r="H23" s="27">
        <f t="shared" si="6"/>
        <v>0</v>
      </c>
      <c r="I23" s="27">
        <v>95</v>
      </c>
      <c r="J23" s="52">
        <f t="shared" si="7"/>
        <v>95</v>
      </c>
      <c r="K23" s="50">
        <f t="shared" si="0"/>
        <v>0</v>
      </c>
      <c r="L23" s="52">
        <v>95</v>
      </c>
      <c r="M23" s="52">
        <f t="shared" si="1"/>
        <v>95</v>
      </c>
      <c r="N23" s="50">
        <f t="shared" si="2"/>
        <v>0</v>
      </c>
      <c r="O23" s="52">
        <v>105</v>
      </c>
      <c r="P23" s="53">
        <f t="shared" si="3"/>
        <v>105</v>
      </c>
      <c r="Q23" s="50">
        <f t="shared" si="4"/>
        <v>0</v>
      </c>
      <c r="R23" s="52">
        <v>100</v>
      </c>
      <c r="S23" s="53">
        <f t="shared" si="8"/>
        <v>100</v>
      </c>
      <c r="T23" s="50">
        <f t="shared" si="9"/>
        <v>0</v>
      </c>
      <c r="U23" s="52">
        <v>95</v>
      </c>
      <c r="V23" s="53">
        <f t="shared" si="10"/>
        <v>95</v>
      </c>
      <c r="W23" s="50">
        <f t="shared" si="11"/>
        <v>0</v>
      </c>
      <c r="X23" s="72">
        <v>70</v>
      </c>
      <c r="Y23" s="73"/>
      <c r="Z23" s="91"/>
    </row>
    <row r="24" spans="1:26" ht="77.25" hidden="1" customHeight="1" outlineLevel="1" x14ac:dyDescent="0.25">
      <c r="A24" s="36">
        <v>21</v>
      </c>
      <c r="B24" s="31" t="s">
        <v>44</v>
      </c>
      <c r="C24" s="35" t="s">
        <v>23</v>
      </c>
      <c r="D24" s="27">
        <v>1</v>
      </c>
      <c r="E24" s="27"/>
      <c r="F24" s="27">
        <v>145</v>
      </c>
      <c r="G24" s="27">
        <f t="shared" si="5"/>
        <v>145</v>
      </c>
      <c r="H24" s="27">
        <f t="shared" si="6"/>
        <v>0</v>
      </c>
      <c r="I24" s="27">
        <v>145</v>
      </c>
      <c r="J24" s="52">
        <f t="shared" si="7"/>
        <v>145</v>
      </c>
      <c r="K24" s="50">
        <f t="shared" si="0"/>
        <v>0</v>
      </c>
      <c r="L24" s="52">
        <v>145</v>
      </c>
      <c r="M24" s="52">
        <f t="shared" si="1"/>
        <v>145</v>
      </c>
      <c r="N24" s="50">
        <f t="shared" si="2"/>
        <v>0</v>
      </c>
      <c r="O24" s="52">
        <v>145</v>
      </c>
      <c r="P24" s="53">
        <f t="shared" si="3"/>
        <v>145</v>
      </c>
      <c r="Q24" s="50">
        <f t="shared" si="4"/>
        <v>0</v>
      </c>
      <c r="R24" s="52">
        <v>152</v>
      </c>
      <c r="S24" s="53">
        <f t="shared" si="8"/>
        <v>152</v>
      </c>
      <c r="T24" s="50">
        <f t="shared" si="9"/>
        <v>0</v>
      </c>
      <c r="U24" s="52">
        <v>145</v>
      </c>
      <c r="V24" s="53">
        <f t="shared" si="10"/>
        <v>145</v>
      </c>
      <c r="W24" s="50">
        <f t="shared" si="11"/>
        <v>0</v>
      </c>
      <c r="X24" s="72">
        <v>155</v>
      </c>
      <c r="Y24" s="73"/>
      <c r="Z24" s="91"/>
    </row>
    <row r="25" spans="1:26" ht="77.25" hidden="1" customHeight="1" outlineLevel="1" x14ac:dyDescent="0.25">
      <c r="A25" s="36">
        <v>22</v>
      </c>
      <c r="B25" s="31" t="s">
        <v>45</v>
      </c>
      <c r="C25" s="35" t="s">
        <v>23</v>
      </c>
      <c r="D25" s="27">
        <v>1</v>
      </c>
      <c r="E25" s="27"/>
      <c r="F25" s="27">
        <v>165</v>
      </c>
      <c r="G25" s="27">
        <f t="shared" si="5"/>
        <v>165</v>
      </c>
      <c r="H25" s="27">
        <f t="shared" si="6"/>
        <v>0</v>
      </c>
      <c r="I25" s="27">
        <v>165</v>
      </c>
      <c r="J25" s="52">
        <f t="shared" si="7"/>
        <v>165</v>
      </c>
      <c r="K25" s="50">
        <f t="shared" si="0"/>
        <v>0</v>
      </c>
      <c r="L25" s="52">
        <v>165</v>
      </c>
      <c r="M25" s="52">
        <f t="shared" si="1"/>
        <v>165</v>
      </c>
      <c r="N25" s="50">
        <f t="shared" si="2"/>
        <v>0</v>
      </c>
      <c r="O25" s="52">
        <v>165</v>
      </c>
      <c r="P25" s="53">
        <f t="shared" si="3"/>
        <v>165</v>
      </c>
      <c r="Q25" s="50">
        <f t="shared" si="4"/>
        <v>0</v>
      </c>
      <c r="R25" s="52">
        <v>169</v>
      </c>
      <c r="S25" s="53">
        <f t="shared" si="8"/>
        <v>169</v>
      </c>
      <c r="T25" s="50">
        <f t="shared" si="9"/>
        <v>0</v>
      </c>
      <c r="U25" s="52">
        <v>175</v>
      </c>
      <c r="V25" s="53">
        <f t="shared" si="10"/>
        <v>175</v>
      </c>
      <c r="W25" s="50">
        <f t="shared" si="11"/>
        <v>0</v>
      </c>
      <c r="X25" s="72">
        <v>165</v>
      </c>
      <c r="Y25" s="73"/>
      <c r="Z25" s="91"/>
    </row>
    <row r="26" spans="1:26" ht="77.25" hidden="1" customHeight="1" outlineLevel="1" x14ac:dyDescent="0.25">
      <c r="A26" s="36">
        <v>23</v>
      </c>
      <c r="B26" s="31" t="s">
        <v>46</v>
      </c>
      <c r="C26" s="35" t="s">
        <v>23</v>
      </c>
      <c r="D26" s="27">
        <v>1</v>
      </c>
      <c r="E26" s="27"/>
      <c r="F26" s="27">
        <v>210</v>
      </c>
      <c r="G26" s="27">
        <f t="shared" si="5"/>
        <v>210</v>
      </c>
      <c r="H26" s="27">
        <f t="shared" si="6"/>
        <v>0</v>
      </c>
      <c r="I26" s="27">
        <v>210</v>
      </c>
      <c r="J26" s="52">
        <f t="shared" si="7"/>
        <v>210</v>
      </c>
      <c r="K26" s="50">
        <f t="shared" si="0"/>
        <v>0</v>
      </c>
      <c r="L26" s="52">
        <v>210</v>
      </c>
      <c r="M26" s="52">
        <f t="shared" si="1"/>
        <v>210</v>
      </c>
      <c r="N26" s="50">
        <f t="shared" si="2"/>
        <v>0</v>
      </c>
      <c r="O26" s="52">
        <v>210</v>
      </c>
      <c r="P26" s="53">
        <f t="shared" si="3"/>
        <v>210</v>
      </c>
      <c r="Q26" s="50">
        <f t="shared" si="4"/>
        <v>0</v>
      </c>
      <c r="R26" s="52">
        <v>215</v>
      </c>
      <c r="S26" s="53">
        <f t="shared" si="8"/>
        <v>215</v>
      </c>
      <c r="T26" s="50">
        <f t="shared" si="9"/>
        <v>0</v>
      </c>
      <c r="U26" s="52">
        <v>225</v>
      </c>
      <c r="V26" s="53">
        <f t="shared" si="10"/>
        <v>225</v>
      </c>
      <c r="W26" s="50">
        <f t="shared" si="11"/>
        <v>0</v>
      </c>
      <c r="X26" s="72">
        <v>210</v>
      </c>
      <c r="Y26" s="73"/>
      <c r="Z26" s="91"/>
    </row>
    <row r="27" spans="1:26" ht="77.25" hidden="1" customHeight="1" outlineLevel="1" x14ac:dyDescent="0.25">
      <c r="A27" s="36">
        <v>24</v>
      </c>
      <c r="B27" s="31" t="s">
        <v>47</v>
      </c>
      <c r="C27" s="35" t="s">
        <v>23</v>
      </c>
      <c r="D27" s="27">
        <v>2025</v>
      </c>
      <c r="E27" s="27">
        <v>2100</v>
      </c>
      <c r="F27" s="27">
        <v>160</v>
      </c>
      <c r="G27" s="27">
        <f t="shared" si="5"/>
        <v>324000</v>
      </c>
      <c r="H27" s="27">
        <f t="shared" si="6"/>
        <v>336000</v>
      </c>
      <c r="I27" s="27">
        <v>160</v>
      </c>
      <c r="J27" s="52">
        <f t="shared" si="7"/>
        <v>324000</v>
      </c>
      <c r="K27" s="50">
        <f t="shared" si="0"/>
        <v>336000</v>
      </c>
      <c r="L27" s="52">
        <v>160</v>
      </c>
      <c r="M27" s="52">
        <f t="shared" si="1"/>
        <v>324000</v>
      </c>
      <c r="N27" s="50">
        <f t="shared" si="2"/>
        <v>336000</v>
      </c>
      <c r="O27" s="52">
        <v>160</v>
      </c>
      <c r="P27" s="53">
        <f t="shared" si="3"/>
        <v>324000</v>
      </c>
      <c r="Q27" s="50">
        <f t="shared" si="4"/>
        <v>336000</v>
      </c>
      <c r="R27" s="46">
        <v>160</v>
      </c>
      <c r="S27" s="53">
        <f t="shared" si="8"/>
        <v>324000</v>
      </c>
      <c r="T27" s="50">
        <f t="shared" si="9"/>
        <v>336000</v>
      </c>
      <c r="U27" s="52">
        <v>160</v>
      </c>
      <c r="V27" s="53">
        <f t="shared" si="10"/>
        <v>324000</v>
      </c>
      <c r="W27" s="50">
        <f t="shared" si="11"/>
        <v>336000</v>
      </c>
      <c r="X27" s="72">
        <v>155</v>
      </c>
      <c r="Y27" s="73">
        <f>X27*E27</f>
        <v>325500</v>
      </c>
      <c r="Z27" s="91"/>
    </row>
    <row r="28" spans="1:26" ht="77.25" hidden="1" customHeight="1" outlineLevel="1" x14ac:dyDescent="0.25">
      <c r="A28" s="36">
        <v>25</v>
      </c>
      <c r="B28" s="31" t="s">
        <v>48</v>
      </c>
      <c r="C28" s="35" t="s">
        <v>23</v>
      </c>
      <c r="D28" s="27">
        <v>150</v>
      </c>
      <c r="E28" s="27"/>
      <c r="F28" s="27">
        <v>160</v>
      </c>
      <c r="G28" s="27">
        <f t="shared" si="5"/>
        <v>24000</v>
      </c>
      <c r="H28" s="27">
        <f t="shared" si="6"/>
        <v>0</v>
      </c>
      <c r="I28" s="27">
        <v>160</v>
      </c>
      <c r="J28" s="52">
        <f t="shared" si="7"/>
        <v>24000</v>
      </c>
      <c r="K28" s="50">
        <f t="shared" si="0"/>
        <v>0</v>
      </c>
      <c r="L28" s="52">
        <v>160</v>
      </c>
      <c r="M28" s="52">
        <f t="shared" si="1"/>
        <v>24000</v>
      </c>
      <c r="N28" s="50">
        <f t="shared" si="2"/>
        <v>0</v>
      </c>
      <c r="O28" s="52">
        <v>160</v>
      </c>
      <c r="P28" s="53">
        <f t="shared" si="3"/>
        <v>24000</v>
      </c>
      <c r="Q28" s="50">
        <f t="shared" si="4"/>
        <v>0</v>
      </c>
      <c r="R28" s="52">
        <v>170</v>
      </c>
      <c r="S28" s="53">
        <f t="shared" si="8"/>
        <v>25500</v>
      </c>
      <c r="T28" s="50">
        <f t="shared" si="9"/>
        <v>0</v>
      </c>
      <c r="U28" s="52">
        <v>185</v>
      </c>
      <c r="V28" s="53">
        <f t="shared" si="10"/>
        <v>27750</v>
      </c>
      <c r="W28" s="50">
        <f t="shared" si="11"/>
        <v>0</v>
      </c>
      <c r="X28" s="72"/>
      <c r="Y28" s="73"/>
      <c r="Z28" s="91"/>
    </row>
    <row r="29" spans="1:26" ht="77.25" hidden="1" customHeight="1" outlineLevel="1" x14ac:dyDescent="0.25">
      <c r="A29" s="36">
        <v>26</v>
      </c>
      <c r="B29" s="31" t="s">
        <v>49</v>
      </c>
      <c r="C29" s="35" t="s">
        <v>23</v>
      </c>
      <c r="D29" s="27">
        <v>1</v>
      </c>
      <c r="E29" s="27"/>
      <c r="F29" s="27">
        <v>220</v>
      </c>
      <c r="G29" s="27">
        <f t="shared" si="5"/>
        <v>220</v>
      </c>
      <c r="H29" s="27">
        <f t="shared" si="6"/>
        <v>0</v>
      </c>
      <c r="I29" s="27">
        <v>220</v>
      </c>
      <c r="J29" s="52">
        <f t="shared" si="7"/>
        <v>220</v>
      </c>
      <c r="K29" s="50">
        <f t="shared" si="0"/>
        <v>0</v>
      </c>
      <c r="L29" s="52">
        <v>220</v>
      </c>
      <c r="M29" s="52">
        <f t="shared" si="1"/>
        <v>220</v>
      </c>
      <c r="N29" s="50">
        <f t="shared" si="2"/>
        <v>0</v>
      </c>
      <c r="O29" s="52">
        <v>220</v>
      </c>
      <c r="P29" s="53">
        <f t="shared" si="3"/>
        <v>220</v>
      </c>
      <c r="Q29" s="50">
        <f t="shared" si="4"/>
        <v>0</v>
      </c>
      <c r="R29" s="52">
        <v>240</v>
      </c>
      <c r="S29" s="53">
        <f t="shared" si="8"/>
        <v>240</v>
      </c>
      <c r="T29" s="50">
        <f t="shared" si="9"/>
        <v>0</v>
      </c>
      <c r="U29" s="52">
        <v>220</v>
      </c>
      <c r="V29" s="53">
        <f t="shared" si="10"/>
        <v>220</v>
      </c>
      <c r="W29" s="50">
        <f t="shared" si="11"/>
        <v>0</v>
      </c>
      <c r="X29" s="72"/>
      <c r="Y29" s="73"/>
      <c r="Z29" s="91"/>
    </row>
    <row r="30" spans="1:26" ht="77.25" hidden="1" customHeight="1" outlineLevel="1" x14ac:dyDescent="0.25">
      <c r="A30" s="36">
        <v>27</v>
      </c>
      <c r="B30" s="31" t="s">
        <v>50</v>
      </c>
      <c r="C30" s="35" t="s">
        <v>23</v>
      </c>
      <c r="D30" s="27">
        <v>45</v>
      </c>
      <c r="E30" s="27">
        <v>75</v>
      </c>
      <c r="F30" s="27">
        <v>200</v>
      </c>
      <c r="G30" s="27">
        <f t="shared" si="5"/>
        <v>9000</v>
      </c>
      <c r="H30" s="27">
        <f t="shared" si="6"/>
        <v>15000</v>
      </c>
      <c r="I30" s="27">
        <v>175</v>
      </c>
      <c r="J30" s="52">
        <f t="shared" si="7"/>
        <v>7875</v>
      </c>
      <c r="K30" s="50">
        <f t="shared" si="0"/>
        <v>13125</v>
      </c>
      <c r="L30" s="52">
        <v>200</v>
      </c>
      <c r="M30" s="52">
        <f t="shared" si="1"/>
        <v>9000</v>
      </c>
      <c r="N30" s="50">
        <f t="shared" si="2"/>
        <v>15000</v>
      </c>
      <c r="O30" s="52">
        <v>200</v>
      </c>
      <c r="P30" s="53">
        <f t="shared" si="3"/>
        <v>9000</v>
      </c>
      <c r="Q30" s="50">
        <f t="shared" si="4"/>
        <v>15000</v>
      </c>
      <c r="R30" s="52">
        <v>180</v>
      </c>
      <c r="S30" s="53">
        <f t="shared" si="8"/>
        <v>8100</v>
      </c>
      <c r="T30" s="50">
        <f t="shared" si="9"/>
        <v>13500</v>
      </c>
      <c r="U30" s="52">
        <v>225</v>
      </c>
      <c r="V30" s="53">
        <f t="shared" si="10"/>
        <v>10125</v>
      </c>
      <c r="W30" s="50">
        <f t="shared" si="11"/>
        <v>16875</v>
      </c>
      <c r="X30" s="72">
        <v>175</v>
      </c>
      <c r="Y30" s="73">
        <f>X30*E30</f>
        <v>13125</v>
      </c>
      <c r="Z30" s="91"/>
    </row>
    <row r="31" spans="1:26" ht="77.25" hidden="1" customHeight="1" outlineLevel="1" x14ac:dyDescent="0.25">
      <c r="A31" s="36">
        <v>28</v>
      </c>
      <c r="B31" s="31" t="s">
        <v>51</v>
      </c>
      <c r="C31" s="35" t="s">
        <v>39</v>
      </c>
      <c r="D31" s="27">
        <v>20</v>
      </c>
      <c r="E31" s="27"/>
      <c r="F31" s="27">
        <v>185</v>
      </c>
      <c r="G31" s="27">
        <f t="shared" si="5"/>
        <v>3700</v>
      </c>
      <c r="H31" s="27">
        <f t="shared" si="6"/>
        <v>0</v>
      </c>
      <c r="I31" s="27">
        <v>185</v>
      </c>
      <c r="J31" s="52">
        <f t="shared" si="7"/>
        <v>3700</v>
      </c>
      <c r="K31" s="50">
        <f t="shared" si="0"/>
        <v>0</v>
      </c>
      <c r="L31" s="52">
        <v>185</v>
      </c>
      <c r="M31" s="52">
        <f t="shared" si="1"/>
        <v>3700</v>
      </c>
      <c r="N31" s="50">
        <f t="shared" si="2"/>
        <v>0</v>
      </c>
      <c r="O31" s="52">
        <v>185</v>
      </c>
      <c r="P31" s="53">
        <f t="shared" si="3"/>
        <v>3700</v>
      </c>
      <c r="Q31" s="50">
        <f t="shared" si="4"/>
        <v>0</v>
      </c>
      <c r="R31" s="52">
        <v>190</v>
      </c>
      <c r="S31" s="53">
        <f t="shared" si="8"/>
        <v>3800</v>
      </c>
      <c r="T31" s="50">
        <f t="shared" si="9"/>
        <v>0</v>
      </c>
      <c r="U31" s="52">
        <v>185</v>
      </c>
      <c r="V31" s="53">
        <f t="shared" si="10"/>
        <v>3700</v>
      </c>
      <c r="W31" s="50">
        <f t="shared" si="11"/>
        <v>0</v>
      </c>
      <c r="X31" s="72"/>
      <c r="Y31" s="73"/>
      <c r="Z31" s="91"/>
    </row>
    <row r="32" spans="1:26" ht="77.25" hidden="1" customHeight="1" outlineLevel="1" x14ac:dyDescent="0.25">
      <c r="A32" s="36">
        <v>29</v>
      </c>
      <c r="B32" s="31" t="s">
        <v>52</v>
      </c>
      <c r="C32" s="35" t="s">
        <v>23</v>
      </c>
      <c r="D32" s="27">
        <v>4000</v>
      </c>
      <c r="E32" s="27">
        <v>3200</v>
      </c>
      <c r="F32" s="27">
        <v>55</v>
      </c>
      <c r="G32" s="27">
        <f t="shared" si="5"/>
        <v>220000</v>
      </c>
      <c r="H32" s="27">
        <f t="shared" si="6"/>
        <v>176000</v>
      </c>
      <c r="I32" s="27">
        <v>55</v>
      </c>
      <c r="J32" s="52">
        <f t="shared" si="7"/>
        <v>220000</v>
      </c>
      <c r="K32" s="50">
        <f t="shared" si="0"/>
        <v>176000</v>
      </c>
      <c r="L32" s="52">
        <v>55</v>
      </c>
      <c r="M32" s="52">
        <f t="shared" si="1"/>
        <v>220000</v>
      </c>
      <c r="N32" s="50">
        <f t="shared" si="2"/>
        <v>176000</v>
      </c>
      <c r="O32" s="52">
        <v>55</v>
      </c>
      <c r="P32" s="53">
        <f t="shared" si="3"/>
        <v>220000</v>
      </c>
      <c r="Q32" s="50">
        <f t="shared" si="4"/>
        <v>176000</v>
      </c>
      <c r="R32" s="46">
        <v>55</v>
      </c>
      <c r="S32" s="53">
        <f t="shared" si="8"/>
        <v>220000</v>
      </c>
      <c r="T32" s="50">
        <f t="shared" si="9"/>
        <v>176000</v>
      </c>
      <c r="U32" s="52">
        <v>65</v>
      </c>
      <c r="V32" s="53">
        <f t="shared" si="10"/>
        <v>260000</v>
      </c>
      <c r="W32" s="50">
        <f t="shared" si="11"/>
        <v>208000</v>
      </c>
      <c r="X32" s="72">
        <v>55</v>
      </c>
      <c r="Y32" s="73">
        <f>X32*E32</f>
        <v>176000</v>
      </c>
      <c r="Z32" s="91"/>
    </row>
    <row r="33" spans="1:26" ht="77.25" hidden="1" customHeight="1" outlineLevel="1" x14ac:dyDescent="0.25">
      <c r="A33" s="36">
        <v>30</v>
      </c>
      <c r="B33" s="31" t="s">
        <v>53</v>
      </c>
      <c r="C33" s="35" t="s">
        <v>39</v>
      </c>
      <c r="D33" s="27">
        <v>45</v>
      </c>
      <c r="E33" s="27"/>
      <c r="F33" s="27">
        <v>30</v>
      </c>
      <c r="G33" s="27">
        <f t="shared" si="5"/>
        <v>1350</v>
      </c>
      <c r="H33" s="27">
        <f t="shared" si="6"/>
        <v>0</v>
      </c>
      <c r="I33" s="27">
        <v>30</v>
      </c>
      <c r="J33" s="52">
        <f t="shared" si="7"/>
        <v>1350</v>
      </c>
      <c r="K33" s="50">
        <f t="shared" si="0"/>
        <v>0</v>
      </c>
      <c r="L33" s="52">
        <v>30</v>
      </c>
      <c r="M33" s="52">
        <f t="shared" si="1"/>
        <v>1350</v>
      </c>
      <c r="N33" s="50">
        <f t="shared" si="2"/>
        <v>0</v>
      </c>
      <c r="O33" s="52">
        <v>30</v>
      </c>
      <c r="P33" s="53">
        <f t="shared" si="3"/>
        <v>1350</v>
      </c>
      <c r="Q33" s="50">
        <f t="shared" si="4"/>
        <v>0</v>
      </c>
      <c r="R33" s="52">
        <v>40</v>
      </c>
      <c r="S33" s="53">
        <f t="shared" si="8"/>
        <v>1800</v>
      </c>
      <c r="T33" s="50">
        <f t="shared" si="9"/>
        <v>0</v>
      </c>
      <c r="U33" s="52">
        <v>30</v>
      </c>
      <c r="V33" s="53">
        <f t="shared" si="10"/>
        <v>1350</v>
      </c>
      <c r="W33" s="50">
        <f t="shared" si="11"/>
        <v>0</v>
      </c>
      <c r="X33" s="72"/>
      <c r="Y33" s="73"/>
      <c r="Z33" s="91"/>
    </row>
    <row r="34" spans="1:26" ht="77.25" hidden="1" customHeight="1" outlineLevel="1" x14ac:dyDescent="0.25">
      <c r="A34" s="36">
        <v>31</v>
      </c>
      <c r="B34" s="31" t="s">
        <v>54</v>
      </c>
      <c r="C34" s="35" t="s">
        <v>39</v>
      </c>
      <c r="D34" s="27">
        <v>50</v>
      </c>
      <c r="E34" s="27"/>
      <c r="F34" s="27">
        <v>35</v>
      </c>
      <c r="G34" s="27">
        <f t="shared" si="5"/>
        <v>1750</v>
      </c>
      <c r="H34" s="27">
        <f t="shared" si="6"/>
        <v>0</v>
      </c>
      <c r="I34" s="27">
        <v>35</v>
      </c>
      <c r="J34" s="52">
        <f t="shared" si="7"/>
        <v>1750</v>
      </c>
      <c r="K34" s="50">
        <f t="shared" si="0"/>
        <v>0</v>
      </c>
      <c r="L34" s="52">
        <v>35</v>
      </c>
      <c r="M34" s="52">
        <f t="shared" si="1"/>
        <v>1750</v>
      </c>
      <c r="N34" s="50">
        <f t="shared" si="2"/>
        <v>0</v>
      </c>
      <c r="O34" s="52">
        <v>35</v>
      </c>
      <c r="P34" s="53">
        <f t="shared" si="3"/>
        <v>1750</v>
      </c>
      <c r="Q34" s="50">
        <f t="shared" si="4"/>
        <v>0</v>
      </c>
      <c r="R34" s="52">
        <v>45</v>
      </c>
      <c r="S34" s="53">
        <f t="shared" si="8"/>
        <v>2250</v>
      </c>
      <c r="T34" s="50">
        <f t="shared" si="9"/>
        <v>0</v>
      </c>
      <c r="U34" s="52">
        <v>35</v>
      </c>
      <c r="V34" s="53">
        <f t="shared" si="10"/>
        <v>1750</v>
      </c>
      <c r="W34" s="50">
        <f t="shared" si="11"/>
        <v>0</v>
      </c>
      <c r="X34" s="72"/>
      <c r="Y34" s="73"/>
      <c r="Z34" s="91"/>
    </row>
    <row r="35" spans="1:26" ht="77.25" hidden="1" customHeight="1" outlineLevel="1" x14ac:dyDescent="0.25">
      <c r="A35" s="36">
        <v>32</v>
      </c>
      <c r="B35" s="31" t="s">
        <v>55</v>
      </c>
      <c r="C35" s="35" t="s">
        <v>23</v>
      </c>
      <c r="D35" s="27">
        <v>1</v>
      </c>
      <c r="E35" s="27"/>
      <c r="F35" s="27">
        <v>55</v>
      </c>
      <c r="G35" s="27">
        <f t="shared" si="5"/>
        <v>55</v>
      </c>
      <c r="H35" s="27">
        <f t="shared" si="6"/>
        <v>0</v>
      </c>
      <c r="I35" s="27">
        <v>55</v>
      </c>
      <c r="J35" s="52">
        <f t="shared" si="7"/>
        <v>55</v>
      </c>
      <c r="K35" s="50">
        <f t="shared" si="0"/>
        <v>0</v>
      </c>
      <c r="L35" s="52">
        <v>55</v>
      </c>
      <c r="M35" s="52">
        <f t="shared" si="1"/>
        <v>55</v>
      </c>
      <c r="N35" s="50">
        <f t="shared" si="2"/>
        <v>0</v>
      </c>
      <c r="O35" s="52">
        <v>55</v>
      </c>
      <c r="P35" s="53">
        <f t="shared" si="3"/>
        <v>55</v>
      </c>
      <c r="Q35" s="50">
        <f t="shared" si="4"/>
        <v>0</v>
      </c>
      <c r="R35" s="52">
        <v>65</v>
      </c>
      <c r="S35" s="53">
        <f t="shared" si="8"/>
        <v>65</v>
      </c>
      <c r="T35" s="50">
        <f t="shared" si="9"/>
        <v>0</v>
      </c>
      <c r="U35" s="52">
        <v>65</v>
      </c>
      <c r="V35" s="53">
        <f t="shared" si="10"/>
        <v>65</v>
      </c>
      <c r="W35" s="50">
        <f t="shared" si="11"/>
        <v>0</v>
      </c>
      <c r="X35" s="72"/>
      <c r="Y35" s="73"/>
      <c r="Z35" s="91"/>
    </row>
    <row r="36" spans="1:26" ht="77.25" hidden="1" customHeight="1" outlineLevel="1" x14ac:dyDescent="0.25">
      <c r="A36" s="36">
        <v>33</v>
      </c>
      <c r="B36" s="31" t="s">
        <v>56</v>
      </c>
      <c r="C36" s="35" t="s">
        <v>23</v>
      </c>
      <c r="D36" s="27">
        <v>700</v>
      </c>
      <c r="E36" s="27"/>
      <c r="F36" s="27">
        <v>90</v>
      </c>
      <c r="G36" s="27">
        <f t="shared" si="5"/>
        <v>63000</v>
      </c>
      <c r="H36" s="27">
        <f t="shared" si="6"/>
        <v>0</v>
      </c>
      <c r="I36" s="27">
        <v>100</v>
      </c>
      <c r="J36" s="52">
        <f t="shared" si="7"/>
        <v>70000</v>
      </c>
      <c r="K36" s="50">
        <f t="shared" ref="K36:K67" si="12">I36*$E36</f>
        <v>0</v>
      </c>
      <c r="L36" s="52">
        <v>90</v>
      </c>
      <c r="M36" s="52">
        <f t="shared" ref="M36:M67" si="13">L36*$D36</f>
        <v>63000</v>
      </c>
      <c r="N36" s="50">
        <f t="shared" ref="N36:N67" si="14">L36*$E36</f>
        <v>0</v>
      </c>
      <c r="O36" s="52">
        <v>90</v>
      </c>
      <c r="P36" s="53">
        <f t="shared" ref="P36:P67" si="15">O36*$D36</f>
        <v>63000</v>
      </c>
      <c r="Q36" s="50">
        <f t="shared" ref="Q36:Q67" si="16">O36*$E36</f>
        <v>0</v>
      </c>
      <c r="R36" s="52">
        <v>105</v>
      </c>
      <c r="S36" s="53">
        <f t="shared" si="8"/>
        <v>73500</v>
      </c>
      <c r="T36" s="50">
        <f t="shared" si="9"/>
        <v>0</v>
      </c>
      <c r="U36" s="52">
        <v>90</v>
      </c>
      <c r="V36" s="53">
        <f t="shared" si="10"/>
        <v>63000</v>
      </c>
      <c r="W36" s="50">
        <f t="shared" si="11"/>
        <v>0</v>
      </c>
      <c r="X36" s="72"/>
      <c r="Y36" s="73"/>
      <c r="Z36" s="91"/>
    </row>
    <row r="37" spans="1:26" ht="77.25" hidden="1" customHeight="1" outlineLevel="1" x14ac:dyDescent="0.25">
      <c r="A37" s="36">
        <v>34</v>
      </c>
      <c r="B37" s="31" t="s">
        <v>57</v>
      </c>
      <c r="C37" s="35" t="s">
        <v>23</v>
      </c>
      <c r="D37" s="27">
        <v>650</v>
      </c>
      <c r="E37" s="27"/>
      <c r="F37" s="27">
        <v>70</v>
      </c>
      <c r="G37" s="27">
        <f t="shared" si="5"/>
        <v>45500</v>
      </c>
      <c r="H37" s="27">
        <f t="shared" si="6"/>
        <v>0</v>
      </c>
      <c r="I37" s="27">
        <v>100</v>
      </c>
      <c r="J37" s="52">
        <f t="shared" si="7"/>
        <v>65000</v>
      </c>
      <c r="K37" s="50">
        <f t="shared" si="12"/>
        <v>0</v>
      </c>
      <c r="L37" s="52">
        <v>70</v>
      </c>
      <c r="M37" s="52">
        <f t="shared" si="13"/>
        <v>45500</v>
      </c>
      <c r="N37" s="50">
        <f t="shared" si="14"/>
        <v>0</v>
      </c>
      <c r="O37" s="52">
        <v>70</v>
      </c>
      <c r="P37" s="53">
        <f t="shared" si="15"/>
        <v>45500</v>
      </c>
      <c r="Q37" s="50">
        <f t="shared" si="16"/>
        <v>0</v>
      </c>
      <c r="R37" s="52">
        <v>105</v>
      </c>
      <c r="S37" s="53">
        <f t="shared" si="8"/>
        <v>68250</v>
      </c>
      <c r="T37" s="50">
        <f t="shared" si="9"/>
        <v>0</v>
      </c>
      <c r="U37" s="52">
        <v>70</v>
      </c>
      <c r="V37" s="53">
        <f t="shared" si="10"/>
        <v>45500</v>
      </c>
      <c r="W37" s="50">
        <f t="shared" si="11"/>
        <v>0</v>
      </c>
      <c r="X37" s="72"/>
      <c r="Y37" s="73"/>
      <c r="Z37" s="91"/>
    </row>
    <row r="38" spans="1:26" ht="77.25" hidden="1" customHeight="1" outlineLevel="1" x14ac:dyDescent="0.25">
      <c r="A38" s="36">
        <v>35</v>
      </c>
      <c r="B38" s="31" t="s">
        <v>58</v>
      </c>
      <c r="C38" s="35" t="s">
        <v>23</v>
      </c>
      <c r="D38" s="27">
        <v>1</v>
      </c>
      <c r="E38" s="27">
        <v>1700</v>
      </c>
      <c r="F38" s="27">
        <v>110</v>
      </c>
      <c r="G38" s="27">
        <f t="shared" si="5"/>
        <v>110</v>
      </c>
      <c r="H38" s="27">
        <f t="shared" si="6"/>
        <v>187000</v>
      </c>
      <c r="I38" s="27">
        <v>110</v>
      </c>
      <c r="J38" s="52">
        <f t="shared" si="7"/>
        <v>110</v>
      </c>
      <c r="K38" s="50">
        <f t="shared" si="12"/>
        <v>187000</v>
      </c>
      <c r="L38" s="52">
        <v>110</v>
      </c>
      <c r="M38" s="52">
        <f t="shared" si="13"/>
        <v>110</v>
      </c>
      <c r="N38" s="50">
        <f t="shared" si="14"/>
        <v>187000</v>
      </c>
      <c r="O38" s="52">
        <v>110</v>
      </c>
      <c r="P38" s="53">
        <f t="shared" si="15"/>
        <v>110</v>
      </c>
      <c r="Q38" s="50">
        <f t="shared" si="16"/>
        <v>187000</v>
      </c>
      <c r="R38" s="46">
        <v>110</v>
      </c>
      <c r="S38" s="53">
        <f t="shared" si="8"/>
        <v>110</v>
      </c>
      <c r="T38" s="50">
        <f t="shared" si="9"/>
        <v>187000</v>
      </c>
      <c r="U38" s="52">
        <v>135</v>
      </c>
      <c r="V38" s="53">
        <f t="shared" si="10"/>
        <v>135</v>
      </c>
      <c r="W38" s="50">
        <f t="shared" si="11"/>
        <v>229500</v>
      </c>
      <c r="X38" s="72">
        <v>110</v>
      </c>
      <c r="Y38" s="73">
        <f>X38*E38</f>
        <v>187000</v>
      </c>
      <c r="Z38" s="91"/>
    </row>
    <row r="39" spans="1:26" ht="77.25" hidden="1" customHeight="1" outlineLevel="1" x14ac:dyDescent="0.25">
      <c r="A39" s="36">
        <v>36</v>
      </c>
      <c r="B39" s="31" t="s">
        <v>59</v>
      </c>
      <c r="C39" s="35" t="s">
        <v>23</v>
      </c>
      <c r="D39" s="27">
        <v>1</v>
      </c>
      <c r="E39" s="27"/>
      <c r="F39" s="27">
        <v>110</v>
      </c>
      <c r="G39" s="27">
        <f t="shared" si="5"/>
        <v>110</v>
      </c>
      <c r="H39" s="27">
        <f t="shared" si="6"/>
        <v>0</v>
      </c>
      <c r="I39" s="27">
        <v>110</v>
      </c>
      <c r="J39" s="52">
        <f t="shared" si="7"/>
        <v>110</v>
      </c>
      <c r="K39" s="50">
        <f t="shared" si="12"/>
        <v>0</v>
      </c>
      <c r="L39" s="52">
        <v>110</v>
      </c>
      <c r="M39" s="52">
        <f t="shared" si="13"/>
        <v>110</v>
      </c>
      <c r="N39" s="50">
        <f t="shared" si="14"/>
        <v>0</v>
      </c>
      <c r="O39" s="52">
        <v>110</v>
      </c>
      <c r="P39" s="53">
        <f t="shared" si="15"/>
        <v>110</v>
      </c>
      <c r="Q39" s="50">
        <f t="shared" si="16"/>
        <v>0</v>
      </c>
      <c r="R39" s="52">
        <v>115</v>
      </c>
      <c r="S39" s="53">
        <f t="shared" si="8"/>
        <v>115</v>
      </c>
      <c r="T39" s="50">
        <f t="shared" si="9"/>
        <v>0</v>
      </c>
      <c r="U39" s="52">
        <v>135</v>
      </c>
      <c r="V39" s="53">
        <f t="shared" si="10"/>
        <v>135</v>
      </c>
      <c r="W39" s="50">
        <f t="shared" si="11"/>
        <v>0</v>
      </c>
      <c r="X39" s="72"/>
      <c r="Y39" s="73"/>
      <c r="Z39" s="91"/>
    </row>
    <row r="40" spans="1:26" ht="77.25" hidden="1" customHeight="1" outlineLevel="1" x14ac:dyDescent="0.25">
      <c r="A40" s="36">
        <v>37</v>
      </c>
      <c r="B40" s="31" t="s">
        <v>60</v>
      </c>
      <c r="C40" s="35" t="s">
        <v>23</v>
      </c>
      <c r="D40" s="27">
        <v>700</v>
      </c>
      <c r="E40" s="27">
        <v>800</v>
      </c>
      <c r="F40" s="27">
        <v>210</v>
      </c>
      <c r="G40" s="27">
        <f t="shared" si="5"/>
        <v>147000</v>
      </c>
      <c r="H40" s="27">
        <f t="shared" si="6"/>
        <v>168000</v>
      </c>
      <c r="I40" s="27">
        <v>210</v>
      </c>
      <c r="J40" s="52">
        <f t="shared" si="7"/>
        <v>147000</v>
      </c>
      <c r="K40" s="50">
        <f t="shared" si="12"/>
        <v>168000</v>
      </c>
      <c r="L40" s="52">
        <v>210</v>
      </c>
      <c r="M40" s="52">
        <f t="shared" si="13"/>
        <v>147000</v>
      </c>
      <c r="N40" s="50">
        <f t="shared" si="14"/>
        <v>168000</v>
      </c>
      <c r="O40" s="52">
        <v>210</v>
      </c>
      <c r="P40" s="53">
        <f t="shared" si="15"/>
        <v>147000</v>
      </c>
      <c r="Q40" s="50">
        <f t="shared" si="16"/>
        <v>168000</v>
      </c>
      <c r="R40" s="46">
        <v>210</v>
      </c>
      <c r="S40" s="53">
        <f t="shared" si="8"/>
        <v>147000</v>
      </c>
      <c r="T40" s="50">
        <f t="shared" si="9"/>
        <v>168000</v>
      </c>
      <c r="U40" s="52">
        <v>225</v>
      </c>
      <c r="V40" s="53">
        <f t="shared" si="10"/>
        <v>157500</v>
      </c>
      <c r="W40" s="50">
        <f t="shared" si="11"/>
        <v>180000</v>
      </c>
      <c r="X40" s="72">
        <v>210</v>
      </c>
      <c r="Y40" s="73">
        <f>X40*E40</f>
        <v>168000</v>
      </c>
      <c r="Z40" s="91"/>
    </row>
    <row r="41" spans="1:26" ht="77.25" hidden="1" customHeight="1" outlineLevel="1" x14ac:dyDescent="0.25">
      <c r="A41" s="36">
        <v>38</v>
      </c>
      <c r="B41" s="31" t="s">
        <v>61</v>
      </c>
      <c r="C41" s="35" t="s">
        <v>39</v>
      </c>
      <c r="D41" s="27">
        <v>160</v>
      </c>
      <c r="E41" s="27">
        <v>240</v>
      </c>
      <c r="F41" s="27">
        <v>75</v>
      </c>
      <c r="G41" s="27">
        <f t="shared" si="5"/>
        <v>12000</v>
      </c>
      <c r="H41" s="27">
        <f t="shared" si="6"/>
        <v>18000</v>
      </c>
      <c r="I41" s="27">
        <v>75</v>
      </c>
      <c r="J41" s="52">
        <f t="shared" si="7"/>
        <v>12000</v>
      </c>
      <c r="K41" s="50">
        <f t="shared" si="12"/>
        <v>18000</v>
      </c>
      <c r="L41" s="52">
        <v>75</v>
      </c>
      <c r="M41" s="52">
        <f t="shared" si="13"/>
        <v>12000</v>
      </c>
      <c r="N41" s="50">
        <f t="shared" si="14"/>
        <v>18000</v>
      </c>
      <c r="O41" s="52">
        <v>75</v>
      </c>
      <c r="P41" s="53">
        <f t="shared" si="15"/>
        <v>12000</v>
      </c>
      <c r="Q41" s="50">
        <f t="shared" si="16"/>
        <v>18000</v>
      </c>
      <c r="R41" s="52">
        <v>90</v>
      </c>
      <c r="S41" s="53">
        <f t="shared" si="8"/>
        <v>14400</v>
      </c>
      <c r="T41" s="50">
        <f t="shared" si="9"/>
        <v>21600</v>
      </c>
      <c r="U41" s="52">
        <v>90</v>
      </c>
      <c r="V41" s="53">
        <f t="shared" si="10"/>
        <v>14400</v>
      </c>
      <c r="W41" s="50">
        <f t="shared" si="11"/>
        <v>21600</v>
      </c>
      <c r="X41" s="72">
        <v>75</v>
      </c>
      <c r="Y41" s="73">
        <f>X41*E41</f>
        <v>18000</v>
      </c>
      <c r="Z41" s="91"/>
    </row>
    <row r="42" spans="1:26" ht="77.25" hidden="1" customHeight="1" outlineLevel="1" x14ac:dyDescent="0.25">
      <c r="A42" s="36">
        <v>39</v>
      </c>
      <c r="B42" s="31" t="s">
        <v>62</v>
      </c>
      <c r="C42" s="35" t="s">
        <v>39</v>
      </c>
      <c r="D42" s="27">
        <v>160</v>
      </c>
      <c r="E42" s="27"/>
      <c r="F42" s="27">
        <v>140</v>
      </c>
      <c r="G42" s="27">
        <f t="shared" si="5"/>
        <v>22400</v>
      </c>
      <c r="H42" s="27">
        <f t="shared" si="6"/>
        <v>0</v>
      </c>
      <c r="I42" s="27">
        <v>140</v>
      </c>
      <c r="J42" s="52">
        <f t="shared" si="7"/>
        <v>22400</v>
      </c>
      <c r="K42" s="50">
        <f t="shared" si="12"/>
        <v>0</v>
      </c>
      <c r="L42" s="52">
        <v>140</v>
      </c>
      <c r="M42" s="52">
        <f t="shared" si="13"/>
        <v>22400</v>
      </c>
      <c r="N42" s="50">
        <f t="shared" si="14"/>
        <v>0</v>
      </c>
      <c r="O42" s="52">
        <v>140</v>
      </c>
      <c r="P42" s="53">
        <f t="shared" si="15"/>
        <v>22400</v>
      </c>
      <c r="Q42" s="50">
        <f t="shared" si="16"/>
        <v>0</v>
      </c>
      <c r="R42" s="52">
        <v>155</v>
      </c>
      <c r="S42" s="53">
        <f t="shared" si="8"/>
        <v>24800</v>
      </c>
      <c r="T42" s="50">
        <f t="shared" si="9"/>
        <v>0</v>
      </c>
      <c r="U42" s="52">
        <v>140</v>
      </c>
      <c r="V42" s="53">
        <f t="shared" si="10"/>
        <v>22400</v>
      </c>
      <c r="W42" s="50">
        <f t="shared" si="11"/>
        <v>0</v>
      </c>
      <c r="X42" s="72"/>
      <c r="Y42" s="73"/>
      <c r="Z42" s="91"/>
    </row>
    <row r="43" spans="1:26" ht="77.25" hidden="1" customHeight="1" outlineLevel="1" x14ac:dyDescent="0.25">
      <c r="A43" s="36">
        <v>40</v>
      </c>
      <c r="B43" s="31" t="s">
        <v>63</v>
      </c>
      <c r="C43" s="35" t="s">
        <v>20</v>
      </c>
      <c r="D43" s="27">
        <v>1</v>
      </c>
      <c r="E43" s="27"/>
      <c r="F43" s="27">
        <v>6500</v>
      </c>
      <c r="G43" s="27">
        <f t="shared" si="5"/>
        <v>6500</v>
      </c>
      <c r="H43" s="27">
        <f t="shared" si="6"/>
        <v>0</v>
      </c>
      <c r="I43" s="27">
        <v>6500</v>
      </c>
      <c r="J43" s="52">
        <f t="shared" si="7"/>
        <v>6500</v>
      </c>
      <c r="K43" s="50">
        <f t="shared" si="12"/>
        <v>0</v>
      </c>
      <c r="L43" s="52">
        <v>6500</v>
      </c>
      <c r="M43" s="52">
        <f t="shared" si="13"/>
        <v>6500</v>
      </c>
      <c r="N43" s="50">
        <f t="shared" si="14"/>
        <v>0</v>
      </c>
      <c r="O43" s="52">
        <v>6500</v>
      </c>
      <c r="P43" s="53">
        <f t="shared" si="15"/>
        <v>6500</v>
      </c>
      <c r="Q43" s="50">
        <f t="shared" si="16"/>
        <v>0</v>
      </c>
      <c r="R43" s="52">
        <v>7500</v>
      </c>
      <c r="S43" s="53">
        <f t="shared" si="8"/>
        <v>7500</v>
      </c>
      <c r="T43" s="50">
        <f t="shared" si="9"/>
        <v>0</v>
      </c>
      <c r="U43" s="52">
        <v>6000</v>
      </c>
      <c r="V43" s="53">
        <f t="shared" si="10"/>
        <v>6000</v>
      </c>
      <c r="W43" s="50">
        <f t="shared" si="11"/>
        <v>0</v>
      </c>
      <c r="X43" s="72"/>
      <c r="Y43" s="73"/>
      <c r="Z43" s="91"/>
    </row>
    <row r="44" spans="1:26" ht="77.25" hidden="1" customHeight="1" outlineLevel="1" x14ac:dyDescent="0.25">
      <c r="A44" s="36">
        <v>41</v>
      </c>
      <c r="B44" s="31" t="s">
        <v>64</v>
      </c>
      <c r="C44" s="35" t="s">
        <v>65</v>
      </c>
      <c r="D44" s="27">
        <v>1</v>
      </c>
      <c r="E44" s="27"/>
      <c r="F44" s="27">
        <v>6000</v>
      </c>
      <c r="G44" s="27">
        <f t="shared" si="5"/>
        <v>6000</v>
      </c>
      <c r="H44" s="27">
        <f t="shared" si="6"/>
        <v>0</v>
      </c>
      <c r="I44" s="27">
        <v>6000</v>
      </c>
      <c r="J44" s="52">
        <f t="shared" si="7"/>
        <v>6000</v>
      </c>
      <c r="K44" s="50">
        <f t="shared" si="12"/>
        <v>0</v>
      </c>
      <c r="L44" s="52">
        <v>6000</v>
      </c>
      <c r="M44" s="52">
        <f t="shared" si="13"/>
        <v>6000</v>
      </c>
      <c r="N44" s="50">
        <f t="shared" si="14"/>
        <v>0</v>
      </c>
      <c r="O44" s="52">
        <v>6000</v>
      </c>
      <c r="P44" s="53">
        <f t="shared" si="15"/>
        <v>6000</v>
      </c>
      <c r="Q44" s="50">
        <f t="shared" si="16"/>
        <v>0</v>
      </c>
      <c r="R44" s="52">
        <v>7000</v>
      </c>
      <c r="S44" s="53">
        <f t="shared" si="8"/>
        <v>7000</v>
      </c>
      <c r="T44" s="50">
        <f t="shared" si="9"/>
        <v>0</v>
      </c>
      <c r="U44" s="52">
        <v>6000</v>
      </c>
      <c r="V44" s="53">
        <f t="shared" si="10"/>
        <v>6000</v>
      </c>
      <c r="W44" s="50">
        <f t="shared" si="11"/>
        <v>0</v>
      </c>
      <c r="X44" s="72"/>
      <c r="Y44" s="73"/>
      <c r="Z44" s="91"/>
    </row>
    <row r="45" spans="1:26" ht="77.25" hidden="1" customHeight="1" outlineLevel="1" x14ac:dyDescent="0.25">
      <c r="A45" s="36">
        <v>42</v>
      </c>
      <c r="B45" s="31" t="s">
        <v>66</v>
      </c>
      <c r="C45" s="35" t="s">
        <v>20</v>
      </c>
      <c r="D45" s="27">
        <v>11</v>
      </c>
      <c r="E45" s="27">
        <v>8</v>
      </c>
      <c r="F45" s="27">
        <v>3750</v>
      </c>
      <c r="G45" s="27">
        <f t="shared" si="5"/>
        <v>41250</v>
      </c>
      <c r="H45" s="27">
        <f t="shared" si="6"/>
        <v>30000</v>
      </c>
      <c r="I45" s="27">
        <v>3750</v>
      </c>
      <c r="J45" s="52">
        <f t="shared" si="7"/>
        <v>41250</v>
      </c>
      <c r="K45" s="50">
        <f t="shared" si="12"/>
        <v>30000</v>
      </c>
      <c r="L45" s="52">
        <v>4400</v>
      </c>
      <c r="M45" s="52">
        <f t="shared" si="13"/>
        <v>48400</v>
      </c>
      <c r="N45" s="50">
        <f t="shared" si="14"/>
        <v>35200</v>
      </c>
      <c r="O45" s="52">
        <v>3750</v>
      </c>
      <c r="P45" s="53">
        <f t="shared" si="15"/>
        <v>41250</v>
      </c>
      <c r="Q45" s="50">
        <f t="shared" si="16"/>
        <v>30000</v>
      </c>
      <c r="R45" s="52">
        <v>4050</v>
      </c>
      <c r="S45" s="53">
        <f t="shared" si="8"/>
        <v>44550</v>
      </c>
      <c r="T45" s="50">
        <f t="shared" si="9"/>
        <v>32400</v>
      </c>
      <c r="U45" s="52">
        <v>4000</v>
      </c>
      <c r="V45" s="53">
        <f t="shared" si="10"/>
        <v>44000</v>
      </c>
      <c r="W45" s="50">
        <f t="shared" si="11"/>
        <v>32000</v>
      </c>
      <c r="X45" s="72">
        <v>2400</v>
      </c>
      <c r="Y45" s="73">
        <f>X45*E45</f>
        <v>19200</v>
      </c>
      <c r="Z45" s="91"/>
    </row>
    <row r="46" spans="1:26" ht="77.25" hidden="1" customHeight="1" outlineLevel="1" x14ac:dyDescent="0.25">
      <c r="A46" s="36">
        <v>43</v>
      </c>
      <c r="B46" s="31" t="s">
        <v>67</v>
      </c>
      <c r="C46" s="35" t="s">
        <v>20</v>
      </c>
      <c r="D46" s="27">
        <v>2</v>
      </c>
      <c r="E46" s="27">
        <v>2</v>
      </c>
      <c r="F46" s="27">
        <v>3850</v>
      </c>
      <c r="G46" s="27">
        <f t="shared" si="5"/>
        <v>7700</v>
      </c>
      <c r="H46" s="27">
        <f t="shared" si="6"/>
        <v>7700</v>
      </c>
      <c r="I46" s="27">
        <v>3850</v>
      </c>
      <c r="J46" s="52">
        <f t="shared" si="7"/>
        <v>7700</v>
      </c>
      <c r="K46" s="50">
        <f t="shared" si="12"/>
        <v>7700</v>
      </c>
      <c r="L46" s="52">
        <v>3850</v>
      </c>
      <c r="M46" s="52">
        <f t="shared" si="13"/>
        <v>7700</v>
      </c>
      <c r="N46" s="50">
        <f t="shared" si="14"/>
        <v>7700</v>
      </c>
      <c r="O46" s="52">
        <v>3850</v>
      </c>
      <c r="P46" s="53">
        <f t="shared" si="15"/>
        <v>7700</v>
      </c>
      <c r="Q46" s="50">
        <f t="shared" si="16"/>
        <v>7700</v>
      </c>
      <c r="R46" s="52">
        <v>4150</v>
      </c>
      <c r="S46" s="53">
        <f t="shared" si="8"/>
        <v>8300</v>
      </c>
      <c r="T46" s="50">
        <f t="shared" si="9"/>
        <v>8300</v>
      </c>
      <c r="U46" s="52">
        <v>4500</v>
      </c>
      <c r="V46" s="53">
        <f t="shared" si="10"/>
        <v>9000</v>
      </c>
      <c r="W46" s="50">
        <f t="shared" si="11"/>
        <v>9000</v>
      </c>
      <c r="X46" s="72">
        <v>3400</v>
      </c>
      <c r="Y46" s="73">
        <f>X46*E46</f>
        <v>6800</v>
      </c>
      <c r="Z46" s="91"/>
    </row>
    <row r="47" spans="1:26" ht="77.25" hidden="1" customHeight="1" outlineLevel="1" x14ac:dyDescent="0.25">
      <c r="A47" s="36">
        <v>44</v>
      </c>
      <c r="B47" s="31" t="s">
        <v>68</v>
      </c>
      <c r="C47" s="35" t="s">
        <v>20</v>
      </c>
      <c r="D47" s="27">
        <v>1</v>
      </c>
      <c r="E47" s="27">
        <v>1</v>
      </c>
      <c r="F47" s="27">
        <v>4100</v>
      </c>
      <c r="G47" s="27">
        <f t="shared" si="5"/>
        <v>4100</v>
      </c>
      <c r="H47" s="27">
        <f t="shared" si="6"/>
        <v>4100</v>
      </c>
      <c r="I47" s="27">
        <v>4100</v>
      </c>
      <c r="J47" s="52">
        <f t="shared" si="7"/>
        <v>4100</v>
      </c>
      <c r="K47" s="50">
        <f t="shared" si="12"/>
        <v>4100</v>
      </c>
      <c r="L47" s="52">
        <v>4100</v>
      </c>
      <c r="M47" s="52">
        <f t="shared" si="13"/>
        <v>4100</v>
      </c>
      <c r="N47" s="50">
        <f t="shared" si="14"/>
        <v>4100</v>
      </c>
      <c r="O47" s="52">
        <v>4100</v>
      </c>
      <c r="P47" s="53">
        <f t="shared" si="15"/>
        <v>4100</v>
      </c>
      <c r="Q47" s="50">
        <f t="shared" si="16"/>
        <v>4100</v>
      </c>
      <c r="R47" s="52">
        <v>4300</v>
      </c>
      <c r="S47" s="53">
        <f t="shared" si="8"/>
        <v>4300</v>
      </c>
      <c r="T47" s="50">
        <f t="shared" si="9"/>
        <v>4300</v>
      </c>
      <c r="U47" s="52">
        <v>4800</v>
      </c>
      <c r="V47" s="53">
        <f t="shared" si="10"/>
        <v>4800</v>
      </c>
      <c r="W47" s="50">
        <f t="shared" si="11"/>
        <v>4800</v>
      </c>
      <c r="X47" s="72">
        <v>4000</v>
      </c>
      <c r="Y47" s="73">
        <f>X47*E47</f>
        <v>4000</v>
      </c>
      <c r="Z47" s="91"/>
    </row>
    <row r="48" spans="1:26" ht="77.25" hidden="1" customHeight="1" outlineLevel="1" x14ac:dyDescent="0.25">
      <c r="A48" s="36">
        <v>45</v>
      </c>
      <c r="B48" s="31" t="s">
        <v>69</v>
      </c>
      <c r="C48" s="35" t="s">
        <v>20</v>
      </c>
      <c r="D48" s="27">
        <v>1</v>
      </c>
      <c r="E48" s="27">
        <v>1</v>
      </c>
      <c r="F48" s="27">
        <v>10800</v>
      </c>
      <c r="G48" s="27">
        <f t="shared" si="5"/>
        <v>10800</v>
      </c>
      <c r="H48" s="27">
        <f t="shared" si="6"/>
        <v>10800</v>
      </c>
      <c r="I48" s="27">
        <v>10800</v>
      </c>
      <c r="J48" s="52">
        <f t="shared" si="7"/>
        <v>10800</v>
      </c>
      <c r="K48" s="50">
        <f t="shared" si="12"/>
        <v>10800</v>
      </c>
      <c r="L48" s="52">
        <v>10800</v>
      </c>
      <c r="M48" s="52">
        <f t="shared" si="13"/>
        <v>10800</v>
      </c>
      <c r="N48" s="50">
        <f t="shared" si="14"/>
        <v>10800</v>
      </c>
      <c r="O48" s="52">
        <v>10800</v>
      </c>
      <c r="P48" s="53">
        <f t="shared" si="15"/>
        <v>10800</v>
      </c>
      <c r="Q48" s="50">
        <f t="shared" si="16"/>
        <v>10800</v>
      </c>
      <c r="R48" s="52">
        <v>11500</v>
      </c>
      <c r="S48" s="53">
        <f t="shared" si="8"/>
        <v>11500</v>
      </c>
      <c r="T48" s="50">
        <f t="shared" si="9"/>
        <v>11500</v>
      </c>
      <c r="U48" s="52">
        <v>12500</v>
      </c>
      <c r="V48" s="53">
        <f t="shared" si="10"/>
        <v>12500</v>
      </c>
      <c r="W48" s="50">
        <f t="shared" si="11"/>
        <v>12500</v>
      </c>
      <c r="X48" s="72">
        <v>8500</v>
      </c>
      <c r="Y48" s="73">
        <f>X48*E48</f>
        <v>8500</v>
      </c>
      <c r="Z48" s="91"/>
    </row>
    <row r="49" spans="1:27" s="17" customFormat="1" ht="32.25" customHeight="1" collapsed="1" x14ac:dyDescent="0.25">
      <c r="A49" s="20"/>
      <c r="B49" s="80" t="s">
        <v>70</v>
      </c>
      <c r="C49" s="22" t="s">
        <v>21</v>
      </c>
      <c r="D49" s="22" t="s">
        <v>21</v>
      </c>
      <c r="E49" s="22" t="s">
        <v>21</v>
      </c>
      <c r="F49" s="22"/>
      <c r="G49" s="22">
        <f>SUM(G50:G120)</f>
        <v>5694650</v>
      </c>
      <c r="H49" s="47">
        <f>SUM(H50:H120)</f>
        <v>5349290</v>
      </c>
      <c r="I49" s="21"/>
      <c r="J49" s="46">
        <f>SUM(J50:J120)</f>
        <v>5679360</v>
      </c>
      <c r="K49" s="47">
        <f>SUM(K50:K120)</f>
        <v>5319490</v>
      </c>
      <c r="L49" s="46">
        <v>0</v>
      </c>
      <c r="M49" s="46">
        <f>SUM(M50:M120)</f>
        <v>5752898</v>
      </c>
      <c r="N49" s="47">
        <f>SUM(N50:N120)</f>
        <v>5454850</v>
      </c>
      <c r="O49" s="46"/>
      <c r="P49" s="46">
        <f>SUM(P50:P120)</f>
        <v>5652580</v>
      </c>
      <c r="Q49" s="47">
        <f>SUM(Q50:Q120)</f>
        <v>5267115</v>
      </c>
      <c r="R49" s="46"/>
      <c r="S49" s="46">
        <f>SUM(S50:S120)</f>
        <v>5769845</v>
      </c>
      <c r="T49" s="47">
        <f>SUM(T50:T120)</f>
        <v>5416850</v>
      </c>
      <c r="U49" s="46"/>
      <c r="V49" s="46">
        <f>SUM(V50:V120)</f>
        <v>5848880</v>
      </c>
      <c r="W49" s="47">
        <f>SUM(W50:W120)</f>
        <v>5644365</v>
      </c>
      <c r="X49" s="68"/>
      <c r="Y49" s="69">
        <f>SUM(Y50:Y120)</f>
        <v>8695418.2456308827</v>
      </c>
      <c r="Z49" s="91"/>
    </row>
    <row r="50" spans="1:27" ht="77.25" hidden="1" customHeight="1" outlineLevel="1" x14ac:dyDescent="0.25">
      <c r="A50" s="36">
        <v>1</v>
      </c>
      <c r="B50" s="37" t="s">
        <v>71</v>
      </c>
      <c r="C50" s="35" t="s">
        <v>23</v>
      </c>
      <c r="D50" s="27">
        <v>2100</v>
      </c>
      <c r="E50" s="27">
        <v>2400</v>
      </c>
      <c r="F50" s="27">
        <v>10</v>
      </c>
      <c r="G50" s="27">
        <f>F50*D50</f>
        <v>21000</v>
      </c>
      <c r="H50" s="27">
        <f>F50*E50</f>
        <v>24000</v>
      </c>
      <c r="I50" s="27">
        <v>10</v>
      </c>
      <c r="J50" s="52">
        <f t="shared" ref="J50:J81" si="17">I50*$D50</f>
        <v>21000</v>
      </c>
      <c r="K50" s="50">
        <f t="shared" si="12"/>
        <v>24000</v>
      </c>
      <c r="L50" s="52">
        <v>10</v>
      </c>
      <c r="M50" s="49">
        <f t="shared" si="13"/>
        <v>21000</v>
      </c>
      <c r="N50" s="50">
        <f t="shared" si="14"/>
        <v>24000</v>
      </c>
      <c r="O50" s="52">
        <v>12</v>
      </c>
      <c r="P50" s="49">
        <f t="shared" si="15"/>
        <v>25200</v>
      </c>
      <c r="Q50" s="50">
        <f t="shared" si="16"/>
        <v>28800</v>
      </c>
      <c r="R50" s="52">
        <v>15</v>
      </c>
      <c r="S50" s="49">
        <f>R50*D50</f>
        <v>31500</v>
      </c>
      <c r="T50" s="50">
        <f>R50*E50</f>
        <v>36000</v>
      </c>
      <c r="U50" s="52">
        <v>10</v>
      </c>
      <c r="V50" s="49">
        <f t="shared" ref="V50:V113" si="18">U50*D50</f>
        <v>21000</v>
      </c>
      <c r="W50" s="50">
        <f t="shared" ref="W50:W113" si="19">U50*E50</f>
        <v>24000</v>
      </c>
      <c r="X50" s="72">
        <v>10</v>
      </c>
      <c r="Y50" s="51">
        <f t="shared" ref="Y50:Y61" si="20">X50*E50</f>
        <v>24000</v>
      </c>
      <c r="Z50" s="91"/>
      <c r="AA50" s="86"/>
    </row>
    <row r="51" spans="1:27" ht="77.25" hidden="1" customHeight="1" outlineLevel="1" x14ac:dyDescent="0.25">
      <c r="A51" s="36">
        <v>2</v>
      </c>
      <c r="B51" s="37" t="s">
        <v>72</v>
      </c>
      <c r="C51" s="35" t="s">
        <v>23</v>
      </c>
      <c r="D51" s="27">
        <v>830</v>
      </c>
      <c r="E51" s="27">
        <v>920</v>
      </c>
      <c r="F51" s="27">
        <v>160</v>
      </c>
      <c r="G51" s="27">
        <f t="shared" ref="G51:G114" si="21">F51*D51</f>
        <v>132800</v>
      </c>
      <c r="H51" s="27">
        <f t="shared" ref="H51:H114" si="22">F51*E51</f>
        <v>147200</v>
      </c>
      <c r="I51" s="27">
        <v>160</v>
      </c>
      <c r="J51" s="52">
        <f t="shared" si="17"/>
        <v>132800</v>
      </c>
      <c r="K51" s="47">
        <f t="shared" si="12"/>
        <v>147200</v>
      </c>
      <c r="L51" s="52">
        <v>160</v>
      </c>
      <c r="M51" s="52">
        <f t="shared" si="13"/>
        <v>132800</v>
      </c>
      <c r="N51" s="47">
        <f t="shared" si="14"/>
        <v>147200</v>
      </c>
      <c r="O51" s="52">
        <v>160</v>
      </c>
      <c r="P51" s="53">
        <f t="shared" si="15"/>
        <v>132800</v>
      </c>
      <c r="Q51" s="47">
        <f t="shared" si="16"/>
        <v>147200</v>
      </c>
      <c r="R51" s="52">
        <v>160</v>
      </c>
      <c r="S51" s="53">
        <f t="shared" ref="S51:S114" si="23">R51*D51</f>
        <v>132800</v>
      </c>
      <c r="T51" s="47">
        <f t="shared" ref="T51:T114" si="24">R51*E51</f>
        <v>147200</v>
      </c>
      <c r="U51" s="52">
        <v>180</v>
      </c>
      <c r="V51" s="53">
        <f t="shared" si="18"/>
        <v>149400</v>
      </c>
      <c r="W51" s="47">
        <f t="shared" si="19"/>
        <v>165600</v>
      </c>
      <c r="X51" s="72">
        <v>160</v>
      </c>
      <c r="Y51" s="53">
        <f t="shared" si="20"/>
        <v>147200</v>
      </c>
      <c r="Z51" s="91"/>
      <c r="AA51" s="86"/>
    </row>
    <row r="52" spans="1:27" ht="131.25" hidden="1" customHeight="1" outlineLevel="1" x14ac:dyDescent="0.25">
      <c r="A52" s="36">
        <v>3</v>
      </c>
      <c r="B52" s="37" t="s">
        <v>210</v>
      </c>
      <c r="C52" s="35" t="s">
        <v>23</v>
      </c>
      <c r="D52" s="27">
        <v>750</v>
      </c>
      <c r="E52" s="27">
        <v>1150</v>
      </c>
      <c r="F52" s="27">
        <v>285</v>
      </c>
      <c r="G52" s="27">
        <f t="shared" si="21"/>
        <v>213750</v>
      </c>
      <c r="H52" s="27">
        <f t="shared" si="22"/>
        <v>327750</v>
      </c>
      <c r="I52" s="27">
        <v>285</v>
      </c>
      <c r="J52" s="52">
        <f t="shared" si="17"/>
        <v>213750</v>
      </c>
      <c r="K52" s="47">
        <f t="shared" si="12"/>
        <v>327750</v>
      </c>
      <c r="L52" s="54">
        <v>285</v>
      </c>
      <c r="M52" s="54">
        <f t="shared" si="13"/>
        <v>213750</v>
      </c>
      <c r="N52" s="47">
        <f t="shared" si="14"/>
        <v>327750</v>
      </c>
      <c r="O52" s="52">
        <v>285</v>
      </c>
      <c r="P52" s="53">
        <f t="shared" si="15"/>
        <v>213750</v>
      </c>
      <c r="Q52" s="47">
        <f t="shared" si="16"/>
        <v>327750</v>
      </c>
      <c r="R52" s="52">
        <v>300</v>
      </c>
      <c r="S52" s="53">
        <f t="shared" si="23"/>
        <v>225000</v>
      </c>
      <c r="T52" s="47">
        <f t="shared" si="24"/>
        <v>345000</v>
      </c>
      <c r="U52" s="52">
        <v>295</v>
      </c>
      <c r="V52" s="53">
        <f t="shared" si="18"/>
        <v>221250</v>
      </c>
      <c r="W52" s="47">
        <f t="shared" si="19"/>
        <v>339250</v>
      </c>
      <c r="X52" s="72">
        <v>325</v>
      </c>
      <c r="Y52" s="53">
        <f t="shared" si="20"/>
        <v>373750</v>
      </c>
      <c r="Z52" s="91"/>
      <c r="AA52" s="86"/>
    </row>
    <row r="53" spans="1:27" ht="113.25" hidden="1" customHeight="1" outlineLevel="1" x14ac:dyDescent="0.25">
      <c r="A53" s="36">
        <v>4</v>
      </c>
      <c r="B53" s="37" t="s">
        <v>211</v>
      </c>
      <c r="C53" s="35" t="s">
        <v>23</v>
      </c>
      <c r="D53" s="27">
        <v>500</v>
      </c>
      <c r="E53" s="27">
        <v>450</v>
      </c>
      <c r="F53" s="27">
        <v>370</v>
      </c>
      <c r="G53" s="27">
        <f t="shared" si="21"/>
        <v>185000</v>
      </c>
      <c r="H53" s="27">
        <f t="shared" si="22"/>
        <v>166500</v>
      </c>
      <c r="I53" s="27">
        <v>390</v>
      </c>
      <c r="J53" s="52">
        <f t="shared" si="17"/>
        <v>195000</v>
      </c>
      <c r="K53" s="47">
        <f t="shared" si="12"/>
        <v>175500</v>
      </c>
      <c r="L53" s="54">
        <v>370</v>
      </c>
      <c r="M53" s="54">
        <f t="shared" si="13"/>
        <v>185000</v>
      </c>
      <c r="N53" s="47">
        <f t="shared" si="14"/>
        <v>166500</v>
      </c>
      <c r="O53" s="52">
        <v>370</v>
      </c>
      <c r="P53" s="53">
        <f t="shared" si="15"/>
        <v>185000</v>
      </c>
      <c r="Q53" s="47">
        <f t="shared" si="16"/>
        <v>166500</v>
      </c>
      <c r="R53" s="52">
        <v>395</v>
      </c>
      <c r="S53" s="53">
        <f t="shared" si="23"/>
        <v>197500</v>
      </c>
      <c r="T53" s="47">
        <f t="shared" si="24"/>
        <v>177750</v>
      </c>
      <c r="U53" s="52">
        <v>360</v>
      </c>
      <c r="V53" s="53">
        <f t="shared" si="18"/>
        <v>180000</v>
      </c>
      <c r="W53" s="47">
        <f t="shared" si="19"/>
        <v>162000</v>
      </c>
      <c r="X53" s="72">
        <v>450</v>
      </c>
      <c r="Y53" s="53">
        <f t="shared" si="20"/>
        <v>202500</v>
      </c>
      <c r="Z53" s="91"/>
      <c r="AA53" s="86"/>
    </row>
    <row r="54" spans="1:27" ht="77.25" hidden="1" customHeight="1" outlineLevel="1" x14ac:dyDescent="0.25">
      <c r="A54" s="36">
        <v>5</v>
      </c>
      <c r="B54" s="37" t="s">
        <v>73</v>
      </c>
      <c r="C54" s="35" t="s">
        <v>39</v>
      </c>
      <c r="D54" s="27">
        <v>165</v>
      </c>
      <c r="E54" s="27">
        <v>175</v>
      </c>
      <c r="F54" s="27">
        <v>130</v>
      </c>
      <c r="G54" s="27">
        <f t="shared" si="21"/>
        <v>21450</v>
      </c>
      <c r="H54" s="27">
        <f t="shared" si="22"/>
        <v>22750</v>
      </c>
      <c r="I54" s="27">
        <v>130</v>
      </c>
      <c r="J54" s="52">
        <f t="shared" si="17"/>
        <v>21450</v>
      </c>
      <c r="K54" s="47">
        <f t="shared" si="12"/>
        <v>22750</v>
      </c>
      <c r="L54" s="52">
        <v>130</v>
      </c>
      <c r="M54" s="52">
        <f t="shared" si="13"/>
        <v>21450</v>
      </c>
      <c r="N54" s="47">
        <f t="shared" si="14"/>
        <v>22750</v>
      </c>
      <c r="O54" s="52">
        <v>130</v>
      </c>
      <c r="P54" s="53">
        <f t="shared" si="15"/>
        <v>21450</v>
      </c>
      <c r="Q54" s="47">
        <f t="shared" si="16"/>
        <v>22750</v>
      </c>
      <c r="R54" s="52">
        <v>175</v>
      </c>
      <c r="S54" s="53">
        <f t="shared" si="23"/>
        <v>28875</v>
      </c>
      <c r="T54" s="47">
        <f t="shared" si="24"/>
        <v>30625</v>
      </c>
      <c r="U54" s="52">
        <v>140</v>
      </c>
      <c r="V54" s="53">
        <f t="shared" si="18"/>
        <v>23100</v>
      </c>
      <c r="W54" s="47">
        <f t="shared" si="19"/>
        <v>24500</v>
      </c>
      <c r="X54" s="72">
        <v>210</v>
      </c>
      <c r="Y54" s="53">
        <f t="shared" si="20"/>
        <v>36750</v>
      </c>
      <c r="Z54" s="91"/>
      <c r="AA54" s="86"/>
    </row>
    <row r="55" spans="1:27" ht="77.25" hidden="1" customHeight="1" outlineLevel="1" x14ac:dyDescent="0.25">
      <c r="A55" s="36">
        <v>6</v>
      </c>
      <c r="B55" s="37" t="s">
        <v>74</v>
      </c>
      <c r="C55" s="35" t="s">
        <v>23</v>
      </c>
      <c r="D55" s="27">
        <v>270</v>
      </c>
      <c r="E55" s="27">
        <v>275</v>
      </c>
      <c r="F55" s="27">
        <v>450</v>
      </c>
      <c r="G55" s="27">
        <f t="shared" si="21"/>
        <v>121500</v>
      </c>
      <c r="H55" s="27">
        <f t="shared" si="22"/>
        <v>123750</v>
      </c>
      <c r="I55" s="27">
        <v>460</v>
      </c>
      <c r="J55" s="52">
        <f t="shared" si="17"/>
        <v>124200</v>
      </c>
      <c r="K55" s="47">
        <f t="shared" si="12"/>
        <v>126500</v>
      </c>
      <c r="L55" s="52">
        <v>450</v>
      </c>
      <c r="M55" s="52">
        <f t="shared" si="13"/>
        <v>121500</v>
      </c>
      <c r="N55" s="47">
        <f t="shared" si="14"/>
        <v>123750</v>
      </c>
      <c r="O55" s="52">
        <v>410</v>
      </c>
      <c r="P55" s="53">
        <f t="shared" si="15"/>
        <v>110700</v>
      </c>
      <c r="Q55" s="47">
        <f t="shared" si="16"/>
        <v>112750</v>
      </c>
      <c r="R55" s="52">
        <v>470</v>
      </c>
      <c r="S55" s="53">
        <f t="shared" si="23"/>
        <v>126900</v>
      </c>
      <c r="T55" s="47">
        <f t="shared" si="24"/>
        <v>129250</v>
      </c>
      <c r="U55" s="52">
        <v>450</v>
      </c>
      <c r="V55" s="53">
        <f t="shared" si="18"/>
        <v>121500</v>
      </c>
      <c r="W55" s="47">
        <f t="shared" si="19"/>
        <v>123750</v>
      </c>
      <c r="X55" s="72">
        <v>475</v>
      </c>
      <c r="Y55" s="53">
        <f t="shared" si="20"/>
        <v>130625</v>
      </c>
      <c r="Z55" s="91"/>
      <c r="AA55" s="86"/>
    </row>
    <row r="56" spans="1:27" ht="77.25" hidden="1" customHeight="1" outlineLevel="1" x14ac:dyDescent="0.25">
      <c r="A56" s="36">
        <v>7</v>
      </c>
      <c r="B56" s="37" t="s">
        <v>75</v>
      </c>
      <c r="C56" s="35" t="s">
        <v>23</v>
      </c>
      <c r="D56" s="27">
        <v>1505</v>
      </c>
      <c r="E56" s="27">
        <v>1625</v>
      </c>
      <c r="F56" s="27">
        <v>150</v>
      </c>
      <c r="G56" s="27">
        <f t="shared" si="21"/>
        <v>225750</v>
      </c>
      <c r="H56" s="27">
        <f t="shared" si="22"/>
        <v>243750</v>
      </c>
      <c r="I56" s="27">
        <v>160</v>
      </c>
      <c r="J56" s="52">
        <f t="shared" si="17"/>
        <v>240800</v>
      </c>
      <c r="K56" s="47">
        <f t="shared" si="12"/>
        <v>260000</v>
      </c>
      <c r="L56" s="52">
        <v>150</v>
      </c>
      <c r="M56" s="52">
        <f t="shared" si="13"/>
        <v>225750</v>
      </c>
      <c r="N56" s="47">
        <f t="shared" si="14"/>
        <v>243750</v>
      </c>
      <c r="O56" s="52">
        <v>160</v>
      </c>
      <c r="P56" s="53">
        <f t="shared" si="15"/>
        <v>240800</v>
      </c>
      <c r="Q56" s="47">
        <f t="shared" si="16"/>
        <v>260000</v>
      </c>
      <c r="R56" s="52">
        <v>175</v>
      </c>
      <c r="S56" s="53">
        <f t="shared" si="23"/>
        <v>263375</v>
      </c>
      <c r="T56" s="47">
        <f t="shared" si="24"/>
        <v>284375</v>
      </c>
      <c r="U56" s="52">
        <v>180</v>
      </c>
      <c r="V56" s="53">
        <f t="shared" si="18"/>
        <v>270900</v>
      </c>
      <c r="W56" s="47">
        <f t="shared" si="19"/>
        <v>292500</v>
      </c>
      <c r="X56" s="72">
        <v>160</v>
      </c>
      <c r="Y56" s="53">
        <f t="shared" si="20"/>
        <v>260000</v>
      </c>
      <c r="Z56" s="91"/>
      <c r="AA56" s="86"/>
    </row>
    <row r="57" spans="1:27" ht="77.25" hidden="1" customHeight="1" outlineLevel="1" x14ac:dyDescent="0.25">
      <c r="A57" s="36">
        <v>8</v>
      </c>
      <c r="B57" s="37" t="s">
        <v>76</v>
      </c>
      <c r="C57" s="35" t="s">
        <v>39</v>
      </c>
      <c r="D57" s="27">
        <v>56</v>
      </c>
      <c r="E57" s="27">
        <v>90</v>
      </c>
      <c r="F57" s="27">
        <v>270</v>
      </c>
      <c r="G57" s="27">
        <f t="shared" si="21"/>
        <v>15120</v>
      </c>
      <c r="H57" s="27">
        <f t="shared" si="22"/>
        <v>24300</v>
      </c>
      <c r="I57" s="27">
        <v>270</v>
      </c>
      <c r="J57" s="52">
        <f t="shared" si="17"/>
        <v>15120</v>
      </c>
      <c r="K57" s="47">
        <f t="shared" si="12"/>
        <v>24300</v>
      </c>
      <c r="L57" s="52">
        <v>270</v>
      </c>
      <c r="M57" s="52">
        <f t="shared" si="13"/>
        <v>15120</v>
      </c>
      <c r="N57" s="47">
        <f t="shared" si="14"/>
        <v>24300</v>
      </c>
      <c r="O57" s="52">
        <v>270</v>
      </c>
      <c r="P57" s="53">
        <f t="shared" si="15"/>
        <v>15120</v>
      </c>
      <c r="Q57" s="47">
        <f t="shared" si="16"/>
        <v>24300</v>
      </c>
      <c r="R57" s="52">
        <v>280</v>
      </c>
      <c r="S57" s="53">
        <f t="shared" si="23"/>
        <v>15680</v>
      </c>
      <c r="T57" s="47">
        <f t="shared" si="24"/>
        <v>25200</v>
      </c>
      <c r="U57" s="52">
        <v>310</v>
      </c>
      <c r="V57" s="53">
        <f t="shared" si="18"/>
        <v>17360</v>
      </c>
      <c r="W57" s="47">
        <f t="shared" si="19"/>
        <v>27900</v>
      </c>
      <c r="X57" s="72">
        <v>250</v>
      </c>
      <c r="Y57" s="53">
        <f t="shared" si="20"/>
        <v>22500</v>
      </c>
      <c r="Z57" s="91"/>
      <c r="AA57" s="86"/>
    </row>
    <row r="58" spans="1:27" ht="77.25" hidden="1" customHeight="1" outlineLevel="1" x14ac:dyDescent="0.25">
      <c r="A58" s="36">
        <v>9</v>
      </c>
      <c r="B58" s="37" t="s">
        <v>77</v>
      </c>
      <c r="C58" s="35" t="s">
        <v>39</v>
      </c>
      <c r="D58" s="27">
        <v>80</v>
      </c>
      <c r="E58" s="27">
        <v>100</v>
      </c>
      <c r="F58" s="27">
        <v>400</v>
      </c>
      <c r="G58" s="27">
        <f t="shared" si="21"/>
        <v>32000</v>
      </c>
      <c r="H58" s="27">
        <f t="shared" si="22"/>
        <v>40000</v>
      </c>
      <c r="I58" s="27">
        <v>325</v>
      </c>
      <c r="J58" s="52">
        <f t="shared" si="17"/>
        <v>26000</v>
      </c>
      <c r="K58" s="47">
        <f t="shared" si="12"/>
        <v>32500</v>
      </c>
      <c r="L58" s="52">
        <v>400</v>
      </c>
      <c r="M58" s="52">
        <f t="shared" si="13"/>
        <v>32000</v>
      </c>
      <c r="N58" s="47">
        <f t="shared" si="14"/>
        <v>40000</v>
      </c>
      <c r="O58" s="52">
        <v>325</v>
      </c>
      <c r="P58" s="53">
        <f t="shared" si="15"/>
        <v>26000</v>
      </c>
      <c r="Q58" s="47">
        <f t="shared" si="16"/>
        <v>32500</v>
      </c>
      <c r="R58" s="52">
        <v>340</v>
      </c>
      <c r="S58" s="53">
        <f t="shared" si="23"/>
        <v>27200</v>
      </c>
      <c r="T58" s="47">
        <f t="shared" si="24"/>
        <v>34000</v>
      </c>
      <c r="U58" s="52">
        <v>350</v>
      </c>
      <c r="V58" s="53">
        <f t="shared" si="18"/>
        <v>28000</v>
      </c>
      <c r="W58" s="47">
        <f t="shared" si="19"/>
        <v>35000</v>
      </c>
      <c r="X58" s="72">
        <v>350</v>
      </c>
      <c r="Y58" s="53">
        <f t="shared" si="20"/>
        <v>35000</v>
      </c>
      <c r="Z58" s="91"/>
      <c r="AA58" s="86"/>
    </row>
    <row r="59" spans="1:27" ht="77.25" hidden="1" customHeight="1" outlineLevel="1" x14ac:dyDescent="0.25">
      <c r="A59" s="36">
        <v>10</v>
      </c>
      <c r="B59" s="37" t="s">
        <v>78</v>
      </c>
      <c r="C59" s="35" t="s">
        <v>23</v>
      </c>
      <c r="D59" s="27">
        <v>900</v>
      </c>
      <c r="E59" s="27">
        <v>2100</v>
      </c>
      <c r="F59" s="27">
        <v>45</v>
      </c>
      <c r="G59" s="27">
        <f t="shared" si="21"/>
        <v>40500</v>
      </c>
      <c r="H59" s="27">
        <f t="shared" si="22"/>
        <v>94500</v>
      </c>
      <c r="I59" s="27">
        <v>45</v>
      </c>
      <c r="J59" s="52">
        <f t="shared" si="17"/>
        <v>40500</v>
      </c>
      <c r="K59" s="47">
        <f t="shared" si="12"/>
        <v>94500</v>
      </c>
      <c r="L59" s="52">
        <v>45</v>
      </c>
      <c r="M59" s="52">
        <f t="shared" si="13"/>
        <v>40500</v>
      </c>
      <c r="N59" s="47">
        <f t="shared" si="14"/>
        <v>94500</v>
      </c>
      <c r="O59" s="52">
        <v>45</v>
      </c>
      <c r="P59" s="53">
        <f t="shared" si="15"/>
        <v>40500</v>
      </c>
      <c r="Q59" s="47">
        <f t="shared" si="16"/>
        <v>94500</v>
      </c>
      <c r="R59" s="52">
        <v>50</v>
      </c>
      <c r="S59" s="53">
        <f t="shared" si="23"/>
        <v>45000</v>
      </c>
      <c r="T59" s="47">
        <f t="shared" si="24"/>
        <v>105000</v>
      </c>
      <c r="U59" s="52">
        <v>45</v>
      </c>
      <c r="V59" s="53">
        <f t="shared" si="18"/>
        <v>40500</v>
      </c>
      <c r="W59" s="47">
        <f t="shared" si="19"/>
        <v>94500</v>
      </c>
      <c r="X59" s="72">
        <v>50</v>
      </c>
      <c r="Y59" s="53">
        <f t="shared" si="20"/>
        <v>105000</v>
      </c>
      <c r="Z59" s="91"/>
      <c r="AA59" s="86"/>
    </row>
    <row r="60" spans="1:27" ht="77.25" hidden="1" customHeight="1" outlineLevel="1" x14ac:dyDescent="0.25">
      <c r="A60" s="36">
        <v>11</v>
      </c>
      <c r="B60" s="37" t="s">
        <v>79</v>
      </c>
      <c r="C60" s="35" t="s">
        <v>23</v>
      </c>
      <c r="D60" s="27">
        <v>550</v>
      </c>
      <c r="E60" s="27">
        <v>520</v>
      </c>
      <c r="F60" s="27">
        <v>130</v>
      </c>
      <c r="G60" s="27">
        <f t="shared" si="21"/>
        <v>71500</v>
      </c>
      <c r="H60" s="27">
        <f t="shared" si="22"/>
        <v>67600</v>
      </c>
      <c r="I60" s="27">
        <v>140</v>
      </c>
      <c r="J60" s="52">
        <f t="shared" si="17"/>
        <v>77000</v>
      </c>
      <c r="K60" s="47">
        <f t="shared" si="12"/>
        <v>72800</v>
      </c>
      <c r="L60" s="52">
        <v>130</v>
      </c>
      <c r="M60" s="52">
        <f t="shared" si="13"/>
        <v>71500</v>
      </c>
      <c r="N60" s="47">
        <f t="shared" si="14"/>
        <v>67600</v>
      </c>
      <c r="O60" s="52">
        <v>115</v>
      </c>
      <c r="P60" s="53">
        <f t="shared" si="15"/>
        <v>63250</v>
      </c>
      <c r="Q60" s="47">
        <f t="shared" si="16"/>
        <v>59800</v>
      </c>
      <c r="R60" s="52">
        <v>150</v>
      </c>
      <c r="S60" s="53">
        <f t="shared" si="23"/>
        <v>82500</v>
      </c>
      <c r="T60" s="47">
        <f t="shared" si="24"/>
        <v>78000</v>
      </c>
      <c r="U60" s="52">
        <v>140</v>
      </c>
      <c r="V60" s="53">
        <f t="shared" si="18"/>
        <v>77000</v>
      </c>
      <c r="W60" s="47">
        <f t="shared" si="19"/>
        <v>72800</v>
      </c>
      <c r="X60" s="72">
        <v>110</v>
      </c>
      <c r="Y60" s="53">
        <f t="shared" si="20"/>
        <v>57200</v>
      </c>
      <c r="Z60" s="91"/>
      <c r="AA60" s="86"/>
    </row>
    <row r="61" spans="1:27" ht="77.25" hidden="1" customHeight="1" outlineLevel="1" x14ac:dyDescent="0.25">
      <c r="A61" s="36">
        <v>12</v>
      </c>
      <c r="B61" s="37" t="s">
        <v>80</v>
      </c>
      <c r="C61" s="35" t="s">
        <v>23</v>
      </c>
      <c r="D61" s="27">
        <v>28</v>
      </c>
      <c r="E61" s="27">
        <v>32</v>
      </c>
      <c r="F61" s="27">
        <v>1800</v>
      </c>
      <c r="G61" s="27">
        <f t="shared" si="21"/>
        <v>50400</v>
      </c>
      <c r="H61" s="27">
        <f t="shared" si="22"/>
        <v>57600</v>
      </c>
      <c r="I61" s="27">
        <v>1700</v>
      </c>
      <c r="J61" s="52">
        <f t="shared" si="17"/>
        <v>47600</v>
      </c>
      <c r="K61" s="47">
        <f t="shared" si="12"/>
        <v>54400</v>
      </c>
      <c r="L61" s="52">
        <v>1800</v>
      </c>
      <c r="M61" s="52">
        <f t="shared" si="13"/>
        <v>50400</v>
      </c>
      <c r="N61" s="47">
        <f t="shared" si="14"/>
        <v>57600</v>
      </c>
      <c r="O61" s="52">
        <v>1800</v>
      </c>
      <c r="P61" s="53">
        <f t="shared" si="15"/>
        <v>50400</v>
      </c>
      <c r="Q61" s="47">
        <f t="shared" si="16"/>
        <v>57600</v>
      </c>
      <c r="R61" s="52">
        <v>1800</v>
      </c>
      <c r="S61" s="53">
        <f t="shared" si="23"/>
        <v>50400</v>
      </c>
      <c r="T61" s="47">
        <f t="shared" si="24"/>
        <v>57600</v>
      </c>
      <c r="U61" s="52">
        <v>1850</v>
      </c>
      <c r="V61" s="53">
        <f t="shared" si="18"/>
        <v>51800</v>
      </c>
      <c r="W61" s="47">
        <f t="shared" si="19"/>
        <v>59200</v>
      </c>
      <c r="X61" s="72">
        <v>50500</v>
      </c>
      <c r="Y61" s="53">
        <f t="shared" si="20"/>
        <v>1616000</v>
      </c>
      <c r="Z61" s="91"/>
      <c r="AA61" s="86"/>
    </row>
    <row r="62" spans="1:27" ht="77.25" hidden="1" customHeight="1" outlineLevel="1" x14ac:dyDescent="0.25">
      <c r="A62" s="36">
        <v>13</v>
      </c>
      <c r="B62" s="37" t="s">
        <v>81</v>
      </c>
      <c r="C62" s="35" t="s">
        <v>23</v>
      </c>
      <c r="D62" s="27">
        <v>28</v>
      </c>
      <c r="E62" s="27"/>
      <c r="F62" s="27">
        <v>1550</v>
      </c>
      <c r="G62" s="27">
        <f t="shared" si="21"/>
        <v>43400</v>
      </c>
      <c r="H62" s="27">
        <f t="shared" si="22"/>
        <v>0</v>
      </c>
      <c r="I62" s="27">
        <v>1250</v>
      </c>
      <c r="J62" s="52">
        <f t="shared" si="17"/>
        <v>35000</v>
      </c>
      <c r="K62" s="47">
        <f t="shared" si="12"/>
        <v>0</v>
      </c>
      <c r="L62" s="52">
        <v>1456</v>
      </c>
      <c r="M62" s="52">
        <f t="shared" si="13"/>
        <v>40768</v>
      </c>
      <c r="N62" s="47">
        <f t="shared" si="14"/>
        <v>0</v>
      </c>
      <c r="O62" s="52">
        <v>1550</v>
      </c>
      <c r="P62" s="53">
        <f t="shared" si="15"/>
        <v>43400</v>
      </c>
      <c r="Q62" s="47">
        <f t="shared" si="16"/>
        <v>0</v>
      </c>
      <c r="R62" s="52">
        <v>1350</v>
      </c>
      <c r="S62" s="53">
        <f t="shared" si="23"/>
        <v>37800</v>
      </c>
      <c r="T62" s="47">
        <f t="shared" si="24"/>
        <v>0</v>
      </c>
      <c r="U62" s="52">
        <v>1415</v>
      </c>
      <c r="V62" s="53">
        <f t="shared" si="18"/>
        <v>39620</v>
      </c>
      <c r="W62" s="47">
        <f t="shared" si="19"/>
        <v>0</v>
      </c>
      <c r="X62" s="72"/>
      <c r="Y62" s="53"/>
      <c r="Z62" s="91"/>
      <c r="AA62" s="86"/>
    </row>
    <row r="63" spans="1:27" ht="77.25" hidden="1" customHeight="1" outlineLevel="1" x14ac:dyDescent="0.25">
      <c r="A63" s="36">
        <v>14</v>
      </c>
      <c r="B63" s="37" t="s">
        <v>212</v>
      </c>
      <c r="C63" s="35" t="s">
        <v>23</v>
      </c>
      <c r="D63" s="27">
        <v>18</v>
      </c>
      <c r="E63" s="27">
        <v>21</v>
      </c>
      <c r="F63" s="27">
        <v>1250</v>
      </c>
      <c r="G63" s="27">
        <f t="shared" si="21"/>
        <v>22500</v>
      </c>
      <c r="H63" s="27">
        <f t="shared" si="22"/>
        <v>26250</v>
      </c>
      <c r="I63" s="27">
        <v>1200</v>
      </c>
      <c r="J63" s="52">
        <f t="shared" si="17"/>
        <v>21600</v>
      </c>
      <c r="K63" s="47">
        <f t="shared" si="12"/>
        <v>25200</v>
      </c>
      <c r="L63" s="54">
        <v>1050</v>
      </c>
      <c r="M63" s="54">
        <f t="shared" si="13"/>
        <v>18900</v>
      </c>
      <c r="N63" s="47">
        <f t="shared" si="14"/>
        <v>22050</v>
      </c>
      <c r="O63" s="52">
        <v>1250</v>
      </c>
      <c r="P63" s="53">
        <f t="shared" si="15"/>
        <v>22500</v>
      </c>
      <c r="Q63" s="47">
        <f t="shared" si="16"/>
        <v>26250</v>
      </c>
      <c r="R63" s="52">
        <v>1300</v>
      </c>
      <c r="S63" s="53">
        <f t="shared" si="23"/>
        <v>23400</v>
      </c>
      <c r="T63" s="47">
        <f t="shared" si="24"/>
        <v>27300</v>
      </c>
      <c r="U63" s="52">
        <v>1325</v>
      </c>
      <c r="V63" s="53">
        <f t="shared" si="18"/>
        <v>23850</v>
      </c>
      <c r="W63" s="47">
        <f t="shared" si="19"/>
        <v>27825</v>
      </c>
      <c r="X63" s="72">
        <f>44500/21</f>
        <v>2119.0476190476193</v>
      </c>
      <c r="Y63" s="53">
        <f>X63*E63</f>
        <v>44500.000000000007</v>
      </c>
      <c r="Z63" s="91"/>
      <c r="AA63" s="86"/>
    </row>
    <row r="64" spans="1:27" ht="77.25" hidden="1" customHeight="1" outlineLevel="1" x14ac:dyDescent="0.25">
      <c r="A64" s="36">
        <v>15</v>
      </c>
      <c r="B64" s="37" t="s">
        <v>82</v>
      </c>
      <c r="C64" s="35" t="s">
        <v>23</v>
      </c>
      <c r="D64" s="27">
        <v>18</v>
      </c>
      <c r="E64" s="27"/>
      <c r="F64" s="27">
        <v>1250</v>
      </c>
      <c r="G64" s="27">
        <f t="shared" si="21"/>
        <v>22500</v>
      </c>
      <c r="H64" s="27">
        <f t="shared" si="22"/>
        <v>0</v>
      </c>
      <c r="I64" s="27">
        <v>1050</v>
      </c>
      <c r="J64" s="52">
        <f t="shared" si="17"/>
        <v>18900</v>
      </c>
      <c r="K64" s="47">
        <f t="shared" si="12"/>
        <v>0</v>
      </c>
      <c r="L64" s="54">
        <v>1300</v>
      </c>
      <c r="M64" s="54">
        <f t="shared" si="13"/>
        <v>23400</v>
      </c>
      <c r="N64" s="47">
        <f t="shared" si="14"/>
        <v>0</v>
      </c>
      <c r="O64" s="52">
        <v>1250</v>
      </c>
      <c r="P64" s="53">
        <f t="shared" si="15"/>
        <v>22500</v>
      </c>
      <c r="Q64" s="47">
        <f t="shared" si="16"/>
        <v>0</v>
      </c>
      <c r="R64" s="52">
        <v>1100</v>
      </c>
      <c r="S64" s="53">
        <f t="shared" si="23"/>
        <v>19800</v>
      </c>
      <c r="T64" s="47">
        <f t="shared" si="24"/>
        <v>0</v>
      </c>
      <c r="U64" s="52">
        <v>1325</v>
      </c>
      <c r="V64" s="53">
        <f t="shared" si="18"/>
        <v>23850</v>
      </c>
      <c r="W64" s="47">
        <f t="shared" si="19"/>
        <v>0</v>
      </c>
      <c r="X64" s="72"/>
      <c r="Y64" s="53"/>
      <c r="Z64" s="91"/>
      <c r="AA64" s="86"/>
    </row>
    <row r="65" spans="1:27" ht="77.25" hidden="1" customHeight="1" outlineLevel="1" x14ac:dyDescent="0.25">
      <c r="A65" s="36">
        <v>16</v>
      </c>
      <c r="B65" s="37" t="s">
        <v>83</v>
      </c>
      <c r="C65" s="35" t="s">
        <v>23</v>
      </c>
      <c r="D65" s="27">
        <v>32</v>
      </c>
      <c r="E65" s="27">
        <v>42</v>
      </c>
      <c r="F65" s="27">
        <v>1250</v>
      </c>
      <c r="G65" s="27">
        <f t="shared" si="21"/>
        <v>40000</v>
      </c>
      <c r="H65" s="27">
        <f t="shared" si="22"/>
        <v>52500</v>
      </c>
      <c r="I65" s="27">
        <v>1500</v>
      </c>
      <c r="J65" s="52">
        <f t="shared" si="17"/>
        <v>48000</v>
      </c>
      <c r="K65" s="47">
        <f t="shared" si="12"/>
        <v>63000</v>
      </c>
      <c r="L65" s="54">
        <v>1400</v>
      </c>
      <c r="M65" s="54">
        <f t="shared" si="13"/>
        <v>44800</v>
      </c>
      <c r="N65" s="47">
        <f t="shared" si="14"/>
        <v>58800</v>
      </c>
      <c r="O65" s="52">
        <v>1250</v>
      </c>
      <c r="P65" s="53">
        <f t="shared" si="15"/>
        <v>40000</v>
      </c>
      <c r="Q65" s="47">
        <f t="shared" si="16"/>
        <v>52500</v>
      </c>
      <c r="R65" s="52">
        <v>1530</v>
      </c>
      <c r="S65" s="53">
        <f t="shared" si="23"/>
        <v>48960</v>
      </c>
      <c r="T65" s="47">
        <f t="shared" si="24"/>
        <v>64260</v>
      </c>
      <c r="U65" s="52">
        <v>1525</v>
      </c>
      <c r="V65" s="53">
        <f t="shared" si="18"/>
        <v>48800</v>
      </c>
      <c r="W65" s="47">
        <f t="shared" si="19"/>
        <v>64050</v>
      </c>
      <c r="X65" s="72">
        <f>70000/E65</f>
        <v>1666.6666666666667</v>
      </c>
      <c r="Y65" s="53">
        <f>X65*E65</f>
        <v>70000</v>
      </c>
      <c r="Z65" s="91"/>
      <c r="AA65" s="86"/>
    </row>
    <row r="66" spans="1:27" ht="77.25" hidden="1" customHeight="1" outlineLevel="1" x14ac:dyDescent="0.25">
      <c r="A66" s="36">
        <v>17</v>
      </c>
      <c r="B66" s="37" t="s">
        <v>84</v>
      </c>
      <c r="C66" s="35" t="s">
        <v>23</v>
      </c>
      <c r="D66" s="27">
        <v>64</v>
      </c>
      <c r="E66" s="27">
        <v>24</v>
      </c>
      <c r="F66" s="27">
        <v>950</v>
      </c>
      <c r="G66" s="27">
        <f t="shared" si="21"/>
        <v>60800</v>
      </c>
      <c r="H66" s="27">
        <f t="shared" si="22"/>
        <v>22800</v>
      </c>
      <c r="I66" s="27">
        <v>750</v>
      </c>
      <c r="J66" s="52">
        <f t="shared" si="17"/>
        <v>48000</v>
      </c>
      <c r="K66" s="47">
        <f t="shared" si="12"/>
        <v>18000</v>
      </c>
      <c r="L66" s="52">
        <v>950</v>
      </c>
      <c r="M66" s="52">
        <f t="shared" si="13"/>
        <v>60800</v>
      </c>
      <c r="N66" s="47">
        <f t="shared" si="14"/>
        <v>22800</v>
      </c>
      <c r="O66" s="52">
        <v>950</v>
      </c>
      <c r="P66" s="53">
        <f t="shared" si="15"/>
        <v>60800</v>
      </c>
      <c r="Q66" s="47">
        <f t="shared" si="16"/>
        <v>22800</v>
      </c>
      <c r="R66" s="52">
        <v>800</v>
      </c>
      <c r="S66" s="53">
        <f t="shared" si="23"/>
        <v>51200</v>
      </c>
      <c r="T66" s="47">
        <f t="shared" si="24"/>
        <v>19200</v>
      </c>
      <c r="U66" s="52">
        <v>750</v>
      </c>
      <c r="V66" s="53">
        <f t="shared" si="18"/>
        <v>48000</v>
      </c>
      <c r="W66" s="47">
        <f t="shared" si="19"/>
        <v>18000</v>
      </c>
      <c r="X66" s="72">
        <f>35000/E66</f>
        <v>1458.3333333333333</v>
      </c>
      <c r="Y66" s="53">
        <f>X66*E66</f>
        <v>35000</v>
      </c>
      <c r="Z66" s="91"/>
      <c r="AA66" s="86"/>
    </row>
    <row r="67" spans="1:27" ht="77.25" hidden="1" customHeight="1" outlineLevel="1" x14ac:dyDescent="0.25">
      <c r="A67" s="36">
        <v>18</v>
      </c>
      <c r="B67" s="37" t="s">
        <v>85</v>
      </c>
      <c r="C67" s="35" t="s">
        <v>23</v>
      </c>
      <c r="D67" s="27">
        <v>21</v>
      </c>
      <c r="E67" s="27"/>
      <c r="F67" s="27">
        <v>950</v>
      </c>
      <c r="G67" s="27">
        <f t="shared" si="21"/>
        <v>19950</v>
      </c>
      <c r="H67" s="27">
        <f t="shared" si="22"/>
        <v>0</v>
      </c>
      <c r="I67" s="27">
        <v>750</v>
      </c>
      <c r="J67" s="52">
        <f t="shared" si="17"/>
        <v>15750</v>
      </c>
      <c r="K67" s="47">
        <f t="shared" si="12"/>
        <v>0</v>
      </c>
      <c r="L67" s="52">
        <v>950</v>
      </c>
      <c r="M67" s="52">
        <f t="shared" si="13"/>
        <v>19950</v>
      </c>
      <c r="N67" s="47">
        <f t="shared" si="14"/>
        <v>0</v>
      </c>
      <c r="O67" s="52">
        <v>950</v>
      </c>
      <c r="P67" s="53">
        <f t="shared" si="15"/>
        <v>19950</v>
      </c>
      <c r="Q67" s="47">
        <f t="shared" si="16"/>
        <v>0</v>
      </c>
      <c r="R67" s="52">
        <v>765</v>
      </c>
      <c r="S67" s="53">
        <f t="shared" si="23"/>
        <v>16065</v>
      </c>
      <c r="T67" s="47">
        <f t="shared" si="24"/>
        <v>0</v>
      </c>
      <c r="U67" s="52">
        <v>750</v>
      </c>
      <c r="V67" s="53">
        <f t="shared" si="18"/>
        <v>15750</v>
      </c>
      <c r="W67" s="47">
        <f t="shared" si="19"/>
        <v>0</v>
      </c>
      <c r="X67" s="72"/>
      <c r="Y67" s="53"/>
      <c r="Z67" s="91"/>
      <c r="AA67" s="86"/>
    </row>
    <row r="68" spans="1:27" ht="77.25" hidden="1" customHeight="1" outlineLevel="1" x14ac:dyDescent="0.25">
      <c r="A68" s="36">
        <v>19</v>
      </c>
      <c r="B68" s="37" t="s">
        <v>86</v>
      </c>
      <c r="C68" s="35" t="s">
        <v>20</v>
      </c>
      <c r="D68" s="27">
        <v>3</v>
      </c>
      <c r="E68" s="27">
        <v>2</v>
      </c>
      <c r="F68" s="27">
        <v>47000</v>
      </c>
      <c r="G68" s="27">
        <f t="shared" si="21"/>
        <v>141000</v>
      </c>
      <c r="H68" s="27">
        <f t="shared" si="22"/>
        <v>94000</v>
      </c>
      <c r="I68" s="27">
        <v>42500</v>
      </c>
      <c r="J68" s="52">
        <f t="shared" si="17"/>
        <v>127500</v>
      </c>
      <c r="K68" s="47">
        <f t="shared" ref="K68:K99" si="25">I68*$E68</f>
        <v>85000</v>
      </c>
      <c r="L68" s="54">
        <v>51000</v>
      </c>
      <c r="M68" s="54">
        <f t="shared" ref="M68:M99" si="26">L68*$D68</f>
        <v>153000</v>
      </c>
      <c r="N68" s="47">
        <f t="shared" ref="N68:N99" si="27">L68*$E68</f>
        <v>102000</v>
      </c>
      <c r="O68" s="52">
        <v>47000</v>
      </c>
      <c r="P68" s="53">
        <f t="shared" ref="P68:P99" si="28">O68*$D68</f>
        <v>141000</v>
      </c>
      <c r="Q68" s="47">
        <f t="shared" ref="Q68:Q99" si="29">O68*$E68</f>
        <v>94000</v>
      </c>
      <c r="R68" s="52">
        <v>43000</v>
      </c>
      <c r="S68" s="53">
        <f t="shared" si="23"/>
        <v>129000</v>
      </c>
      <c r="T68" s="47">
        <f t="shared" si="24"/>
        <v>86000</v>
      </c>
      <c r="U68" s="52">
        <v>45000</v>
      </c>
      <c r="V68" s="53">
        <f t="shared" si="18"/>
        <v>135000</v>
      </c>
      <c r="W68" s="47">
        <f t="shared" si="19"/>
        <v>90000</v>
      </c>
      <c r="X68" s="72">
        <v>58500</v>
      </c>
      <c r="Y68" s="53">
        <f>X68*E68</f>
        <v>117000</v>
      </c>
      <c r="Z68" s="91"/>
      <c r="AA68" s="86"/>
    </row>
    <row r="69" spans="1:27" ht="77.25" hidden="1" customHeight="1" outlineLevel="1" x14ac:dyDescent="0.25">
      <c r="A69" s="36">
        <v>20</v>
      </c>
      <c r="B69" s="37" t="s">
        <v>87</v>
      </c>
      <c r="C69" s="35" t="s">
        <v>20</v>
      </c>
      <c r="D69" s="27">
        <v>1</v>
      </c>
      <c r="E69" s="27"/>
      <c r="F69" s="27">
        <v>43500</v>
      </c>
      <c r="G69" s="27">
        <f t="shared" si="21"/>
        <v>43500</v>
      </c>
      <c r="H69" s="27">
        <f t="shared" si="22"/>
        <v>0</v>
      </c>
      <c r="I69" s="27">
        <v>42500</v>
      </c>
      <c r="J69" s="52">
        <f t="shared" si="17"/>
        <v>42500</v>
      </c>
      <c r="K69" s="47">
        <f t="shared" si="25"/>
        <v>0</v>
      </c>
      <c r="L69" s="54">
        <v>45000</v>
      </c>
      <c r="M69" s="54">
        <f t="shared" si="26"/>
        <v>45000</v>
      </c>
      <c r="N69" s="47">
        <f t="shared" si="27"/>
        <v>0</v>
      </c>
      <c r="O69" s="52">
        <v>43000</v>
      </c>
      <c r="P69" s="53">
        <f t="shared" si="28"/>
        <v>43000</v>
      </c>
      <c r="Q69" s="47">
        <f t="shared" si="29"/>
        <v>0</v>
      </c>
      <c r="R69" s="52">
        <v>44000</v>
      </c>
      <c r="S69" s="53">
        <f t="shared" si="23"/>
        <v>44000</v>
      </c>
      <c r="T69" s="47">
        <f t="shared" si="24"/>
        <v>0</v>
      </c>
      <c r="U69" s="52">
        <v>45000</v>
      </c>
      <c r="V69" s="53">
        <f t="shared" si="18"/>
        <v>45000</v>
      </c>
      <c r="W69" s="47">
        <f t="shared" si="19"/>
        <v>0</v>
      </c>
      <c r="X69" s="72"/>
      <c r="Y69" s="53"/>
      <c r="Z69" s="91"/>
      <c r="AA69" s="86"/>
    </row>
    <row r="70" spans="1:27" ht="77.25" hidden="1" customHeight="1" outlineLevel="1" x14ac:dyDescent="0.25">
      <c r="A70" s="36">
        <v>21</v>
      </c>
      <c r="B70" s="37" t="s">
        <v>88</v>
      </c>
      <c r="C70" s="35" t="s">
        <v>89</v>
      </c>
      <c r="D70" s="27">
        <v>1</v>
      </c>
      <c r="E70" s="27"/>
      <c r="F70" s="27">
        <v>46000</v>
      </c>
      <c r="G70" s="27">
        <f t="shared" si="21"/>
        <v>46000</v>
      </c>
      <c r="H70" s="27">
        <f t="shared" si="22"/>
        <v>0</v>
      </c>
      <c r="I70" s="27">
        <v>46000</v>
      </c>
      <c r="J70" s="52">
        <f t="shared" si="17"/>
        <v>46000</v>
      </c>
      <c r="K70" s="47">
        <f t="shared" si="25"/>
        <v>0</v>
      </c>
      <c r="L70" s="54">
        <v>51000</v>
      </c>
      <c r="M70" s="54">
        <f t="shared" si="26"/>
        <v>51000</v>
      </c>
      <c r="N70" s="47">
        <f t="shared" si="27"/>
        <v>0</v>
      </c>
      <c r="O70" s="52">
        <v>46000</v>
      </c>
      <c r="P70" s="53">
        <f t="shared" si="28"/>
        <v>46000</v>
      </c>
      <c r="Q70" s="47">
        <f t="shared" si="29"/>
        <v>0</v>
      </c>
      <c r="R70" s="52">
        <v>48000</v>
      </c>
      <c r="S70" s="53">
        <f t="shared" si="23"/>
        <v>48000</v>
      </c>
      <c r="T70" s="47">
        <f t="shared" si="24"/>
        <v>0</v>
      </c>
      <c r="U70" s="52">
        <v>48000</v>
      </c>
      <c r="V70" s="53">
        <f t="shared" si="18"/>
        <v>48000</v>
      </c>
      <c r="W70" s="47">
        <f t="shared" si="19"/>
        <v>0</v>
      </c>
      <c r="X70" s="72"/>
      <c r="Y70" s="53"/>
      <c r="Z70" s="91"/>
      <c r="AA70" s="86"/>
    </row>
    <row r="71" spans="1:27" ht="135.75" hidden="1" customHeight="1" outlineLevel="1" x14ac:dyDescent="0.25">
      <c r="A71" s="36">
        <v>22</v>
      </c>
      <c r="B71" s="37" t="s">
        <v>90</v>
      </c>
      <c r="C71" s="35" t="s">
        <v>89</v>
      </c>
      <c r="D71" s="27">
        <v>1</v>
      </c>
      <c r="E71" s="27"/>
      <c r="F71" s="27">
        <v>46000</v>
      </c>
      <c r="G71" s="27">
        <f t="shared" si="21"/>
        <v>46000</v>
      </c>
      <c r="H71" s="27">
        <f t="shared" si="22"/>
        <v>0</v>
      </c>
      <c r="I71" s="27">
        <v>46000</v>
      </c>
      <c r="J71" s="52">
        <f t="shared" si="17"/>
        <v>46000</v>
      </c>
      <c r="K71" s="47">
        <f t="shared" si="25"/>
        <v>0</v>
      </c>
      <c r="L71" s="54">
        <v>46000</v>
      </c>
      <c r="M71" s="54">
        <f t="shared" si="26"/>
        <v>46000</v>
      </c>
      <c r="N71" s="47">
        <f t="shared" si="27"/>
        <v>0</v>
      </c>
      <c r="O71" s="52">
        <v>46000</v>
      </c>
      <c r="P71" s="53">
        <f t="shared" si="28"/>
        <v>46000</v>
      </c>
      <c r="Q71" s="47">
        <f t="shared" si="29"/>
        <v>0</v>
      </c>
      <c r="R71" s="52">
        <v>48000</v>
      </c>
      <c r="S71" s="53">
        <f t="shared" si="23"/>
        <v>48000</v>
      </c>
      <c r="T71" s="47">
        <f t="shared" si="24"/>
        <v>0</v>
      </c>
      <c r="U71" s="52">
        <v>48000</v>
      </c>
      <c r="V71" s="53">
        <f t="shared" si="18"/>
        <v>48000</v>
      </c>
      <c r="W71" s="47">
        <f t="shared" si="19"/>
        <v>0</v>
      </c>
      <c r="X71" s="72"/>
      <c r="Y71" s="53"/>
      <c r="Z71" s="91"/>
      <c r="AA71" s="86"/>
    </row>
    <row r="72" spans="1:27" ht="77.25" hidden="1" customHeight="1" outlineLevel="1" x14ac:dyDescent="0.25">
      <c r="A72" s="36">
        <v>23</v>
      </c>
      <c r="B72" s="37" t="s">
        <v>91</v>
      </c>
      <c r="C72" s="35" t="s">
        <v>89</v>
      </c>
      <c r="D72" s="27">
        <v>2</v>
      </c>
      <c r="E72" s="27">
        <v>4</v>
      </c>
      <c r="F72" s="27">
        <v>45000</v>
      </c>
      <c r="G72" s="27">
        <f t="shared" si="21"/>
        <v>90000</v>
      </c>
      <c r="H72" s="27">
        <f t="shared" si="22"/>
        <v>180000</v>
      </c>
      <c r="I72" s="27">
        <v>45000</v>
      </c>
      <c r="J72" s="52">
        <f t="shared" si="17"/>
        <v>90000</v>
      </c>
      <c r="K72" s="47">
        <f t="shared" si="25"/>
        <v>180000</v>
      </c>
      <c r="L72" s="52">
        <v>45000</v>
      </c>
      <c r="M72" s="52">
        <f t="shared" si="26"/>
        <v>90000</v>
      </c>
      <c r="N72" s="47">
        <f t="shared" si="27"/>
        <v>180000</v>
      </c>
      <c r="O72" s="52">
        <v>45000</v>
      </c>
      <c r="P72" s="53">
        <f t="shared" si="28"/>
        <v>90000</v>
      </c>
      <c r="Q72" s="47">
        <f t="shared" si="29"/>
        <v>180000</v>
      </c>
      <c r="R72" s="52">
        <v>46000</v>
      </c>
      <c r="S72" s="53">
        <f t="shared" si="23"/>
        <v>92000</v>
      </c>
      <c r="T72" s="47">
        <f t="shared" si="24"/>
        <v>184000</v>
      </c>
      <c r="U72" s="52">
        <v>46500</v>
      </c>
      <c r="V72" s="53">
        <f t="shared" si="18"/>
        <v>93000</v>
      </c>
      <c r="W72" s="47">
        <f t="shared" si="19"/>
        <v>186000</v>
      </c>
      <c r="X72" s="72">
        <v>65000</v>
      </c>
      <c r="Y72" s="53">
        <f>X72*E72</f>
        <v>260000</v>
      </c>
      <c r="Z72" s="91"/>
      <c r="AA72" s="86"/>
    </row>
    <row r="73" spans="1:27" ht="77.25" hidden="1" customHeight="1" outlineLevel="1" x14ac:dyDescent="0.25">
      <c r="A73" s="36">
        <v>24</v>
      </c>
      <c r="B73" s="37" t="s">
        <v>92</v>
      </c>
      <c r="C73" s="35" t="s">
        <v>31</v>
      </c>
      <c r="D73" s="27">
        <v>18</v>
      </c>
      <c r="E73" s="27"/>
      <c r="F73" s="27">
        <v>2650</v>
      </c>
      <c r="G73" s="27">
        <f t="shared" si="21"/>
        <v>47700</v>
      </c>
      <c r="H73" s="27">
        <f t="shared" si="22"/>
        <v>0</v>
      </c>
      <c r="I73" s="27">
        <v>3250</v>
      </c>
      <c r="J73" s="52">
        <f t="shared" si="17"/>
        <v>58500</v>
      </c>
      <c r="K73" s="47">
        <f t="shared" si="25"/>
        <v>0</v>
      </c>
      <c r="L73" s="52">
        <v>2650</v>
      </c>
      <c r="M73" s="52">
        <f t="shared" si="26"/>
        <v>47700</v>
      </c>
      <c r="N73" s="47">
        <f t="shared" si="27"/>
        <v>0</v>
      </c>
      <c r="O73" s="52">
        <v>2650</v>
      </c>
      <c r="P73" s="53">
        <f t="shared" si="28"/>
        <v>47700</v>
      </c>
      <c r="Q73" s="47">
        <f t="shared" si="29"/>
        <v>0</v>
      </c>
      <c r="R73" s="52">
        <v>3250</v>
      </c>
      <c r="S73" s="53">
        <f t="shared" si="23"/>
        <v>58500</v>
      </c>
      <c r="T73" s="47">
        <f t="shared" si="24"/>
        <v>0</v>
      </c>
      <c r="U73" s="52">
        <v>3550</v>
      </c>
      <c r="V73" s="53">
        <f t="shared" si="18"/>
        <v>63900</v>
      </c>
      <c r="W73" s="47">
        <f t="shared" si="19"/>
        <v>0</v>
      </c>
      <c r="X73" s="72"/>
      <c r="Y73" s="53"/>
      <c r="Z73" s="91"/>
      <c r="AA73" s="86"/>
    </row>
    <row r="74" spans="1:27" ht="77.25" hidden="1" customHeight="1" outlineLevel="1" x14ac:dyDescent="0.25">
      <c r="A74" s="36">
        <v>25</v>
      </c>
      <c r="B74" s="37" t="s">
        <v>93</v>
      </c>
      <c r="C74" s="35" t="s">
        <v>89</v>
      </c>
      <c r="D74" s="27">
        <v>1</v>
      </c>
      <c r="E74" s="27"/>
      <c r="F74" s="27">
        <v>33500</v>
      </c>
      <c r="G74" s="27">
        <f t="shared" si="21"/>
        <v>33500</v>
      </c>
      <c r="H74" s="27">
        <f t="shared" si="22"/>
        <v>0</v>
      </c>
      <c r="I74" s="27">
        <v>33500</v>
      </c>
      <c r="J74" s="52">
        <f t="shared" si="17"/>
        <v>33500</v>
      </c>
      <c r="K74" s="47">
        <f t="shared" si="25"/>
        <v>0</v>
      </c>
      <c r="L74" s="52">
        <v>33500</v>
      </c>
      <c r="M74" s="52">
        <f t="shared" si="26"/>
        <v>33500</v>
      </c>
      <c r="N74" s="47">
        <f t="shared" si="27"/>
        <v>0</v>
      </c>
      <c r="O74" s="52">
        <v>33500</v>
      </c>
      <c r="P74" s="53">
        <f t="shared" si="28"/>
        <v>33500</v>
      </c>
      <c r="Q74" s="47">
        <f t="shared" si="29"/>
        <v>0</v>
      </c>
      <c r="R74" s="52">
        <v>33500</v>
      </c>
      <c r="S74" s="53">
        <f t="shared" si="23"/>
        <v>33500</v>
      </c>
      <c r="T74" s="47">
        <f t="shared" si="24"/>
        <v>0</v>
      </c>
      <c r="U74" s="52">
        <v>35000</v>
      </c>
      <c r="V74" s="53">
        <f t="shared" si="18"/>
        <v>35000</v>
      </c>
      <c r="W74" s="47">
        <f t="shared" si="19"/>
        <v>0</v>
      </c>
      <c r="X74" s="72"/>
      <c r="Y74" s="53"/>
      <c r="Z74" s="91"/>
      <c r="AA74" s="86"/>
    </row>
    <row r="75" spans="1:27" ht="77.25" hidden="1" customHeight="1" outlineLevel="1" x14ac:dyDescent="0.25">
      <c r="A75" s="36">
        <v>26</v>
      </c>
      <c r="B75" s="37" t="s">
        <v>94</v>
      </c>
      <c r="C75" s="35" t="s">
        <v>31</v>
      </c>
      <c r="D75" s="27">
        <v>1</v>
      </c>
      <c r="E75" s="27">
        <v>1</v>
      </c>
      <c r="F75" s="27">
        <v>32000</v>
      </c>
      <c r="G75" s="27">
        <f t="shared" si="21"/>
        <v>32000</v>
      </c>
      <c r="H75" s="27">
        <f t="shared" si="22"/>
        <v>32000</v>
      </c>
      <c r="I75" s="27">
        <v>32500</v>
      </c>
      <c r="J75" s="52">
        <f t="shared" si="17"/>
        <v>32500</v>
      </c>
      <c r="K75" s="47">
        <f t="shared" si="25"/>
        <v>32500</v>
      </c>
      <c r="L75" s="52">
        <v>32000</v>
      </c>
      <c r="M75" s="52">
        <f t="shared" si="26"/>
        <v>32000</v>
      </c>
      <c r="N75" s="47">
        <f t="shared" si="27"/>
        <v>32000</v>
      </c>
      <c r="O75" s="52">
        <v>32500</v>
      </c>
      <c r="P75" s="53">
        <f t="shared" si="28"/>
        <v>32500</v>
      </c>
      <c r="Q75" s="47">
        <f t="shared" si="29"/>
        <v>32500</v>
      </c>
      <c r="R75" s="52">
        <v>32500</v>
      </c>
      <c r="S75" s="53">
        <f t="shared" si="23"/>
        <v>32500</v>
      </c>
      <c r="T75" s="47">
        <f t="shared" si="24"/>
        <v>32500</v>
      </c>
      <c r="U75" s="52">
        <v>35000</v>
      </c>
      <c r="V75" s="53">
        <f t="shared" si="18"/>
        <v>35000</v>
      </c>
      <c r="W75" s="47">
        <f t="shared" si="19"/>
        <v>35000</v>
      </c>
      <c r="X75" s="72">
        <v>38000</v>
      </c>
      <c r="Y75" s="53">
        <f>X75*E75</f>
        <v>38000</v>
      </c>
      <c r="Z75" s="91"/>
      <c r="AA75" s="86"/>
    </row>
    <row r="76" spans="1:27" ht="77.25" hidden="1" customHeight="1" outlineLevel="1" x14ac:dyDescent="0.25">
      <c r="A76" s="36">
        <v>27</v>
      </c>
      <c r="B76" s="37" t="s">
        <v>95</v>
      </c>
      <c r="C76" s="35" t="s">
        <v>39</v>
      </c>
      <c r="D76" s="27">
        <v>24</v>
      </c>
      <c r="E76" s="27">
        <v>28</v>
      </c>
      <c r="F76" s="27">
        <v>2500</v>
      </c>
      <c r="G76" s="27">
        <f t="shared" si="21"/>
        <v>60000</v>
      </c>
      <c r="H76" s="27">
        <f t="shared" si="22"/>
        <v>70000</v>
      </c>
      <c r="I76" s="27">
        <v>2200</v>
      </c>
      <c r="J76" s="52">
        <f t="shared" si="17"/>
        <v>52800</v>
      </c>
      <c r="K76" s="47">
        <f t="shared" si="25"/>
        <v>61600</v>
      </c>
      <c r="L76" s="54">
        <v>2700</v>
      </c>
      <c r="M76" s="54">
        <f t="shared" si="26"/>
        <v>64800</v>
      </c>
      <c r="N76" s="47">
        <f t="shared" si="27"/>
        <v>75600</v>
      </c>
      <c r="O76" s="54">
        <v>2900</v>
      </c>
      <c r="P76" s="55">
        <f t="shared" si="28"/>
        <v>69600</v>
      </c>
      <c r="Q76" s="47">
        <f t="shared" si="29"/>
        <v>81200</v>
      </c>
      <c r="R76" s="54">
        <v>2200</v>
      </c>
      <c r="S76" s="55">
        <f t="shared" si="23"/>
        <v>52800</v>
      </c>
      <c r="T76" s="47">
        <f t="shared" si="24"/>
        <v>61600</v>
      </c>
      <c r="U76" s="54">
        <v>2450</v>
      </c>
      <c r="V76" s="55">
        <f t="shared" si="18"/>
        <v>58800</v>
      </c>
      <c r="W76" s="47">
        <f t="shared" si="19"/>
        <v>68600</v>
      </c>
      <c r="X76" s="72">
        <f>900000/E76</f>
        <v>32142.857142857141</v>
      </c>
      <c r="Y76" s="55">
        <f>X76*E76</f>
        <v>900000</v>
      </c>
      <c r="Z76" s="91"/>
      <c r="AA76" s="86"/>
    </row>
    <row r="77" spans="1:27" ht="77.25" hidden="1" customHeight="1" outlineLevel="1" x14ac:dyDescent="0.25">
      <c r="A77" s="36">
        <v>28</v>
      </c>
      <c r="B77" s="37" t="s">
        <v>96</v>
      </c>
      <c r="C77" s="35" t="s">
        <v>39</v>
      </c>
      <c r="D77" s="27">
        <v>1</v>
      </c>
      <c r="E77" s="27"/>
      <c r="F77" s="27">
        <v>2300</v>
      </c>
      <c r="G77" s="27">
        <f t="shared" si="21"/>
        <v>2300</v>
      </c>
      <c r="H77" s="27">
        <f t="shared" si="22"/>
        <v>0</v>
      </c>
      <c r="I77" s="27">
        <v>2200</v>
      </c>
      <c r="J77" s="52">
        <f t="shared" si="17"/>
        <v>2200</v>
      </c>
      <c r="K77" s="47">
        <f t="shared" si="25"/>
        <v>0</v>
      </c>
      <c r="L77" s="54">
        <v>2300</v>
      </c>
      <c r="M77" s="54">
        <f t="shared" si="26"/>
        <v>2300</v>
      </c>
      <c r="N77" s="47">
        <f t="shared" si="27"/>
        <v>0</v>
      </c>
      <c r="O77" s="54">
        <v>2500</v>
      </c>
      <c r="P77" s="55">
        <f t="shared" si="28"/>
        <v>2500</v>
      </c>
      <c r="Q77" s="47">
        <f t="shared" si="29"/>
        <v>0</v>
      </c>
      <c r="R77" s="54">
        <v>2200</v>
      </c>
      <c r="S77" s="55">
        <f t="shared" si="23"/>
        <v>2200</v>
      </c>
      <c r="T77" s="47">
        <f t="shared" si="24"/>
        <v>0</v>
      </c>
      <c r="U77" s="54">
        <v>2450</v>
      </c>
      <c r="V77" s="55">
        <f t="shared" si="18"/>
        <v>2450</v>
      </c>
      <c r="W77" s="47">
        <f t="shared" si="19"/>
        <v>0</v>
      </c>
      <c r="X77" s="72"/>
      <c r="Y77" s="55"/>
      <c r="Z77" s="91"/>
      <c r="AA77" s="86"/>
    </row>
    <row r="78" spans="1:27" ht="77.25" hidden="1" customHeight="1" outlineLevel="1" x14ac:dyDescent="0.25">
      <c r="A78" s="36">
        <v>29</v>
      </c>
      <c r="B78" s="37" t="s">
        <v>97</v>
      </c>
      <c r="C78" s="35" t="s">
        <v>39</v>
      </c>
      <c r="D78" s="27">
        <v>48</v>
      </c>
      <c r="E78" s="27"/>
      <c r="F78" s="27">
        <v>7400</v>
      </c>
      <c r="G78" s="27">
        <f t="shared" si="21"/>
        <v>355200</v>
      </c>
      <c r="H78" s="27">
        <f t="shared" si="22"/>
        <v>0</v>
      </c>
      <c r="I78" s="27">
        <v>7400</v>
      </c>
      <c r="J78" s="52">
        <f t="shared" si="17"/>
        <v>355200</v>
      </c>
      <c r="K78" s="47">
        <f t="shared" si="25"/>
        <v>0</v>
      </c>
      <c r="L78" s="54">
        <v>7900</v>
      </c>
      <c r="M78" s="54">
        <f t="shared" si="26"/>
        <v>379200</v>
      </c>
      <c r="N78" s="47">
        <f t="shared" si="27"/>
        <v>0</v>
      </c>
      <c r="O78" s="54">
        <v>7800</v>
      </c>
      <c r="P78" s="55">
        <f t="shared" si="28"/>
        <v>374400</v>
      </c>
      <c r="Q78" s="47">
        <f t="shared" si="29"/>
        <v>0</v>
      </c>
      <c r="R78" s="54">
        <v>7400</v>
      </c>
      <c r="S78" s="55">
        <f t="shared" si="23"/>
        <v>355200</v>
      </c>
      <c r="T78" s="47">
        <f t="shared" si="24"/>
        <v>0</v>
      </c>
      <c r="U78" s="54">
        <v>8200</v>
      </c>
      <c r="V78" s="55">
        <f t="shared" si="18"/>
        <v>393600</v>
      </c>
      <c r="W78" s="47">
        <f t="shared" si="19"/>
        <v>0</v>
      </c>
      <c r="X78" s="72"/>
      <c r="Y78" s="55"/>
      <c r="Z78" s="91"/>
      <c r="AA78" s="86"/>
    </row>
    <row r="79" spans="1:27" ht="77.25" hidden="1" customHeight="1" outlineLevel="1" x14ac:dyDescent="0.25">
      <c r="A79" s="36">
        <v>30</v>
      </c>
      <c r="B79" s="37" t="s">
        <v>98</v>
      </c>
      <c r="C79" s="35" t="s">
        <v>39</v>
      </c>
      <c r="D79" s="27">
        <v>1</v>
      </c>
      <c r="E79" s="27">
        <v>56</v>
      </c>
      <c r="F79" s="27">
        <v>7000</v>
      </c>
      <c r="G79" s="27">
        <f t="shared" si="21"/>
        <v>7000</v>
      </c>
      <c r="H79" s="27">
        <f t="shared" si="22"/>
        <v>392000</v>
      </c>
      <c r="I79" s="27">
        <v>7000</v>
      </c>
      <c r="J79" s="52">
        <f t="shared" si="17"/>
        <v>7000</v>
      </c>
      <c r="K79" s="47">
        <f t="shared" si="25"/>
        <v>392000</v>
      </c>
      <c r="L79" s="54">
        <v>7450</v>
      </c>
      <c r="M79" s="54">
        <f t="shared" si="26"/>
        <v>7450</v>
      </c>
      <c r="N79" s="47">
        <f t="shared" si="27"/>
        <v>417200</v>
      </c>
      <c r="O79" s="54">
        <v>7000</v>
      </c>
      <c r="P79" s="55">
        <f t="shared" si="28"/>
        <v>7000</v>
      </c>
      <c r="Q79" s="47">
        <f t="shared" si="29"/>
        <v>392000</v>
      </c>
      <c r="R79" s="54">
        <v>7000</v>
      </c>
      <c r="S79" s="55">
        <f t="shared" si="23"/>
        <v>7000</v>
      </c>
      <c r="T79" s="47">
        <f t="shared" si="24"/>
        <v>392000</v>
      </c>
      <c r="U79" s="54">
        <v>8200</v>
      </c>
      <c r="V79" s="55">
        <f t="shared" si="18"/>
        <v>8200</v>
      </c>
      <c r="W79" s="47">
        <f t="shared" si="19"/>
        <v>459200</v>
      </c>
      <c r="X79" s="72">
        <f>180000/(7.62*3.28)</f>
        <v>7201.8436719800275</v>
      </c>
      <c r="Y79" s="55">
        <f>X79*E79</f>
        <v>403303.24563088152</v>
      </c>
      <c r="Z79" s="91"/>
      <c r="AA79" s="86"/>
    </row>
    <row r="80" spans="1:27" ht="77.25" hidden="1" customHeight="1" outlineLevel="1" x14ac:dyDescent="0.25">
      <c r="A80" s="36">
        <v>31</v>
      </c>
      <c r="B80" s="37" t="s">
        <v>99</v>
      </c>
      <c r="C80" s="35" t="s">
        <v>100</v>
      </c>
      <c r="D80" s="27">
        <v>350</v>
      </c>
      <c r="E80" s="27">
        <v>350</v>
      </c>
      <c r="F80" s="27">
        <v>750</v>
      </c>
      <c r="G80" s="27">
        <f t="shared" si="21"/>
        <v>262500</v>
      </c>
      <c r="H80" s="27">
        <f t="shared" si="22"/>
        <v>262500</v>
      </c>
      <c r="I80" s="27">
        <v>750</v>
      </c>
      <c r="J80" s="52">
        <f t="shared" si="17"/>
        <v>262500</v>
      </c>
      <c r="K80" s="47">
        <f t="shared" si="25"/>
        <v>262500</v>
      </c>
      <c r="L80" s="52">
        <v>750</v>
      </c>
      <c r="M80" s="52">
        <f t="shared" si="26"/>
        <v>262500</v>
      </c>
      <c r="N80" s="47">
        <f t="shared" si="27"/>
        <v>262500</v>
      </c>
      <c r="O80" s="52">
        <v>650</v>
      </c>
      <c r="P80" s="53">
        <f t="shared" si="28"/>
        <v>227500</v>
      </c>
      <c r="Q80" s="47">
        <f t="shared" si="29"/>
        <v>227500</v>
      </c>
      <c r="R80" s="52">
        <v>750</v>
      </c>
      <c r="S80" s="53">
        <f t="shared" si="23"/>
        <v>262500</v>
      </c>
      <c r="T80" s="47">
        <f t="shared" si="24"/>
        <v>262500</v>
      </c>
      <c r="U80" s="52">
        <v>750</v>
      </c>
      <c r="V80" s="53">
        <f t="shared" si="18"/>
        <v>262500</v>
      </c>
      <c r="W80" s="47">
        <f t="shared" si="19"/>
        <v>262500</v>
      </c>
      <c r="X80" s="72">
        <v>600</v>
      </c>
      <c r="Y80" s="53">
        <f>X80*E80</f>
        <v>210000</v>
      </c>
      <c r="Z80" s="91"/>
      <c r="AA80" s="86"/>
    </row>
    <row r="81" spans="1:27" ht="152.25" hidden="1" customHeight="1" outlineLevel="1" x14ac:dyDescent="0.25">
      <c r="A81" s="36">
        <v>32</v>
      </c>
      <c r="B81" s="37" t="s">
        <v>101</v>
      </c>
      <c r="C81" s="35" t="s">
        <v>23</v>
      </c>
      <c r="D81" s="27">
        <v>475</v>
      </c>
      <c r="E81" s="27">
        <v>200</v>
      </c>
      <c r="F81" s="27">
        <v>780</v>
      </c>
      <c r="G81" s="27">
        <f t="shared" si="21"/>
        <v>370500</v>
      </c>
      <c r="H81" s="27">
        <f t="shared" si="22"/>
        <v>156000</v>
      </c>
      <c r="I81" s="27">
        <v>780</v>
      </c>
      <c r="J81" s="52">
        <f t="shared" si="17"/>
        <v>370500</v>
      </c>
      <c r="K81" s="47">
        <f t="shared" si="25"/>
        <v>156000</v>
      </c>
      <c r="L81" s="52">
        <v>680</v>
      </c>
      <c r="M81" s="52">
        <f t="shared" si="26"/>
        <v>323000</v>
      </c>
      <c r="N81" s="47">
        <f t="shared" si="27"/>
        <v>136000</v>
      </c>
      <c r="O81" s="54">
        <v>780</v>
      </c>
      <c r="P81" s="55">
        <f t="shared" si="28"/>
        <v>370500</v>
      </c>
      <c r="Q81" s="47">
        <f t="shared" si="29"/>
        <v>156000</v>
      </c>
      <c r="R81" s="54">
        <v>780</v>
      </c>
      <c r="S81" s="55">
        <f t="shared" si="23"/>
        <v>370500</v>
      </c>
      <c r="T81" s="47">
        <f t="shared" si="24"/>
        <v>156000</v>
      </c>
      <c r="U81" s="54">
        <v>525</v>
      </c>
      <c r="V81" s="55">
        <f t="shared" si="18"/>
        <v>249375</v>
      </c>
      <c r="W81" s="47">
        <f t="shared" si="19"/>
        <v>105000</v>
      </c>
      <c r="X81" s="72">
        <v>850</v>
      </c>
      <c r="Y81" s="55">
        <f>X81*E81</f>
        <v>170000</v>
      </c>
      <c r="Z81" s="91"/>
      <c r="AA81" s="86"/>
    </row>
    <row r="82" spans="1:27" ht="77.25" hidden="1" customHeight="1" outlineLevel="1" x14ac:dyDescent="0.25">
      <c r="A82" s="36">
        <v>33</v>
      </c>
      <c r="B82" s="37" t="s">
        <v>102</v>
      </c>
      <c r="C82" s="35" t="s">
        <v>23</v>
      </c>
      <c r="D82" s="27">
        <v>1</v>
      </c>
      <c r="E82" s="27"/>
      <c r="F82" s="27">
        <v>680</v>
      </c>
      <c r="G82" s="27">
        <f t="shared" si="21"/>
        <v>680</v>
      </c>
      <c r="H82" s="27">
        <f t="shared" si="22"/>
        <v>0</v>
      </c>
      <c r="I82" s="27">
        <v>680</v>
      </c>
      <c r="J82" s="52">
        <f t="shared" ref="J82:J113" si="30">I82*$D82</f>
        <v>680</v>
      </c>
      <c r="K82" s="47">
        <f t="shared" si="25"/>
        <v>0</v>
      </c>
      <c r="L82" s="52">
        <v>680</v>
      </c>
      <c r="M82" s="52">
        <f t="shared" si="26"/>
        <v>680</v>
      </c>
      <c r="N82" s="47">
        <f t="shared" si="27"/>
        <v>0</v>
      </c>
      <c r="O82" s="54">
        <v>680</v>
      </c>
      <c r="P82" s="55">
        <f t="shared" si="28"/>
        <v>680</v>
      </c>
      <c r="Q82" s="47">
        <f t="shared" si="29"/>
        <v>0</v>
      </c>
      <c r="R82" s="54">
        <v>680</v>
      </c>
      <c r="S82" s="55">
        <f t="shared" si="23"/>
        <v>680</v>
      </c>
      <c r="T82" s="47">
        <f t="shared" si="24"/>
        <v>0</v>
      </c>
      <c r="U82" s="54">
        <v>680</v>
      </c>
      <c r="V82" s="55">
        <f t="shared" si="18"/>
        <v>680</v>
      </c>
      <c r="W82" s="47">
        <f t="shared" si="19"/>
        <v>0</v>
      </c>
      <c r="X82" s="72"/>
      <c r="Y82" s="55"/>
      <c r="Z82" s="91"/>
      <c r="AA82" s="86"/>
    </row>
    <row r="83" spans="1:27" ht="77.25" hidden="1" customHeight="1" outlineLevel="1" x14ac:dyDescent="0.25">
      <c r="A83" s="36">
        <v>34</v>
      </c>
      <c r="B83" s="37" t="s">
        <v>103</v>
      </c>
      <c r="C83" s="35" t="s">
        <v>39</v>
      </c>
      <c r="D83" s="27">
        <v>600</v>
      </c>
      <c r="E83" s="27">
        <v>250</v>
      </c>
      <c r="F83" s="27">
        <v>275</v>
      </c>
      <c r="G83" s="27">
        <f t="shared" si="21"/>
        <v>165000</v>
      </c>
      <c r="H83" s="27">
        <f t="shared" si="22"/>
        <v>68750</v>
      </c>
      <c r="I83" s="27">
        <v>275</v>
      </c>
      <c r="J83" s="52">
        <f t="shared" si="30"/>
        <v>165000</v>
      </c>
      <c r="K83" s="47">
        <f t="shared" si="25"/>
        <v>68750</v>
      </c>
      <c r="L83" s="52">
        <v>275</v>
      </c>
      <c r="M83" s="52">
        <f t="shared" si="26"/>
        <v>165000</v>
      </c>
      <c r="N83" s="47">
        <f t="shared" si="27"/>
        <v>68750</v>
      </c>
      <c r="O83" s="52">
        <v>275</v>
      </c>
      <c r="P83" s="53">
        <f t="shared" si="28"/>
        <v>165000</v>
      </c>
      <c r="Q83" s="47">
        <f t="shared" si="29"/>
        <v>68750</v>
      </c>
      <c r="R83" s="52">
        <v>275</v>
      </c>
      <c r="S83" s="53">
        <f t="shared" si="23"/>
        <v>165000</v>
      </c>
      <c r="T83" s="47">
        <f t="shared" si="24"/>
        <v>68750</v>
      </c>
      <c r="U83" s="52">
        <v>275</v>
      </c>
      <c r="V83" s="53">
        <f t="shared" si="18"/>
        <v>165000</v>
      </c>
      <c r="W83" s="47">
        <f t="shared" si="19"/>
        <v>68750</v>
      </c>
      <c r="X83" s="72">
        <v>315</v>
      </c>
      <c r="Y83" s="53">
        <f t="shared" ref="Y83:Y92" si="31">X83*E83</f>
        <v>78750</v>
      </c>
      <c r="Z83" s="91"/>
      <c r="AA83" s="86"/>
    </row>
    <row r="84" spans="1:27" ht="77.25" hidden="1" customHeight="1" outlineLevel="1" x14ac:dyDescent="0.25">
      <c r="A84" s="36">
        <v>35</v>
      </c>
      <c r="B84" s="37" t="s">
        <v>104</v>
      </c>
      <c r="C84" s="35" t="s">
        <v>23</v>
      </c>
      <c r="D84" s="27">
        <v>18</v>
      </c>
      <c r="E84" s="27">
        <v>90</v>
      </c>
      <c r="F84" s="27">
        <v>3000</v>
      </c>
      <c r="G84" s="27">
        <f t="shared" si="21"/>
        <v>54000</v>
      </c>
      <c r="H84" s="27">
        <f t="shared" si="22"/>
        <v>270000</v>
      </c>
      <c r="I84" s="27">
        <v>3000</v>
      </c>
      <c r="J84" s="52">
        <f t="shared" si="30"/>
        <v>54000</v>
      </c>
      <c r="K84" s="47">
        <f t="shared" si="25"/>
        <v>270000</v>
      </c>
      <c r="L84" s="52">
        <v>3000</v>
      </c>
      <c r="M84" s="52">
        <f t="shared" si="26"/>
        <v>54000</v>
      </c>
      <c r="N84" s="47">
        <f t="shared" si="27"/>
        <v>270000</v>
      </c>
      <c r="O84" s="52">
        <v>3000</v>
      </c>
      <c r="P84" s="53">
        <f t="shared" si="28"/>
        <v>54000</v>
      </c>
      <c r="Q84" s="47">
        <f t="shared" si="29"/>
        <v>270000</v>
      </c>
      <c r="R84" s="52">
        <v>3000</v>
      </c>
      <c r="S84" s="53">
        <f t="shared" si="23"/>
        <v>54000</v>
      </c>
      <c r="T84" s="47">
        <f t="shared" si="24"/>
        <v>270000</v>
      </c>
      <c r="U84" s="52">
        <v>3500</v>
      </c>
      <c r="V84" s="53">
        <f t="shared" si="18"/>
        <v>63000</v>
      </c>
      <c r="W84" s="47">
        <f t="shared" si="19"/>
        <v>315000</v>
      </c>
      <c r="X84" s="72">
        <v>3000</v>
      </c>
      <c r="Y84" s="53">
        <f t="shared" si="31"/>
        <v>270000</v>
      </c>
      <c r="Z84" s="91"/>
      <c r="AA84" s="86"/>
    </row>
    <row r="85" spans="1:27" ht="77.25" hidden="1" customHeight="1" outlineLevel="1" x14ac:dyDescent="0.25">
      <c r="A85" s="36">
        <v>36</v>
      </c>
      <c r="B85" s="37" t="s">
        <v>105</v>
      </c>
      <c r="C85" s="35" t="s">
        <v>23</v>
      </c>
      <c r="D85" s="27">
        <v>60</v>
      </c>
      <c r="E85" s="27">
        <v>25</v>
      </c>
      <c r="F85" s="27">
        <v>1200</v>
      </c>
      <c r="G85" s="27">
        <f t="shared" si="21"/>
        <v>72000</v>
      </c>
      <c r="H85" s="27">
        <f t="shared" si="22"/>
        <v>30000</v>
      </c>
      <c r="I85" s="27">
        <v>1150</v>
      </c>
      <c r="J85" s="52">
        <f t="shared" si="30"/>
        <v>69000</v>
      </c>
      <c r="K85" s="47">
        <f t="shared" si="25"/>
        <v>28750</v>
      </c>
      <c r="L85" s="52">
        <v>1200</v>
      </c>
      <c r="M85" s="52">
        <f t="shared" si="26"/>
        <v>72000</v>
      </c>
      <c r="N85" s="47">
        <f t="shared" si="27"/>
        <v>30000</v>
      </c>
      <c r="O85" s="52">
        <v>1200</v>
      </c>
      <c r="P85" s="53">
        <f t="shared" si="28"/>
        <v>72000</v>
      </c>
      <c r="Q85" s="47">
        <f t="shared" si="29"/>
        <v>30000</v>
      </c>
      <c r="R85" s="52">
        <v>1150</v>
      </c>
      <c r="S85" s="53">
        <f t="shared" si="23"/>
        <v>69000</v>
      </c>
      <c r="T85" s="47">
        <f t="shared" si="24"/>
        <v>28750</v>
      </c>
      <c r="U85" s="52">
        <v>850</v>
      </c>
      <c r="V85" s="53">
        <f t="shared" si="18"/>
        <v>51000</v>
      </c>
      <c r="W85" s="47">
        <f t="shared" si="19"/>
        <v>21250</v>
      </c>
      <c r="X85" s="72">
        <v>1150</v>
      </c>
      <c r="Y85" s="53">
        <f t="shared" si="31"/>
        <v>28750</v>
      </c>
      <c r="Z85" s="91"/>
      <c r="AA85" s="86"/>
    </row>
    <row r="86" spans="1:27" ht="110.25" hidden="1" customHeight="1" outlineLevel="1" x14ac:dyDescent="0.25">
      <c r="A86" s="36">
        <v>37</v>
      </c>
      <c r="B86" s="37" t="s">
        <v>213</v>
      </c>
      <c r="C86" s="35" t="s">
        <v>39</v>
      </c>
      <c r="D86" s="27">
        <v>25</v>
      </c>
      <c r="E86" s="27">
        <v>28</v>
      </c>
      <c r="F86" s="27">
        <v>3480</v>
      </c>
      <c r="G86" s="27">
        <f t="shared" si="21"/>
        <v>87000</v>
      </c>
      <c r="H86" s="27">
        <f t="shared" si="22"/>
        <v>97440</v>
      </c>
      <c r="I86" s="27">
        <v>3480</v>
      </c>
      <c r="J86" s="52">
        <f t="shared" si="30"/>
        <v>87000</v>
      </c>
      <c r="K86" s="47">
        <f t="shared" si="25"/>
        <v>97440</v>
      </c>
      <c r="L86" s="54">
        <v>4200</v>
      </c>
      <c r="M86" s="54">
        <f t="shared" si="26"/>
        <v>105000</v>
      </c>
      <c r="N86" s="47">
        <f t="shared" si="27"/>
        <v>117600</v>
      </c>
      <c r="O86" s="52">
        <v>3480</v>
      </c>
      <c r="P86" s="53">
        <f t="shared" si="28"/>
        <v>87000</v>
      </c>
      <c r="Q86" s="47">
        <f t="shared" si="29"/>
        <v>97440</v>
      </c>
      <c r="R86" s="52">
        <v>3480</v>
      </c>
      <c r="S86" s="53">
        <f t="shared" si="23"/>
        <v>87000</v>
      </c>
      <c r="T86" s="47">
        <f t="shared" si="24"/>
        <v>97440</v>
      </c>
      <c r="U86" s="52">
        <v>3560</v>
      </c>
      <c r="V86" s="53">
        <f t="shared" si="18"/>
        <v>89000</v>
      </c>
      <c r="W86" s="47">
        <f t="shared" si="19"/>
        <v>99680</v>
      </c>
      <c r="X86" s="72">
        <f>900000/E86</f>
        <v>32142.857142857141</v>
      </c>
      <c r="Y86" s="53">
        <f t="shared" si="31"/>
        <v>900000</v>
      </c>
      <c r="Z86" s="91"/>
      <c r="AA86" s="86"/>
    </row>
    <row r="87" spans="1:27" ht="150" hidden="1" customHeight="1" outlineLevel="1" x14ac:dyDescent="0.25">
      <c r="A87" s="36">
        <v>38</v>
      </c>
      <c r="B87" s="37" t="s">
        <v>214</v>
      </c>
      <c r="C87" s="35" t="s">
        <v>39</v>
      </c>
      <c r="D87" s="27">
        <v>10</v>
      </c>
      <c r="E87" s="27">
        <v>25</v>
      </c>
      <c r="F87" s="27">
        <v>550</v>
      </c>
      <c r="G87" s="27">
        <f t="shared" si="21"/>
        <v>5500</v>
      </c>
      <c r="H87" s="27">
        <f t="shared" si="22"/>
        <v>13750</v>
      </c>
      <c r="I87" s="27">
        <v>550</v>
      </c>
      <c r="J87" s="52">
        <f t="shared" si="30"/>
        <v>5500</v>
      </c>
      <c r="K87" s="47">
        <f t="shared" si="25"/>
        <v>13750</v>
      </c>
      <c r="L87" s="54">
        <v>550</v>
      </c>
      <c r="M87" s="54">
        <f t="shared" si="26"/>
        <v>5500</v>
      </c>
      <c r="N87" s="47">
        <f t="shared" si="27"/>
        <v>13750</v>
      </c>
      <c r="O87" s="52">
        <v>550</v>
      </c>
      <c r="P87" s="53">
        <f t="shared" si="28"/>
        <v>5500</v>
      </c>
      <c r="Q87" s="47">
        <f t="shared" si="29"/>
        <v>13750</v>
      </c>
      <c r="R87" s="52">
        <v>550</v>
      </c>
      <c r="S87" s="53">
        <f t="shared" si="23"/>
        <v>5500</v>
      </c>
      <c r="T87" s="47">
        <f t="shared" si="24"/>
        <v>13750</v>
      </c>
      <c r="U87" s="52">
        <v>950</v>
      </c>
      <c r="V87" s="53">
        <f t="shared" si="18"/>
        <v>9500</v>
      </c>
      <c r="W87" s="47">
        <f t="shared" si="19"/>
        <v>23750</v>
      </c>
      <c r="X87" s="72">
        <v>550</v>
      </c>
      <c r="Y87" s="53">
        <f t="shared" si="31"/>
        <v>13750</v>
      </c>
      <c r="Z87" s="91"/>
      <c r="AA87" s="86"/>
    </row>
    <row r="88" spans="1:27" ht="169.5" hidden="1" customHeight="1" outlineLevel="1" x14ac:dyDescent="0.25">
      <c r="A88" s="36">
        <v>39</v>
      </c>
      <c r="B88" s="37" t="s">
        <v>209</v>
      </c>
      <c r="C88" s="35" t="s">
        <v>23</v>
      </c>
      <c r="D88" s="27">
        <v>20</v>
      </c>
      <c r="E88" s="27">
        <v>75</v>
      </c>
      <c r="F88" s="27">
        <v>1500</v>
      </c>
      <c r="G88" s="27">
        <f t="shared" si="21"/>
        <v>30000</v>
      </c>
      <c r="H88" s="27">
        <f t="shared" si="22"/>
        <v>112500</v>
      </c>
      <c r="I88" s="27">
        <v>1500</v>
      </c>
      <c r="J88" s="52">
        <f t="shared" si="30"/>
        <v>30000</v>
      </c>
      <c r="K88" s="47">
        <f t="shared" si="25"/>
        <v>112500</v>
      </c>
      <c r="L88" s="52">
        <v>1500</v>
      </c>
      <c r="M88" s="52">
        <f t="shared" si="26"/>
        <v>30000</v>
      </c>
      <c r="N88" s="47">
        <f t="shared" si="27"/>
        <v>112500</v>
      </c>
      <c r="O88" s="52">
        <v>1500</v>
      </c>
      <c r="P88" s="53">
        <f t="shared" si="28"/>
        <v>30000</v>
      </c>
      <c r="Q88" s="47">
        <f t="shared" si="29"/>
        <v>112500</v>
      </c>
      <c r="R88" s="52">
        <v>1500</v>
      </c>
      <c r="S88" s="53">
        <f t="shared" si="23"/>
        <v>30000</v>
      </c>
      <c r="T88" s="47">
        <f t="shared" si="24"/>
        <v>112500</v>
      </c>
      <c r="U88" s="52">
        <v>2250</v>
      </c>
      <c r="V88" s="53">
        <f t="shared" si="18"/>
        <v>45000</v>
      </c>
      <c r="W88" s="47">
        <f t="shared" si="19"/>
        <v>168750</v>
      </c>
      <c r="X88" s="72">
        <v>2000</v>
      </c>
      <c r="Y88" s="53">
        <f t="shared" si="31"/>
        <v>150000</v>
      </c>
      <c r="Z88" s="91"/>
      <c r="AA88" s="86"/>
    </row>
    <row r="89" spans="1:27" ht="77.25" hidden="1" customHeight="1" outlineLevel="1" x14ac:dyDescent="0.25">
      <c r="A89" s="36">
        <v>40</v>
      </c>
      <c r="B89" s="39" t="s">
        <v>106</v>
      </c>
      <c r="C89" s="35" t="s">
        <v>39</v>
      </c>
      <c r="D89" s="27">
        <v>10</v>
      </c>
      <c r="E89" s="27">
        <v>22</v>
      </c>
      <c r="F89" s="27">
        <v>950</v>
      </c>
      <c r="G89" s="27">
        <f t="shared" si="21"/>
        <v>9500</v>
      </c>
      <c r="H89" s="27">
        <f t="shared" si="22"/>
        <v>20900</v>
      </c>
      <c r="I89" s="27">
        <v>1200</v>
      </c>
      <c r="J89" s="52">
        <f t="shared" si="30"/>
        <v>12000</v>
      </c>
      <c r="K89" s="47">
        <f t="shared" si="25"/>
        <v>26400</v>
      </c>
      <c r="L89" s="52">
        <v>950</v>
      </c>
      <c r="M89" s="52">
        <f t="shared" si="26"/>
        <v>9500</v>
      </c>
      <c r="N89" s="47">
        <f t="shared" si="27"/>
        <v>20900</v>
      </c>
      <c r="O89" s="52">
        <v>950</v>
      </c>
      <c r="P89" s="53">
        <f t="shared" si="28"/>
        <v>9500</v>
      </c>
      <c r="Q89" s="47">
        <f t="shared" si="29"/>
        <v>20900</v>
      </c>
      <c r="R89" s="52">
        <v>1200</v>
      </c>
      <c r="S89" s="53">
        <f t="shared" si="23"/>
        <v>12000</v>
      </c>
      <c r="T89" s="47">
        <f t="shared" si="24"/>
        <v>26400</v>
      </c>
      <c r="U89" s="52">
        <v>1280</v>
      </c>
      <c r="V89" s="53">
        <f t="shared" si="18"/>
        <v>12800</v>
      </c>
      <c r="W89" s="47">
        <f t="shared" si="19"/>
        <v>28160</v>
      </c>
      <c r="X89" s="72">
        <v>1150</v>
      </c>
      <c r="Y89" s="53">
        <f t="shared" si="31"/>
        <v>25300</v>
      </c>
      <c r="Z89" s="91"/>
      <c r="AA89" s="86"/>
    </row>
    <row r="90" spans="1:27" ht="77.25" hidden="1" customHeight="1" outlineLevel="1" x14ac:dyDescent="0.25">
      <c r="A90" s="36">
        <v>41</v>
      </c>
      <c r="B90" s="37" t="s">
        <v>107</v>
      </c>
      <c r="C90" s="35" t="s">
        <v>39</v>
      </c>
      <c r="D90" s="27">
        <v>10</v>
      </c>
      <c r="E90" s="27">
        <v>20</v>
      </c>
      <c r="F90" s="27">
        <v>2200</v>
      </c>
      <c r="G90" s="27">
        <f t="shared" si="21"/>
        <v>22000</v>
      </c>
      <c r="H90" s="27">
        <f t="shared" si="22"/>
        <v>44000</v>
      </c>
      <c r="I90" s="32">
        <v>1200</v>
      </c>
      <c r="J90" s="54">
        <f t="shared" si="30"/>
        <v>12000</v>
      </c>
      <c r="K90" s="56">
        <f t="shared" si="25"/>
        <v>24000</v>
      </c>
      <c r="L90" s="52">
        <v>2200</v>
      </c>
      <c r="M90" s="52">
        <f t="shared" si="26"/>
        <v>22000</v>
      </c>
      <c r="N90" s="56">
        <f t="shared" si="27"/>
        <v>44000</v>
      </c>
      <c r="O90" s="52">
        <v>1200</v>
      </c>
      <c r="P90" s="53">
        <f t="shared" si="28"/>
        <v>12000</v>
      </c>
      <c r="Q90" s="56">
        <f t="shared" si="29"/>
        <v>24000</v>
      </c>
      <c r="R90" s="52">
        <v>1200</v>
      </c>
      <c r="S90" s="53">
        <f t="shared" si="23"/>
        <v>12000</v>
      </c>
      <c r="T90" s="56">
        <f t="shared" si="24"/>
        <v>24000</v>
      </c>
      <c r="U90" s="52">
        <v>1400</v>
      </c>
      <c r="V90" s="53">
        <f t="shared" si="18"/>
        <v>14000</v>
      </c>
      <c r="W90" s="56">
        <f t="shared" si="19"/>
        <v>28000</v>
      </c>
      <c r="X90" s="72">
        <v>650</v>
      </c>
      <c r="Y90" s="53">
        <f t="shared" si="31"/>
        <v>13000</v>
      </c>
      <c r="Z90" s="91"/>
      <c r="AA90" s="86"/>
    </row>
    <row r="91" spans="1:27" ht="77.25" hidden="1" customHeight="1" outlineLevel="1" x14ac:dyDescent="0.25">
      <c r="A91" s="36">
        <v>42</v>
      </c>
      <c r="B91" s="37" t="s">
        <v>108</v>
      </c>
      <c r="C91" s="35" t="s">
        <v>31</v>
      </c>
      <c r="D91" s="27">
        <v>1</v>
      </c>
      <c r="E91" s="27">
        <v>1</v>
      </c>
      <c r="F91" s="27">
        <v>7000</v>
      </c>
      <c r="G91" s="27">
        <f t="shared" si="21"/>
        <v>7000</v>
      </c>
      <c r="H91" s="27">
        <f t="shared" si="22"/>
        <v>7000</v>
      </c>
      <c r="I91" s="27">
        <v>7000</v>
      </c>
      <c r="J91" s="52">
        <f t="shared" si="30"/>
        <v>7000</v>
      </c>
      <c r="K91" s="47">
        <f t="shared" si="25"/>
        <v>7000</v>
      </c>
      <c r="L91" s="52">
        <v>7000</v>
      </c>
      <c r="M91" s="52">
        <f t="shared" si="26"/>
        <v>7000</v>
      </c>
      <c r="N91" s="47">
        <f t="shared" si="27"/>
        <v>7000</v>
      </c>
      <c r="O91" s="52">
        <v>7000</v>
      </c>
      <c r="P91" s="53">
        <f t="shared" si="28"/>
        <v>7000</v>
      </c>
      <c r="Q91" s="47">
        <f t="shared" si="29"/>
        <v>7000</v>
      </c>
      <c r="R91" s="52">
        <v>7000</v>
      </c>
      <c r="S91" s="53">
        <f t="shared" si="23"/>
        <v>7000</v>
      </c>
      <c r="T91" s="47">
        <f t="shared" si="24"/>
        <v>7000</v>
      </c>
      <c r="U91" s="52">
        <v>9500</v>
      </c>
      <c r="V91" s="53">
        <f t="shared" si="18"/>
        <v>9500</v>
      </c>
      <c r="W91" s="47">
        <f t="shared" si="19"/>
        <v>9500</v>
      </c>
      <c r="X91" s="72">
        <v>7000</v>
      </c>
      <c r="Y91" s="53">
        <f t="shared" si="31"/>
        <v>7000</v>
      </c>
      <c r="Z91" s="91"/>
      <c r="AA91" s="86"/>
    </row>
    <row r="92" spans="1:27" ht="77.25" hidden="1" customHeight="1" outlineLevel="1" x14ac:dyDescent="0.25">
      <c r="A92" s="36">
        <v>43</v>
      </c>
      <c r="B92" s="37" t="s">
        <v>109</v>
      </c>
      <c r="C92" s="35" t="s">
        <v>39</v>
      </c>
      <c r="D92" s="27">
        <v>12</v>
      </c>
      <c r="E92" s="27">
        <v>22</v>
      </c>
      <c r="F92" s="27">
        <v>650</v>
      </c>
      <c r="G92" s="27">
        <f t="shared" si="21"/>
        <v>7800</v>
      </c>
      <c r="H92" s="27">
        <f t="shared" si="22"/>
        <v>14300</v>
      </c>
      <c r="I92" s="27">
        <v>350</v>
      </c>
      <c r="J92" s="52">
        <f t="shared" si="30"/>
        <v>4200</v>
      </c>
      <c r="K92" s="47">
        <f t="shared" si="25"/>
        <v>7700</v>
      </c>
      <c r="L92" s="52">
        <v>650</v>
      </c>
      <c r="M92" s="52">
        <f t="shared" si="26"/>
        <v>7800</v>
      </c>
      <c r="N92" s="47">
        <f t="shared" si="27"/>
        <v>14300</v>
      </c>
      <c r="O92" s="52">
        <v>350</v>
      </c>
      <c r="P92" s="53">
        <f t="shared" si="28"/>
        <v>4200</v>
      </c>
      <c r="Q92" s="47">
        <f t="shared" si="29"/>
        <v>7700</v>
      </c>
      <c r="R92" s="52">
        <v>350</v>
      </c>
      <c r="S92" s="53">
        <f t="shared" si="23"/>
        <v>4200</v>
      </c>
      <c r="T92" s="47">
        <f t="shared" si="24"/>
        <v>7700</v>
      </c>
      <c r="U92" s="52">
        <v>425</v>
      </c>
      <c r="V92" s="53">
        <f t="shared" si="18"/>
        <v>5100</v>
      </c>
      <c r="W92" s="47">
        <f t="shared" si="19"/>
        <v>9350</v>
      </c>
      <c r="X92" s="72">
        <v>320</v>
      </c>
      <c r="Y92" s="53">
        <f t="shared" si="31"/>
        <v>7040</v>
      </c>
      <c r="Z92" s="91"/>
      <c r="AA92" s="86"/>
    </row>
    <row r="93" spans="1:27" ht="105.75" hidden="1" customHeight="1" outlineLevel="1" x14ac:dyDescent="0.25">
      <c r="A93" s="36">
        <v>44</v>
      </c>
      <c r="B93" s="37" t="s">
        <v>110</v>
      </c>
      <c r="C93" s="35" t="s">
        <v>23</v>
      </c>
      <c r="D93" s="27">
        <v>15</v>
      </c>
      <c r="E93" s="27"/>
      <c r="F93" s="27">
        <v>950</v>
      </c>
      <c r="G93" s="27">
        <f t="shared" si="21"/>
        <v>14250</v>
      </c>
      <c r="H93" s="27">
        <f t="shared" si="22"/>
        <v>0</v>
      </c>
      <c r="I93" s="27">
        <v>1100</v>
      </c>
      <c r="J93" s="52">
        <f t="shared" si="30"/>
        <v>16500</v>
      </c>
      <c r="K93" s="47">
        <f t="shared" si="25"/>
        <v>0</v>
      </c>
      <c r="L93" s="52">
        <v>950</v>
      </c>
      <c r="M93" s="52">
        <f t="shared" si="26"/>
        <v>14250</v>
      </c>
      <c r="N93" s="47">
        <f t="shared" si="27"/>
        <v>0</v>
      </c>
      <c r="O93" s="54">
        <v>950</v>
      </c>
      <c r="P93" s="55">
        <f t="shared" si="28"/>
        <v>14250</v>
      </c>
      <c r="Q93" s="47">
        <f t="shared" si="29"/>
        <v>0</v>
      </c>
      <c r="R93" s="54">
        <v>1100</v>
      </c>
      <c r="S93" s="55">
        <f t="shared" si="23"/>
        <v>16500</v>
      </c>
      <c r="T93" s="47">
        <f t="shared" si="24"/>
        <v>0</v>
      </c>
      <c r="U93" s="54">
        <v>1100</v>
      </c>
      <c r="V93" s="55">
        <f t="shared" si="18"/>
        <v>16500</v>
      </c>
      <c r="W93" s="47">
        <f t="shared" si="19"/>
        <v>0</v>
      </c>
      <c r="X93" s="72"/>
      <c r="Y93" s="55"/>
      <c r="Z93" s="91"/>
      <c r="AA93" s="86"/>
    </row>
    <row r="94" spans="1:27" ht="77.25" hidden="1" customHeight="1" outlineLevel="1" x14ac:dyDescent="0.25">
      <c r="A94" s="36">
        <v>45</v>
      </c>
      <c r="B94" s="37" t="s">
        <v>111</v>
      </c>
      <c r="C94" s="35" t="s">
        <v>23</v>
      </c>
      <c r="D94" s="27">
        <v>35</v>
      </c>
      <c r="E94" s="27">
        <v>60</v>
      </c>
      <c r="F94" s="27">
        <v>2050</v>
      </c>
      <c r="G94" s="27">
        <f t="shared" si="21"/>
        <v>71750</v>
      </c>
      <c r="H94" s="27">
        <f t="shared" si="22"/>
        <v>123000</v>
      </c>
      <c r="I94" s="27">
        <v>2050</v>
      </c>
      <c r="J94" s="52">
        <f t="shared" si="30"/>
        <v>71750</v>
      </c>
      <c r="K94" s="47">
        <f t="shared" si="25"/>
        <v>123000</v>
      </c>
      <c r="L94" s="52">
        <v>2050</v>
      </c>
      <c r="M94" s="52">
        <f t="shared" si="26"/>
        <v>71750</v>
      </c>
      <c r="N94" s="47">
        <f t="shared" si="27"/>
        <v>123000</v>
      </c>
      <c r="O94" s="52">
        <v>2050</v>
      </c>
      <c r="P94" s="53">
        <f t="shared" si="28"/>
        <v>71750</v>
      </c>
      <c r="Q94" s="47">
        <f t="shared" si="29"/>
        <v>123000</v>
      </c>
      <c r="R94" s="52">
        <v>2050</v>
      </c>
      <c r="S94" s="53">
        <f t="shared" si="23"/>
        <v>71750</v>
      </c>
      <c r="T94" s="47">
        <f t="shared" si="24"/>
        <v>123000</v>
      </c>
      <c r="U94" s="52">
        <v>2275</v>
      </c>
      <c r="V94" s="53">
        <f t="shared" si="18"/>
        <v>79625</v>
      </c>
      <c r="W94" s="47">
        <f t="shared" si="19"/>
        <v>136500</v>
      </c>
      <c r="X94" s="72">
        <v>2050</v>
      </c>
      <c r="Y94" s="53">
        <f>X94*E94</f>
        <v>123000</v>
      </c>
      <c r="Z94" s="91"/>
      <c r="AA94" s="86"/>
    </row>
    <row r="95" spans="1:27" ht="77.25" hidden="1" customHeight="1" outlineLevel="1" x14ac:dyDescent="0.25">
      <c r="A95" s="36">
        <v>46</v>
      </c>
      <c r="B95" s="37" t="s">
        <v>112</v>
      </c>
      <c r="C95" s="35" t="s">
        <v>23</v>
      </c>
      <c r="D95" s="27">
        <v>25</v>
      </c>
      <c r="E95" s="27">
        <v>60</v>
      </c>
      <c r="F95" s="27">
        <v>600</v>
      </c>
      <c r="G95" s="27">
        <f t="shared" si="21"/>
        <v>15000</v>
      </c>
      <c r="H95" s="27">
        <f t="shared" si="22"/>
        <v>36000</v>
      </c>
      <c r="I95" s="27">
        <v>600</v>
      </c>
      <c r="J95" s="52">
        <f t="shared" si="30"/>
        <v>15000</v>
      </c>
      <c r="K95" s="47">
        <f t="shared" si="25"/>
        <v>36000</v>
      </c>
      <c r="L95" s="52">
        <v>600</v>
      </c>
      <c r="M95" s="52">
        <f t="shared" si="26"/>
        <v>15000</v>
      </c>
      <c r="N95" s="47">
        <f t="shared" si="27"/>
        <v>36000</v>
      </c>
      <c r="O95" s="52">
        <v>600</v>
      </c>
      <c r="P95" s="53">
        <f t="shared" si="28"/>
        <v>15000</v>
      </c>
      <c r="Q95" s="47">
        <f t="shared" si="29"/>
        <v>36000</v>
      </c>
      <c r="R95" s="52">
        <v>600</v>
      </c>
      <c r="S95" s="53">
        <f t="shared" si="23"/>
        <v>15000</v>
      </c>
      <c r="T95" s="47">
        <f t="shared" si="24"/>
        <v>36000</v>
      </c>
      <c r="U95" s="52">
        <v>675</v>
      </c>
      <c r="V95" s="53">
        <f t="shared" si="18"/>
        <v>16875</v>
      </c>
      <c r="W95" s="47">
        <f t="shared" si="19"/>
        <v>40500</v>
      </c>
      <c r="X95" s="72">
        <v>650</v>
      </c>
      <c r="Y95" s="53">
        <f>X95*E95</f>
        <v>39000</v>
      </c>
      <c r="Z95" s="91"/>
      <c r="AA95" s="86"/>
    </row>
    <row r="96" spans="1:27" ht="77.25" hidden="1" customHeight="1" outlineLevel="1" x14ac:dyDescent="0.25">
      <c r="A96" s="36">
        <v>47</v>
      </c>
      <c r="B96" s="37" t="s">
        <v>113</v>
      </c>
      <c r="C96" s="35" t="s">
        <v>114</v>
      </c>
      <c r="D96" s="27">
        <v>3</v>
      </c>
      <c r="E96" s="27"/>
      <c r="F96" s="27">
        <v>8500</v>
      </c>
      <c r="G96" s="27">
        <f t="shared" si="21"/>
        <v>25500</v>
      </c>
      <c r="H96" s="27">
        <f t="shared" si="22"/>
        <v>0</v>
      </c>
      <c r="I96" s="27">
        <v>8500</v>
      </c>
      <c r="J96" s="52">
        <f t="shared" si="30"/>
        <v>25500</v>
      </c>
      <c r="K96" s="47">
        <f t="shared" si="25"/>
        <v>0</v>
      </c>
      <c r="L96" s="52">
        <v>8500</v>
      </c>
      <c r="M96" s="52">
        <f t="shared" si="26"/>
        <v>25500</v>
      </c>
      <c r="N96" s="47">
        <f t="shared" si="27"/>
        <v>0</v>
      </c>
      <c r="O96" s="52">
        <v>8500</v>
      </c>
      <c r="P96" s="53">
        <f t="shared" si="28"/>
        <v>25500</v>
      </c>
      <c r="Q96" s="47">
        <f t="shared" si="29"/>
        <v>0</v>
      </c>
      <c r="R96" s="52">
        <v>8500</v>
      </c>
      <c r="S96" s="53">
        <f t="shared" si="23"/>
        <v>25500</v>
      </c>
      <c r="T96" s="47">
        <f t="shared" si="24"/>
        <v>0</v>
      </c>
      <c r="U96" s="52">
        <v>9500</v>
      </c>
      <c r="V96" s="53">
        <f t="shared" si="18"/>
        <v>28500</v>
      </c>
      <c r="W96" s="47">
        <f t="shared" si="19"/>
        <v>0</v>
      </c>
      <c r="X96" s="72"/>
      <c r="Y96" s="53"/>
      <c r="Z96" s="91"/>
      <c r="AA96" s="86"/>
    </row>
    <row r="97" spans="1:27" ht="77.25" hidden="1" customHeight="1" outlineLevel="1" x14ac:dyDescent="0.25">
      <c r="A97" s="36">
        <v>48</v>
      </c>
      <c r="B97" s="37" t="s">
        <v>115</v>
      </c>
      <c r="C97" s="35" t="s">
        <v>116</v>
      </c>
      <c r="D97" s="27">
        <v>32</v>
      </c>
      <c r="E97" s="27">
        <v>30</v>
      </c>
      <c r="F97" s="27">
        <v>750</v>
      </c>
      <c r="G97" s="27">
        <f t="shared" si="21"/>
        <v>24000</v>
      </c>
      <c r="H97" s="27">
        <f t="shared" si="22"/>
        <v>22500</v>
      </c>
      <c r="I97" s="27">
        <v>750</v>
      </c>
      <c r="J97" s="52">
        <f t="shared" si="30"/>
        <v>24000</v>
      </c>
      <c r="K97" s="47">
        <f t="shared" si="25"/>
        <v>22500</v>
      </c>
      <c r="L97" s="52">
        <v>750</v>
      </c>
      <c r="M97" s="52">
        <f t="shared" si="26"/>
        <v>24000</v>
      </c>
      <c r="N97" s="47">
        <f t="shared" si="27"/>
        <v>22500</v>
      </c>
      <c r="O97" s="52">
        <v>750</v>
      </c>
      <c r="P97" s="53">
        <f t="shared" si="28"/>
        <v>24000</v>
      </c>
      <c r="Q97" s="47">
        <f t="shared" si="29"/>
        <v>22500</v>
      </c>
      <c r="R97" s="52">
        <v>750</v>
      </c>
      <c r="S97" s="53">
        <f t="shared" si="23"/>
        <v>24000</v>
      </c>
      <c r="T97" s="47">
        <f t="shared" si="24"/>
        <v>22500</v>
      </c>
      <c r="U97" s="52">
        <v>850</v>
      </c>
      <c r="V97" s="53">
        <f t="shared" si="18"/>
        <v>27200</v>
      </c>
      <c r="W97" s="47">
        <f t="shared" si="19"/>
        <v>25500</v>
      </c>
      <c r="X97" s="72">
        <v>750</v>
      </c>
      <c r="Y97" s="53">
        <f>X97*E97</f>
        <v>22500</v>
      </c>
      <c r="Z97" s="91"/>
      <c r="AA97" s="86"/>
    </row>
    <row r="98" spans="1:27" ht="77.25" hidden="1" customHeight="1" outlineLevel="1" x14ac:dyDescent="0.25">
      <c r="A98" s="36">
        <v>49</v>
      </c>
      <c r="B98" s="37" t="s">
        <v>117</v>
      </c>
      <c r="C98" s="35" t="s">
        <v>118</v>
      </c>
      <c r="D98" s="27">
        <v>25</v>
      </c>
      <c r="E98" s="27"/>
      <c r="F98" s="27">
        <v>950</v>
      </c>
      <c r="G98" s="27">
        <f t="shared" si="21"/>
        <v>23750</v>
      </c>
      <c r="H98" s="27">
        <f t="shared" si="22"/>
        <v>0</v>
      </c>
      <c r="I98" s="27">
        <v>970</v>
      </c>
      <c r="J98" s="52">
        <f t="shared" si="30"/>
        <v>24250</v>
      </c>
      <c r="K98" s="47">
        <f t="shared" si="25"/>
        <v>0</v>
      </c>
      <c r="L98" s="52">
        <v>950</v>
      </c>
      <c r="M98" s="52">
        <f t="shared" si="26"/>
        <v>23750</v>
      </c>
      <c r="N98" s="47">
        <f t="shared" si="27"/>
        <v>0</v>
      </c>
      <c r="O98" s="52">
        <v>950</v>
      </c>
      <c r="P98" s="53">
        <f t="shared" si="28"/>
        <v>23750</v>
      </c>
      <c r="Q98" s="47">
        <f t="shared" si="29"/>
        <v>0</v>
      </c>
      <c r="R98" s="52">
        <v>970</v>
      </c>
      <c r="S98" s="53">
        <f t="shared" si="23"/>
        <v>24250</v>
      </c>
      <c r="T98" s="47">
        <f t="shared" si="24"/>
        <v>0</v>
      </c>
      <c r="U98" s="52">
        <v>970</v>
      </c>
      <c r="V98" s="53">
        <f t="shared" si="18"/>
        <v>24250</v>
      </c>
      <c r="W98" s="47">
        <f t="shared" si="19"/>
        <v>0</v>
      </c>
      <c r="X98" s="72"/>
      <c r="Y98" s="53"/>
      <c r="Z98" s="91"/>
      <c r="AA98" s="86"/>
    </row>
    <row r="99" spans="1:27" ht="77.25" hidden="1" customHeight="1" outlineLevel="1" x14ac:dyDescent="0.25">
      <c r="A99" s="36">
        <v>50</v>
      </c>
      <c r="B99" s="37" t="s">
        <v>119</v>
      </c>
      <c r="C99" s="35" t="s">
        <v>116</v>
      </c>
      <c r="D99" s="27">
        <v>10</v>
      </c>
      <c r="E99" s="27">
        <v>15</v>
      </c>
      <c r="F99" s="27">
        <v>6000</v>
      </c>
      <c r="G99" s="27">
        <f t="shared" si="21"/>
        <v>60000</v>
      </c>
      <c r="H99" s="27">
        <f t="shared" si="22"/>
        <v>90000</v>
      </c>
      <c r="I99" s="27">
        <v>6000</v>
      </c>
      <c r="J99" s="52">
        <f t="shared" si="30"/>
        <v>60000</v>
      </c>
      <c r="K99" s="47">
        <f t="shared" si="25"/>
        <v>90000</v>
      </c>
      <c r="L99" s="52">
        <v>6000</v>
      </c>
      <c r="M99" s="52">
        <f t="shared" si="26"/>
        <v>60000</v>
      </c>
      <c r="N99" s="47">
        <f t="shared" si="27"/>
        <v>90000</v>
      </c>
      <c r="O99" s="54">
        <v>6000</v>
      </c>
      <c r="P99" s="55">
        <f t="shared" si="28"/>
        <v>60000</v>
      </c>
      <c r="Q99" s="47">
        <f t="shared" si="29"/>
        <v>90000</v>
      </c>
      <c r="R99" s="54">
        <v>6000</v>
      </c>
      <c r="S99" s="55">
        <f t="shared" si="23"/>
        <v>60000</v>
      </c>
      <c r="T99" s="47">
        <f t="shared" si="24"/>
        <v>90000</v>
      </c>
      <c r="U99" s="54">
        <v>7000</v>
      </c>
      <c r="V99" s="55">
        <f t="shared" si="18"/>
        <v>70000</v>
      </c>
      <c r="W99" s="47">
        <f t="shared" si="19"/>
        <v>105000</v>
      </c>
      <c r="X99" s="72">
        <v>7000</v>
      </c>
      <c r="Y99" s="55">
        <f>X99*E99</f>
        <v>105000</v>
      </c>
      <c r="Z99" s="91"/>
      <c r="AA99" s="86"/>
    </row>
    <row r="100" spans="1:27" ht="77.25" hidden="1" customHeight="1" outlineLevel="1" x14ac:dyDescent="0.25">
      <c r="A100" s="36">
        <v>51</v>
      </c>
      <c r="B100" s="37" t="s">
        <v>120</v>
      </c>
      <c r="C100" s="35" t="s">
        <v>116</v>
      </c>
      <c r="D100" s="27">
        <v>12</v>
      </c>
      <c r="E100" s="27">
        <v>12</v>
      </c>
      <c r="F100" s="27">
        <v>8200</v>
      </c>
      <c r="G100" s="27">
        <f t="shared" si="21"/>
        <v>98400</v>
      </c>
      <c r="H100" s="27">
        <f t="shared" si="22"/>
        <v>98400</v>
      </c>
      <c r="I100" s="32">
        <v>8100</v>
      </c>
      <c r="J100" s="54">
        <f t="shared" si="30"/>
        <v>97200</v>
      </c>
      <c r="K100" s="56">
        <f t="shared" ref="K100:K131" si="32">I100*$E100</f>
        <v>97200</v>
      </c>
      <c r="L100" s="52">
        <v>8200</v>
      </c>
      <c r="M100" s="52">
        <f t="shared" ref="M100:M131" si="33">L100*$D100</f>
        <v>98400</v>
      </c>
      <c r="N100" s="56">
        <f t="shared" ref="N100:N131" si="34">L100*$E100</f>
        <v>98400</v>
      </c>
      <c r="O100" s="52">
        <v>7000</v>
      </c>
      <c r="P100" s="53">
        <f t="shared" ref="P100:P131" si="35">O100*$D100</f>
        <v>84000</v>
      </c>
      <c r="Q100" s="56">
        <f t="shared" ref="Q100:Q131" si="36">O100*$E100</f>
        <v>84000</v>
      </c>
      <c r="R100" s="52">
        <v>8100</v>
      </c>
      <c r="S100" s="53">
        <f t="shared" si="23"/>
        <v>97200</v>
      </c>
      <c r="T100" s="56">
        <f t="shared" si="24"/>
        <v>97200</v>
      </c>
      <c r="U100" s="52">
        <v>7000</v>
      </c>
      <c r="V100" s="53">
        <f t="shared" si="18"/>
        <v>84000</v>
      </c>
      <c r="W100" s="56">
        <f t="shared" si="19"/>
        <v>84000</v>
      </c>
      <c r="X100" s="72">
        <v>7000</v>
      </c>
      <c r="Y100" s="53">
        <f>X100*E100</f>
        <v>84000</v>
      </c>
      <c r="Z100" s="91"/>
      <c r="AA100" s="86"/>
    </row>
    <row r="101" spans="1:27" ht="77.25" hidden="1" customHeight="1" outlineLevel="1" x14ac:dyDescent="0.25">
      <c r="A101" s="36">
        <v>52</v>
      </c>
      <c r="B101" s="37" t="s">
        <v>121</v>
      </c>
      <c r="C101" s="35" t="s">
        <v>23</v>
      </c>
      <c r="D101" s="27">
        <v>270</v>
      </c>
      <c r="E101" s="27">
        <v>430</v>
      </c>
      <c r="F101" s="27">
        <v>950</v>
      </c>
      <c r="G101" s="27">
        <f t="shared" si="21"/>
        <v>256500</v>
      </c>
      <c r="H101" s="27">
        <f t="shared" si="22"/>
        <v>408500</v>
      </c>
      <c r="I101" s="27">
        <v>950</v>
      </c>
      <c r="J101" s="52">
        <f t="shared" si="30"/>
        <v>256500</v>
      </c>
      <c r="K101" s="47">
        <f t="shared" si="32"/>
        <v>408500</v>
      </c>
      <c r="L101" s="54">
        <v>1100</v>
      </c>
      <c r="M101" s="54">
        <f t="shared" si="33"/>
        <v>297000</v>
      </c>
      <c r="N101" s="47">
        <f t="shared" si="34"/>
        <v>473000</v>
      </c>
      <c r="O101" s="52">
        <v>950</v>
      </c>
      <c r="P101" s="53">
        <f t="shared" si="35"/>
        <v>256500</v>
      </c>
      <c r="Q101" s="47">
        <f t="shared" si="36"/>
        <v>408500</v>
      </c>
      <c r="R101" s="52">
        <v>950</v>
      </c>
      <c r="S101" s="53">
        <f t="shared" si="23"/>
        <v>256500</v>
      </c>
      <c r="T101" s="47">
        <f t="shared" si="24"/>
        <v>408500</v>
      </c>
      <c r="U101" s="52">
        <v>1050</v>
      </c>
      <c r="V101" s="53">
        <f t="shared" si="18"/>
        <v>283500</v>
      </c>
      <c r="W101" s="47">
        <f t="shared" si="19"/>
        <v>451500</v>
      </c>
      <c r="X101" s="72">
        <v>850</v>
      </c>
      <c r="Y101" s="53">
        <f>X101*E101</f>
        <v>365500</v>
      </c>
      <c r="Z101" s="91"/>
      <c r="AA101" s="86"/>
    </row>
    <row r="102" spans="1:27" ht="77.25" hidden="1" customHeight="1" outlineLevel="1" x14ac:dyDescent="0.25">
      <c r="A102" s="36">
        <v>53</v>
      </c>
      <c r="B102" s="37" t="s">
        <v>122</v>
      </c>
      <c r="C102" s="35" t="s">
        <v>20</v>
      </c>
      <c r="D102" s="27">
        <v>2</v>
      </c>
      <c r="E102" s="27"/>
      <c r="F102" s="27">
        <v>10500</v>
      </c>
      <c r="G102" s="27">
        <f t="shared" si="21"/>
        <v>21000</v>
      </c>
      <c r="H102" s="27">
        <f t="shared" si="22"/>
        <v>0</v>
      </c>
      <c r="I102" s="32">
        <v>10500</v>
      </c>
      <c r="J102" s="54">
        <f t="shared" si="30"/>
        <v>21000</v>
      </c>
      <c r="K102" s="56">
        <f t="shared" si="32"/>
        <v>0</v>
      </c>
      <c r="L102" s="52">
        <v>10500</v>
      </c>
      <c r="M102" s="52">
        <f t="shared" si="33"/>
        <v>21000</v>
      </c>
      <c r="N102" s="56">
        <f t="shared" si="34"/>
        <v>0</v>
      </c>
      <c r="O102" s="54">
        <v>10500</v>
      </c>
      <c r="P102" s="55">
        <f t="shared" si="35"/>
        <v>21000</v>
      </c>
      <c r="Q102" s="56">
        <f t="shared" si="36"/>
        <v>0</v>
      </c>
      <c r="R102" s="54">
        <v>10500</v>
      </c>
      <c r="S102" s="55">
        <f t="shared" si="23"/>
        <v>21000</v>
      </c>
      <c r="T102" s="56">
        <f t="shared" si="24"/>
        <v>0</v>
      </c>
      <c r="U102" s="54">
        <v>15000</v>
      </c>
      <c r="V102" s="55">
        <f t="shared" si="18"/>
        <v>30000</v>
      </c>
      <c r="W102" s="56">
        <f t="shared" si="19"/>
        <v>0</v>
      </c>
      <c r="X102" s="72"/>
      <c r="Y102" s="55"/>
      <c r="Z102" s="91"/>
      <c r="AA102" s="86"/>
    </row>
    <row r="103" spans="1:27" ht="77.25" hidden="1" customHeight="1" outlineLevel="1" x14ac:dyDescent="0.25">
      <c r="A103" s="36">
        <v>54</v>
      </c>
      <c r="B103" s="37" t="s">
        <v>123</v>
      </c>
      <c r="C103" s="35" t="s">
        <v>20</v>
      </c>
      <c r="D103" s="27">
        <v>2</v>
      </c>
      <c r="E103" s="27"/>
      <c r="F103" s="27">
        <v>4500</v>
      </c>
      <c r="G103" s="27">
        <f t="shared" si="21"/>
        <v>9000</v>
      </c>
      <c r="H103" s="27">
        <f t="shared" si="22"/>
        <v>0</v>
      </c>
      <c r="I103" s="32">
        <v>4500</v>
      </c>
      <c r="J103" s="54">
        <f t="shared" si="30"/>
        <v>9000</v>
      </c>
      <c r="K103" s="56">
        <f t="shared" si="32"/>
        <v>0</v>
      </c>
      <c r="L103" s="52">
        <v>4500</v>
      </c>
      <c r="M103" s="52">
        <f t="shared" si="33"/>
        <v>9000</v>
      </c>
      <c r="N103" s="56">
        <f t="shared" si="34"/>
        <v>0</v>
      </c>
      <c r="O103" s="54">
        <v>4500</v>
      </c>
      <c r="P103" s="55">
        <f t="shared" si="35"/>
        <v>9000</v>
      </c>
      <c r="Q103" s="56">
        <f t="shared" si="36"/>
        <v>0</v>
      </c>
      <c r="R103" s="54">
        <v>4500</v>
      </c>
      <c r="S103" s="55">
        <f t="shared" si="23"/>
        <v>9000</v>
      </c>
      <c r="T103" s="56">
        <f t="shared" si="24"/>
        <v>0</v>
      </c>
      <c r="U103" s="54">
        <v>15000</v>
      </c>
      <c r="V103" s="55">
        <f t="shared" si="18"/>
        <v>30000</v>
      </c>
      <c r="W103" s="56">
        <f t="shared" si="19"/>
        <v>0</v>
      </c>
      <c r="X103" s="72"/>
      <c r="Y103" s="55"/>
      <c r="Z103" s="91"/>
      <c r="AA103" s="86"/>
    </row>
    <row r="104" spans="1:27" ht="77.25" hidden="1" customHeight="1" outlineLevel="1" x14ac:dyDescent="0.25">
      <c r="A104" s="36">
        <v>55</v>
      </c>
      <c r="B104" s="37" t="s">
        <v>124</v>
      </c>
      <c r="C104" s="35" t="s">
        <v>23</v>
      </c>
      <c r="D104" s="27">
        <v>2900</v>
      </c>
      <c r="E104" s="27"/>
      <c r="F104" s="27">
        <v>390</v>
      </c>
      <c r="G104" s="27">
        <f t="shared" si="21"/>
        <v>1131000</v>
      </c>
      <c r="H104" s="27">
        <f t="shared" si="22"/>
        <v>0</v>
      </c>
      <c r="I104" s="27">
        <v>390</v>
      </c>
      <c r="J104" s="52">
        <f t="shared" si="30"/>
        <v>1131000</v>
      </c>
      <c r="K104" s="47">
        <f t="shared" si="32"/>
        <v>0</v>
      </c>
      <c r="L104" s="52">
        <v>390</v>
      </c>
      <c r="M104" s="52">
        <f t="shared" si="33"/>
        <v>1131000</v>
      </c>
      <c r="N104" s="47">
        <f t="shared" si="34"/>
        <v>0</v>
      </c>
      <c r="O104" s="54">
        <v>390</v>
      </c>
      <c r="P104" s="55">
        <f t="shared" si="35"/>
        <v>1131000</v>
      </c>
      <c r="Q104" s="47">
        <f t="shared" si="36"/>
        <v>0</v>
      </c>
      <c r="R104" s="54">
        <v>390</v>
      </c>
      <c r="S104" s="55">
        <f t="shared" si="23"/>
        <v>1131000</v>
      </c>
      <c r="T104" s="47">
        <f t="shared" si="24"/>
        <v>0</v>
      </c>
      <c r="U104" s="54">
        <v>415</v>
      </c>
      <c r="V104" s="55">
        <f t="shared" si="18"/>
        <v>1203500</v>
      </c>
      <c r="W104" s="47">
        <f t="shared" si="19"/>
        <v>0</v>
      </c>
      <c r="X104" s="72"/>
      <c r="Y104" s="55"/>
      <c r="Z104" s="91"/>
      <c r="AA104" s="86"/>
    </row>
    <row r="105" spans="1:27" ht="77.25" hidden="1" customHeight="1" outlineLevel="1" x14ac:dyDescent="0.25">
      <c r="A105" s="36">
        <v>56</v>
      </c>
      <c r="B105" s="37" t="s">
        <v>125</v>
      </c>
      <c r="C105" s="35" t="s">
        <v>23</v>
      </c>
      <c r="D105" s="27">
        <v>1</v>
      </c>
      <c r="E105" s="27">
        <v>850</v>
      </c>
      <c r="F105" s="27">
        <v>510</v>
      </c>
      <c r="G105" s="27">
        <f t="shared" si="21"/>
        <v>510</v>
      </c>
      <c r="H105" s="27">
        <f t="shared" si="22"/>
        <v>433500</v>
      </c>
      <c r="I105" s="27">
        <v>490</v>
      </c>
      <c r="J105" s="52">
        <f t="shared" si="30"/>
        <v>490</v>
      </c>
      <c r="K105" s="47">
        <f t="shared" si="32"/>
        <v>416500</v>
      </c>
      <c r="L105" s="54">
        <v>510</v>
      </c>
      <c r="M105" s="54">
        <f t="shared" si="33"/>
        <v>510</v>
      </c>
      <c r="N105" s="47">
        <f t="shared" si="34"/>
        <v>433500</v>
      </c>
      <c r="O105" s="52">
        <v>500</v>
      </c>
      <c r="P105" s="53">
        <f t="shared" si="35"/>
        <v>500</v>
      </c>
      <c r="Q105" s="47">
        <f t="shared" si="36"/>
        <v>425000</v>
      </c>
      <c r="R105" s="52">
        <v>490</v>
      </c>
      <c r="S105" s="53">
        <f t="shared" si="23"/>
        <v>490</v>
      </c>
      <c r="T105" s="47">
        <f t="shared" si="24"/>
        <v>416500</v>
      </c>
      <c r="U105" s="52">
        <v>510</v>
      </c>
      <c r="V105" s="53">
        <f t="shared" si="18"/>
        <v>510</v>
      </c>
      <c r="W105" s="47">
        <f t="shared" si="19"/>
        <v>433500</v>
      </c>
      <c r="X105" s="72">
        <v>400</v>
      </c>
      <c r="Y105" s="53">
        <f>X105*E105</f>
        <v>340000</v>
      </c>
      <c r="Z105" s="91"/>
      <c r="AA105" s="86"/>
    </row>
    <row r="106" spans="1:27" ht="77.25" hidden="1" customHeight="1" outlineLevel="1" x14ac:dyDescent="0.25">
      <c r="A106" s="36">
        <v>57</v>
      </c>
      <c r="B106" s="37" t="s">
        <v>126</v>
      </c>
      <c r="C106" s="35" t="s">
        <v>23</v>
      </c>
      <c r="D106" s="27">
        <v>1</v>
      </c>
      <c r="E106" s="27"/>
      <c r="F106" s="27">
        <v>490</v>
      </c>
      <c r="G106" s="27">
        <f t="shared" si="21"/>
        <v>490</v>
      </c>
      <c r="H106" s="27">
        <f t="shared" si="22"/>
        <v>0</v>
      </c>
      <c r="I106" s="27">
        <v>470</v>
      </c>
      <c r="J106" s="52">
        <f t="shared" si="30"/>
        <v>470</v>
      </c>
      <c r="K106" s="47">
        <f t="shared" si="32"/>
        <v>0</v>
      </c>
      <c r="L106" s="54">
        <v>490</v>
      </c>
      <c r="M106" s="54">
        <f t="shared" si="33"/>
        <v>490</v>
      </c>
      <c r="N106" s="47">
        <f t="shared" si="34"/>
        <v>0</v>
      </c>
      <c r="O106" s="52">
        <v>480</v>
      </c>
      <c r="P106" s="53">
        <f t="shared" si="35"/>
        <v>480</v>
      </c>
      <c r="Q106" s="47">
        <f t="shared" si="36"/>
        <v>0</v>
      </c>
      <c r="R106" s="52">
        <v>470</v>
      </c>
      <c r="S106" s="53">
        <f t="shared" si="23"/>
        <v>470</v>
      </c>
      <c r="T106" s="47">
        <f t="shared" si="24"/>
        <v>0</v>
      </c>
      <c r="U106" s="52">
        <v>510</v>
      </c>
      <c r="V106" s="53">
        <f t="shared" si="18"/>
        <v>510</v>
      </c>
      <c r="W106" s="47">
        <f t="shared" si="19"/>
        <v>0</v>
      </c>
      <c r="X106" s="72"/>
      <c r="Y106" s="53"/>
      <c r="Z106" s="91"/>
      <c r="AA106" s="86"/>
    </row>
    <row r="107" spans="1:27" ht="77.25" hidden="1" customHeight="1" outlineLevel="1" x14ac:dyDescent="0.25">
      <c r="A107" s="36">
        <v>58</v>
      </c>
      <c r="B107" s="37" t="s">
        <v>127</v>
      </c>
      <c r="C107" s="35" t="s">
        <v>39</v>
      </c>
      <c r="D107" s="27">
        <v>30</v>
      </c>
      <c r="E107" s="27">
        <v>400</v>
      </c>
      <c r="F107" s="27">
        <v>120</v>
      </c>
      <c r="G107" s="27">
        <f t="shared" si="21"/>
        <v>3600</v>
      </c>
      <c r="H107" s="27">
        <f t="shared" si="22"/>
        <v>48000</v>
      </c>
      <c r="I107" s="27">
        <v>120</v>
      </c>
      <c r="J107" s="52">
        <f t="shared" si="30"/>
        <v>3600</v>
      </c>
      <c r="K107" s="47">
        <f t="shared" si="32"/>
        <v>48000</v>
      </c>
      <c r="L107" s="52">
        <v>120</v>
      </c>
      <c r="M107" s="52">
        <f t="shared" si="33"/>
        <v>3600</v>
      </c>
      <c r="N107" s="47">
        <f t="shared" si="34"/>
        <v>48000</v>
      </c>
      <c r="O107" s="52">
        <v>120</v>
      </c>
      <c r="P107" s="53">
        <f t="shared" si="35"/>
        <v>3600</v>
      </c>
      <c r="Q107" s="47">
        <f t="shared" si="36"/>
        <v>48000</v>
      </c>
      <c r="R107" s="52">
        <v>120</v>
      </c>
      <c r="S107" s="53">
        <f t="shared" si="23"/>
        <v>3600</v>
      </c>
      <c r="T107" s="47">
        <f t="shared" si="24"/>
        <v>48000</v>
      </c>
      <c r="U107" s="52">
        <v>180</v>
      </c>
      <c r="V107" s="53">
        <f t="shared" si="18"/>
        <v>5400</v>
      </c>
      <c r="W107" s="47">
        <f t="shared" si="19"/>
        <v>72000</v>
      </c>
      <c r="X107" s="72">
        <v>120</v>
      </c>
      <c r="Y107" s="53">
        <f>X107*E107</f>
        <v>48000</v>
      </c>
      <c r="Z107" s="91"/>
      <c r="AA107" s="86"/>
    </row>
    <row r="108" spans="1:27" ht="77.25" hidden="1" customHeight="1" outlineLevel="1" x14ac:dyDescent="0.25">
      <c r="A108" s="36">
        <v>59</v>
      </c>
      <c r="B108" s="37" t="s">
        <v>128</v>
      </c>
      <c r="C108" s="35" t="s">
        <v>23</v>
      </c>
      <c r="D108" s="27">
        <v>65</v>
      </c>
      <c r="E108" s="27">
        <v>70</v>
      </c>
      <c r="F108" s="27">
        <v>1150</v>
      </c>
      <c r="G108" s="27">
        <f t="shared" si="21"/>
        <v>74750</v>
      </c>
      <c r="H108" s="27">
        <f t="shared" si="22"/>
        <v>80500</v>
      </c>
      <c r="I108" s="27">
        <v>1150</v>
      </c>
      <c r="J108" s="52">
        <f t="shared" si="30"/>
        <v>74750</v>
      </c>
      <c r="K108" s="47">
        <f t="shared" si="32"/>
        <v>80500</v>
      </c>
      <c r="L108" s="52">
        <v>1150</v>
      </c>
      <c r="M108" s="52">
        <f t="shared" si="33"/>
        <v>74750</v>
      </c>
      <c r="N108" s="47">
        <f t="shared" si="34"/>
        <v>80500</v>
      </c>
      <c r="O108" s="52">
        <v>1150</v>
      </c>
      <c r="P108" s="53">
        <f t="shared" si="35"/>
        <v>74750</v>
      </c>
      <c r="Q108" s="47">
        <f t="shared" si="36"/>
        <v>80500</v>
      </c>
      <c r="R108" s="52">
        <v>1150</v>
      </c>
      <c r="S108" s="53">
        <f t="shared" si="23"/>
        <v>74750</v>
      </c>
      <c r="T108" s="47">
        <f t="shared" si="24"/>
        <v>80500</v>
      </c>
      <c r="U108" s="52">
        <v>1250</v>
      </c>
      <c r="V108" s="53">
        <f t="shared" si="18"/>
        <v>81250</v>
      </c>
      <c r="W108" s="47">
        <f t="shared" si="19"/>
        <v>87500</v>
      </c>
      <c r="X108" s="72">
        <v>1150</v>
      </c>
      <c r="Y108" s="53">
        <f>X108*E108</f>
        <v>80500</v>
      </c>
      <c r="Z108" s="91"/>
      <c r="AA108" s="86"/>
    </row>
    <row r="109" spans="1:27" ht="77.25" hidden="1" customHeight="1" outlineLevel="1" x14ac:dyDescent="0.25">
      <c r="A109" s="36">
        <v>60</v>
      </c>
      <c r="B109" s="37" t="s">
        <v>129</v>
      </c>
      <c r="C109" s="35" t="s">
        <v>23</v>
      </c>
      <c r="D109" s="27">
        <v>1</v>
      </c>
      <c r="E109" s="27"/>
      <c r="F109" s="27">
        <v>1150</v>
      </c>
      <c r="G109" s="27">
        <f t="shared" si="21"/>
        <v>1150</v>
      </c>
      <c r="H109" s="27">
        <f t="shared" si="22"/>
        <v>0</v>
      </c>
      <c r="I109" s="27">
        <v>1150</v>
      </c>
      <c r="J109" s="52">
        <f t="shared" si="30"/>
        <v>1150</v>
      </c>
      <c r="K109" s="47">
        <f t="shared" si="32"/>
        <v>0</v>
      </c>
      <c r="L109" s="52">
        <v>1150</v>
      </c>
      <c r="M109" s="52">
        <f t="shared" si="33"/>
        <v>1150</v>
      </c>
      <c r="N109" s="47">
        <f t="shared" si="34"/>
        <v>0</v>
      </c>
      <c r="O109" s="52">
        <v>1150</v>
      </c>
      <c r="P109" s="53">
        <f t="shared" si="35"/>
        <v>1150</v>
      </c>
      <c r="Q109" s="47">
        <f t="shared" si="36"/>
        <v>0</v>
      </c>
      <c r="R109" s="52">
        <v>1150</v>
      </c>
      <c r="S109" s="53">
        <f t="shared" si="23"/>
        <v>1150</v>
      </c>
      <c r="T109" s="47">
        <f t="shared" si="24"/>
        <v>0</v>
      </c>
      <c r="U109" s="52">
        <v>1250</v>
      </c>
      <c r="V109" s="53">
        <f t="shared" si="18"/>
        <v>1250</v>
      </c>
      <c r="W109" s="47">
        <f t="shared" si="19"/>
        <v>0</v>
      </c>
      <c r="X109" s="72"/>
      <c r="Y109" s="53"/>
      <c r="Z109" s="91"/>
      <c r="AA109" s="86"/>
    </row>
    <row r="110" spans="1:27" ht="77.25" hidden="1" customHeight="1" outlineLevel="1" x14ac:dyDescent="0.25">
      <c r="A110" s="36">
        <v>61</v>
      </c>
      <c r="B110" s="37" t="s">
        <v>130</v>
      </c>
      <c r="C110" s="35" t="s">
        <v>23</v>
      </c>
      <c r="D110" s="27">
        <v>55</v>
      </c>
      <c r="E110" s="27">
        <v>125</v>
      </c>
      <c r="F110" s="27">
        <v>3400</v>
      </c>
      <c r="G110" s="27">
        <f t="shared" si="21"/>
        <v>187000</v>
      </c>
      <c r="H110" s="27">
        <f t="shared" si="22"/>
        <v>425000</v>
      </c>
      <c r="I110" s="27">
        <v>3400</v>
      </c>
      <c r="J110" s="52">
        <f t="shared" si="30"/>
        <v>187000</v>
      </c>
      <c r="K110" s="47">
        <f t="shared" si="32"/>
        <v>425000</v>
      </c>
      <c r="L110" s="52">
        <v>3400</v>
      </c>
      <c r="M110" s="52">
        <f t="shared" si="33"/>
        <v>187000</v>
      </c>
      <c r="N110" s="47">
        <f t="shared" si="34"/>
        <v>425000</v>
      </c>
      <c r="O110" s="52">
        <v>3400</v>
      </c>
      <c r="P110" s="53">
        <f t="shared" si="35"/>
        <v>187000</v>
      </c>
      <c r="Q110" s="47">
        <f t="shared" si="36"/>
        <v>425000</v>
      </c>
      <c r="R110" s="52">
        <v>3400</v>
      </c>
      <c r="S110" s="53">
        <f t="shared" si="23"/>
        <v>187000</v>
      </c>
      <c r="T110" s="47">
        <f t="shared" si="24"/>
        <v>425000</v>
      </c>
      <c r="U110" s="52">
        <v>3400</v>
      </c>
      <c r="V110" s="53">
        <f t="shared" si="18"/>
        <v>187000</v>
      </c>
      <c r="W110" s="47">
        <f t="shared" si="19"/>
        <v>425000</v>
      </c>
      <c r="X110" s="72">
        <v>3400</v>
      </c>
      <c r="Y110" s="53">
        <f>X110*E110</f>
        <v>425000</v>
      </c>
      <c r="Z110" s="91"/>
      <c r="AA110" s="86"/>
    </row>
    <row r="111" spans="1:27" ht="77.25" hidden="1" customHeight="1" outlineLevel="1" x14ac:dyDescent="0.25">
      <c r="A111" s="36">
        <v>62</v>
      </c>
      <c r="B111" s="37" t="s">
        <v>131</v>
      </c>
      <c r="C111" s="35" t="s">
        <v>23</v>
      </c>
      <c r="D111" s="27">
        <v>30</v>
      </c>
      <c r="E111" s="27">
        <v>50</v>
      </c>
      <c r="F111" s="27">
        <v>75</v>
      </c>
      <c r="G111" s="27">
        <f t="shared" si="21"/>
        <v>2250</v>
      </c>
      <c r="H111" s="27">
        <f t="shared" si="22"/>
        <v>3750</v>
      </c>
      <c r="I111" s="27">
        <v>100</v>
      </c>
      <c r="J111" s="52">
        <f t="shared" si="30"/>
        <v>3000</v>
      </c>
      <c r="K111" s="47">
        <f t="shared" si="32"/>
        <v>5000</v>
      </c>
      <c r="L111" s="52">
        <v>75</v>
      </c>
      <c r="M111" s="52">
        <f t="shared" si="33"/>
        <v>2250</v>
      </c>
      <c r="N111" s="47">
        <f t="shared" si="34"/>
        <v>3750</v>
      </c>
      <c r="O111" s="52">
        <v>75</v>
      </c>
      <c r="P111" s="53">
        <f t="shared" si="35"/>
        <v>2250</v>
      </c>
      <c r="Q111" s="47">
        <f t="shared" si="36"/>
        <v>3750</v>
      </c>
      <c r="R111" s="52">
        <v>100</v>
      </c>
      <c r="S111" s="53">
        <f t="shared" si="23"/>
        <v>3000</v>
      </c>
      <c r="T111" s="47">
        <f t="shared" si="24"/>
        <v>5000</v>
      </c>
      <c r="U111" s="52">
        <v>125</v>
      </c>
      <c r="V111" s="53">
        <f t="shared" si="18"/>
        <v>3750</v>
      </c>
      <c r="W111" s="47">
        <f t="shared" si="19"/>
        <v>6250</v>
      </c>
      <c r="X111" s="72">
        <v>100</v>
      </c>
      <c r="Y111" s="53">
        <f>X111*E111</f>
        <v>5000</v>
      </c>
      <c r="Z111" s="91"/>
      <c r="AA111" s="86"/>
    </row>
    <row r="112" spans="1:27" ht="77.25" hidden="1" customHeight="1" outlineLevel="1" x14ac:dyDescent="0.25">
      <c r="A112" s="36">
        <v>63</v>
      </c>
      <c r="B112" s="37" t="s">
        <v>132</v>
      </c>
      <c r="C112" s="35" t="s">
        <v>23</v>
      </c>
      <c r="D112" s="27">
        <v>1</v>
      </c>
      <c r="E112" s="27"/>
      <c r="F112" s="27">
        <v>175</v>
      </c>
      <c r="G112" s="27">
        <f t="shared" si="21"/>
        <v>175</v>
      </c>
      <c r="H112" s="27">
        <f t="shared" si="22"/>
        <v>0</v>
      </c>
      <c r="I112" s="27">
        <v>175</v>
      </c>
      <c r="J112" s="52">
        <f t="shared" si="30"/>
        <v>175</v>
      </c>
      <c r="K112" s="47">
        <f t="shared" si="32"/>
        <v>0</v>
      </c>
      <c r="L112" s="54">
        <v>175</v>
      </c>
      <c r="M112" s="54">
        <f t="shared" si="33"/>
        <v>175</v>
      </c>
      <c r="N112" s="47">
        <f t="shared" si="34"/>
        <v>0</v>
      </c>
      <c r="O112" s="52">
        <v>175</v>
      </c>
      <c r="P112" s="53">
        <f t="shared" si="35"/>
        <v>175</v>
      </c>
      <c r="Q112" s="47">
        <f t="shared" si="36"/>
        <v>0</v>
      </c>
      <c r="R112" s="52">
        <v>175</v>
      </c>
      <c r="S112" s="53">
        <f t="shared" si="23"/>
        <v>175</v>
      </c>
      <c r="T112" s="47">
        <f t="shared" si="24"/>
        <v>0</v>
      </c>
      <c r="U112" s="52">
        <v>185</v>
      </c>
      <c r="V112" s="53">
        <f t="shared" si="18"/>
        <v>185</v>
      </c>
      <c r="W112" s="47">
        <f t="shared" si="19"/>
        <v>0</v>
      </c>
      <c r="X112" s="72"/>
      <c r="Y112" s="53"/>
      <c r="Z112" s="91"/>
      <c r="AA112" s="86"/>
    </row>
    <row r="113" spans="1:27" ht="77.25" hidden="1" customHeight="1" outlineLevel="1" x14ac:dyDescent="0.25">
      <c r="A113" s="36">
        <v>64</v>
      </c>
      <c r="B113" s="37" t="s">
        <v>133</v>
      </c>
      <c r="C113" s="35" t="s">
        <v>23</v>
      </c>
      <c r="D113" s="27">
        <v>1</v>
      </c>
      <c r="E113" s="27"/>
      <c r="F113" s="27">
        <v>125</v>
      </c>
      <c r="G113" s="27">
        <f t="shared" si="21"/>
        <v>125</v>
      </c>
      <c r="H113" s="27">
        <f t="shared" si="22"/>
        <v>0</v>
      </c>
      <c r="I113" s="27">
        <v>125</v>
      </c>
      <c r="J113" s="52">
        <f t="shared" si="30"/>
        <v>125</v>
      </c>
      <c r="K113" s="47">
        <f t="shared" si="32"/>
        <v>0</v>
      </c>
      <c r="L113" s="54">
        <v>155</v>
      </c>
      <c r="M113" s="54">
        <f t="shared" si="33"/>
        <v>155</v>
      </c>
      <c r="N113" s="47">
        <f t="shared" si="34"/>
        <v>0</v>
      </c>
      <c r="O113" s="52">
        <v>125</v>
      </c>
      <c r="P113" s="53">
        <f t="shared" si="35"/>
        <v>125</v>
      </c>
      <c r="Q113" s="47">
        <f t="shared" si="36"/>
        <v>0</v>
      </c>
      <c r="R113" s="52">
        <v>125</v>
      </c>
      <c r="S113" s="53">
        <f t="shared" si="23"/>
        <v>125</v>
      </c>
      <c r="T113" s="47">
        <f t="shared" si="24"/>
        <v>0</v>
      </c>
      <c r="U113" s="52">
        <v>140</v>
      </c>
      <c r="V113" s="53">
        <f t="shared" si="18"/>
        <v>140</v>
      </c>
      <c r="W113" s="47">
        <f t="shared" si="19"/>
        <v>0</v>
      </c>
      <c r="X113" s="72"/>
      <c r="Y113" s="53"/>
      <c r="Z113" s="91"/>
      <c r="AA113" s="86"/>
    </row>
    <row r="114" spans="1:27" ht="77.25" hidden="1" customHeight="1" outlineLevel="1" x14ac:dyDescent="0.25">
      <c r="A114" s="36">
        <v>65</v>
      </c>
      <c r="B114" s="37" t="s">
        <v>134</v>
      </c>
      <c r="C114" s="35" t="s">
        <v>31</v>
      </c>
      <c r="D114" s="27">
        <v>560</v>
      </c>
      <c r="E114" s="27">
        <v>450</v>
      </c>
      <c r="F114" s="27">
        <v>85</v>
      </c>
      <c r="G114" s="27">
        <f t="shared" si="21"/>
        <v>47600</v>
      </c>
      <c r="H114" s="27">
        <f t="shared" si="22"/>
        <v>38250</v>
      </c>
      <c r="I114" s="27">
        <v>85</v>
      </c>
      <c r="J114" s="52">
        <f t="shared" ref="J114:J120" si="37">I114*$D114</f>
        <v>47600</v>
      </c>
      <c r="K114" s="47">
        <f t="shared" si="32"/>
        <v>38250</v>
      </c>
      <c r="L114" s="52">
        <v>85</v>
      </c>
      <c r="M114" s="52">
        <f t="shared" si="33"/>
        <v>47600</v>
      </c>
      <c r="N114" s="47">
        <f t="shared" si="34"/>
        <v>38250</v>
      </c>
      <c r="O114" s="52">
        <v>85</v>
      </c>
      <c r="P114" s="53">
        <f t="shared" si="35"/>
        <v>47600</v>
      </c>
      <c r="Q114" s="47">
        <f t="shared" si="36"/>
        <v>38250</v>
      </c>
      <c r="R114" s="52">
        <v>85</v>
      </c>
      <c r="S114" s="53">
        <f t="shared" si="23"/>
        <v>47600</v>
      </c>
      <c r="T114" s="47">
        <f t="shared" si="24"/>
        <v>38250</v>
      </c>
      <c r="U114" s="52">
        <v>85</v>
      </c>
      <c r="V114" s="53">
        <f t="shared" ref="V114:V120" si="38">U114*D114</f>
        <v>47600</v>
      </c>
      <c r="W114" s="47">
        <f t="shared" ref="W114:W120" si="39">U114*E114</f>
        <v>38250</v>
      </c>
      <c r="X114" s="72">
        <v>120</v>
      </c>
      <c r="Y114" s="53">
        <f t="shared" ref="Y114:Y119" si="40">X114*E114</f>
        <v>54000</v>
      </c>
      <c r="Z114" s="91"/>
      <c r="AA114" s="86"/>
    </row>
    <row r="115" spans="1:27" ht="77.25" hidden="1" customHeight="1" outlineLevel="1" x14ac:dyDescent="0.25">
      <c r="A115" s="36">
        <v>66</v>
      </c>
      <c r="B115" s="37" t="s">
        <v>135</v>
      </c>
      <c r="C115" s="35" t="s">
        <v>23</v>
      </c>
      <c r="D115" s="27">
        <v>250</v>
      </c>
      <c r="E115" s="27">
        <v>150</v>
      </c>
      <c r="F115" s="27">
        <v>250</v>
      </c>
      <c r="G115" s="27">
        <f t="shared" ref="G115:G120" si="41">F115*D115</f>
        <v>62500</v>
      </c>
      <c r="H115" s="27">
        <f t="shared" ref="H115:H120" si="42">F115*E115</f>
        <v>37500</v>
      </c>
      <c r="I115" s="27">
        <v>250</v>
      </c>
      <c r="J115" s="52">
        <f t="shared" si="37"/>
        <v>62500</v>
      </c>
      <c r="K115" s="47">
        <f t="shared" si="32"/>
        <v>37500</v>
      </c>
      <c r="L115" s="52">
        <v>250</v>
      </c>
      <c r="M115" s="52">
        <f t="shared" si="33"/>
        <v>62500</v>
      </c>
      <c r="N115" s="47">
        <f t="shared" si="34"/>
        <v>37500</v>
      </c>
      <c r="O115" s="52">
        <v>250</v>
      </c>
      <c r="P115" s="53">
        <f t="shared" si="35"/>
        <v>62500</v>
      </c>
      <c r="Q115" s="47">
        <f t="shared" si="36"/>
        <v>37500</v>
      </c>
      <c r="R115" s="52">
        <v>250</v>
      </c>
      <c r="S115" s="53">
        <f t="shared" ref="S115:S120" si="43">R115*D115</f>
        <v>62500</v>
      </c>
      <c r="T115" s="47">
        <f t="shared" ref="T115:T120" si="44">R115*E115</f>
        <v>37500</v>
      </c>
      <c r="U115" s="52">
        <v>250</v>
      </c>
      <c r="V115" s="53">
        <f t="shared" si="38"/>
        <v>62500</v>
      </c>
      <c r="W115" s="47">
        <f t="shared" si="39"/>
        <v>37500</v>
      </c>
      <c r="X115" s="72">
        <v>250</v>
      </c>
      <c r="Y115" s="53">
        <f t="shared" si="40"/>
        <v>37500</v>
      </c>
      <c r="Z115" s="91"/>
      <c r="AA115" s="86"/>
    </row>
    <row r="116" spans="1:27" ht="77.25" hidden="1" customHeight="1" outlineLevel="1" x14ac:dyDescent="0.25">
      <c r="A116" s="36">
        <v>67</v>
      </c>
      <c r="B116" s="37" t="s">
        <v>136</v>
      </c>
      <c r="C116" s="35" t="s">
        <v>20</v>
      </c>
      <c r="D116" s="27">
        <v>6</v>
      </c>
      <c r="E116" s="27">
        <v>6</v>
      </c>
      <c r="F116" s="27">
        <v>28000</v>
      </c>
      <c r="G116" s="27">
        <f t="shared" si="41"/>
        <v>168000</v>
      </c>
      <c r="H116" s="27">
        <f t="shared" si="42"/>
        <v>168000</v>
      </c>
      <c r="I116" s="27">
        <v>27000</v>
      </c>
      <c r="J116" s="52">
        <f t="shared" si="37"/>
        <v>162000</v>
      </c>
      <c r="K116" s="47">
        <f t="shared" si="32"/>
        <v>162000</v>
      </c>
      <c r="L116" s="52">
        <v>28000</v>
      </c>
      <c r="M116" s="52">
        <f t="shared" si="33"/>
        <v>168000</v>
      </c>
      <c r="N116" s="47">
        <f t="shared" si="34"/>
        <v>168000</v>
      </c>
      <c r="O116" s="52">
        <v>27000</v>
      </c>
      <c r="P116" s="53">
        <f t="shared" si="35"/>
        <v>162000</v>
      </c>
      <c r="Q116" s="47">
        <f t="shared" si="36"/>
        <v>162000</v>
      </c>
      <c r="R116" s="52">
        <v>27000</v>
      </c>
      <c r="S116" s="53">
        <f t="shared" si="43"/>
        <v>162000</v>
      </c>
      <c r="T116" s="47">
        <f t="shared" si="44"/>
        <v>162000</v>
      </c>
      <c r="U116" s="52">
        <v>27000</v>
      </c>
      <c r="V116" s="53">
        <f t="shared" si="38"/>
        <v>162000</v>
      </c>
      <c r="W116" s="47">
        <f t="shared" si="39"/>
        <v>162000</v>
      </c>
      <c r="X116" s="72">
        <v>27500</v>
      </c>
      <c r="Y116" s="53">
        <f t="shared" si="40"/>
        <v>165000</v>
      </c>
      <c r="Z116" s="91"/>
      <c r="AA116" s="86"/>
    </row>
    <row r="117" spans="1:27" ht="77.25" hidden="1" customHeight="1" outlineLevel="1" x14ac:dyDescent="0.25">
      <c r="A117" s="36">
        <v>68</v>
      </c>
      <c r="B117" s="37" t="s">
        <v>137</v>
      </c>
      <c r="C117" s="35" t="s">
        <v>23</v>
      </c>
      <c r="D117" s="27">
        <v>150</v>
      </c>
      <c r="E117" s="27">
        <v>75</v>
      </c>
      <c r="F117" s="27">
        <v>250</v>
      </c>
      <c r="G117" s="27">
        <f t="shared" si="41"/>
        <v>37500</v>
      </c>
      <c r="H117" s="27">
        <f t="shared" si="42"/>
        <v>18750</v>
      </c>
      <c r="I117" s="27">
        <v>320</v>
      </c>
      <c r="J117" s="52">
        <f t="shared" si="37"/>
        <v>48000</v>
      </c>
      <c r="K117" s="47">
        <f t="shared" si="32"/>
        <v>24000</v>
      </c>
      <c r="L117" s="52">
        <v>250</v>
      </c>
      <c r="M117" s="52">
        <f t="shared" si="33"/>
        <v>37500</v>
      </c>
      <c r="N117" s="47">
        <f t="shared" si="34"/>
        <v>18750</v>
      </c>
      <c r="O117" s="52">
        <v>275</v>
      </c>
      <c r="P117" s="53">
        <f t="shared" si="35"/>
        <v>41250</v>
      </c>
      <c r="Q117" s="47">
        <f t="shared" si="36"/>
        <v>20625</v>
      </c>
      <c r="R117" s="52">
        <v>320</v>
      </c>
      <c r="S117" s="53">
        <f t="shared" si="43"/>
        <v>48000</v>
      </c>
      <c r="T117" s="47">
        <f t="shared" si="44"/>
        <v>24000</v>
      </c>
      <c r="U117" s="52">
        <v>250</v>
      </c>
      <c r="V117" s="53">
        <f t="shared" si="38"/>
        <v>37500</v>
      </c>
      <c r="W117" s="47">
        <f t="shared" si="39"/>
        <v>18750</v>
      </c>
      <c r="X117" s="72">
        <v>390</v>
      </c>
      <c r="Y117" s="53">
        <f t="shared" si="40"/>
        <v>29250</v>
      </c>
      <c r="Z117" s="91"/>
      <c r="AA117" s="86"/>
    </row>
    <row r="118" spans="1:27" ht="77.25" hidden="1" customHeight="1" outlineLevel="1" x14ac:dyDescent="0.25">
      <c r="A118" s="36">
        <v>69</v>
      </c>
      <c r="B118" s="37" t="s">
        <v>138</v>
      </c>
      <c r="C118" s="35" t="s">
        <v>20</v>
      </c>
      <c r="D118" s="27">
        <v>3</v>
      </c>
      <c r="E118" s="27">
        <v>3</v>
      </c>
      <c r="F118" s="27">
        <v>2500</v>
      </c>
      <c r="G118" s="27">
        <f t="shared" si="41"/>
        <v>7500</v>
      </c>
      <c r="H118" s="27">
        <f t="shared" si="42"/>
        <v>7500</v>
      </c>
      <c r="I118" s="27">
        <v>2500</v>
      </c>
      <c r="J118" s="52">
        <f t="shared" si="37"/>
        <v>7500</v>
      </c>
      <c r="K118" s="47">
        <f t="shared" si="32"/>
        <v>7500</v>
      </c>
      <c r="L118" s="52">
        <v>2500</v>
      </c>
      <c r="M118" s="52">
        <f t="shared" si="33"/>
        <v>7500</v>
      </c>
      <c r="N118" s="47">
        <f t="shared" si="34"/>
        <v>7500</v>
      </c>
      <c r="O118" s="52">
        <v>2500</v>
      </c>
      <c r="P118" s="53">
        <f t="shared" si="35"/>
        <v>7500</v>
      </c>
      <c r="Q118" s="47">
        <f t="shared" si="36"/>
        <v>7500</v>
      </c>
      <c r="R118" s="52">
        <v>2500</v>
      </c>
      <c r="S118" s="53">
        <f t="shared" si="43"/>
        <v>7500</v>
      </c>
      <c r="T118" s="47">
        <f t="shared" si="44"/>
        <v>7500</v>
      </c>
      <c r="U118" s="52">
        <v>2500</v>
      </c>
      <c r="V118" s="53">
        <f t="shared" si="38"/>
        <v>7500</v>
      </c>
      <c r="W118" s="47">
        <f t="shared" si="39"/>
        <v>7500</v>
      </c>
      <c r="X118" s="72">
        <v>4500</v>
      </c>
      <c r="Y118" s="53">
        <f t="shared" si="40"/>
        <v>13500</v>
      </c>
      <c r="Z118" s="91"/>
      <c r="AA118" s="86"/>
    </row>
    <row r="119" spans="1:27" ht="77.25" hidden="1" customHeight="1" outlineLevel="1" x14ac:dyDescent="0.25">
      <c r="A119" s="36">
        <v>70</v>
      </c>
      <c r="B119" s="37" t="s">
        <v>139</v>
      </c>
      <c r="C119" s="35" t="s">
        <v>20</v>
      </c>
      <c r="D119" s="27">
        <v>3</v>
      </c>
      <c r="E119" s="27">
        <v>3</v>
      </c>
      <c r="F119" s="27">
        <v>1250</v>
      </c>
      <c r="G119" s="27">
        <f t="shared" si="41"/>
        <v>3750</v>
      </c>
      <c r="H119" s="27">
        <f t="shared" si="42"/>
        <v>3750</v>
      </c>
      <c r="I119" s="27">
        <v>1250</v>
      </c>
      <c r="J119" s="52">
        <f t="shared" si="37"/>
        <v>3750</v>
      </c>
      <c r="K119" s="47">
        <f t="shared" si="32"/>
        <v>3750</v>
      </c>
      <c r="L119" s="52">
        <v>1250</v>
      </c>
      <c r="M119" s="52">
        <f t="shared" si="33"/>
        <v>3750</v>
      </c>
      <c r="N119" s="47">
        <f t="shared" si="34"/>
        <v>3750</v>
      </c>
      <c r="O119" s="52">
        <v>1250</v>
      </c>
      <c r="P119" s="53">
        <f t="shared" si="35"/>
        <v>3750</v>
      </c>
      <c r="Q119" s="47">
        <f t="shared" si="36"/>
        <v>3750</v>
      </c>
      <c r="R119" s="52">
        <v>1250</v>
      </c>
      <c r="S119" s="53">
        <f t="shared" si="43"/>
        <v>3750</v>
      </c>
      <c r="T119" s="47">
        <f t="shared" si="44"/>
        <v>3750</v>
      </c>
      <c r="U119" s="52">
        <v>1250</v>
      </c>
      <c r="V119" s="53">
        <f t="shared" si="38"/>
        <v>3750</v>
      </c>
      <c r="W119" s="47">
        <f t="shared" si="39"/>
        <v>3750</v>
      </c>
      <c r="X119" s="72">
        <v>2250</v>
      </c>
      <c r="Y119" s="53">
        <f t="shared" si="40"/>
        <v>6750</v>
      </c>
      <c r="Z119" s="91"/>
      <c r="AA119" s="86"/>
    </row>
    <row r="120" spans="1:27" ht="77.25" hidden="1" customHeight="1" outlineLevel="1" x14ac:dyDescent="0.25">
      <c r="A120" s="36">
        <v>71</v>
      </c>
      <c r="B120" s="37" t="s">
        <v>140</v>
      </c>
      <c r="C120" s="35" t="s">
        <v>20</v>
      </c>
      <c r="D120" s="27">
        <v>4</v>
      </c>
      <c r="E120" s="27"/>
      <c r="F120" s="27">
        <v>2500</v>
      </c>
      <c r="G120" s="27">
        <f t="shared" si="41"/>
        <v>10000</v>
      </c>
      <c r="H120" s="27">
        <f t="shared" si="42"/>
        <v>0</v>
      </c>
      <c r="I120" s="27">
        <v>2500</v>
      </c>
      <c r="J120" s="52">
        <f t="shared" si="37"/>
        <v>10000</v>
      </c>
      <c r="K120" s="47">
        <f t="shared" si="32"/>
        <v>0</v>
      </c>
      <c r="L120" s="52">
        <v>2500</v>
      </c>
      <c r="M120" s="52">
        <f t="shared" si="33"/>
        <v>10000</v>
      </c>
      <c r="N120" s="47">
        <f t="shared" si="34"/>
        <v>0</v>
      </c>
      <c r="O120" s="52">
        <v>2500</v>
      </c>
      <c r="P120" s="53">
        <f t="shared" si="35"/>
        <v>10000</v>
      </c>
      <c r="Q120" s="47">
        <f t="shared" si="36"/>
        <v>0</v>
      </c>
      <c r="R120" s="52">
        <v>2500</v>
      </c>
      <c r="S120" s="53">
        <f t="shared" si="43"/>
        <v>10000</v>
      </c>
      <c r="T120" s="47">
        <f t="shared" si="44"/>
        <v>0</v>
      </c>
      <c r="U120" s="52">
        <v>2500</v>
      </c>
      <c r="V120" s="53">
        <f t="shared" si="38"/>
        <v>10000</v>
      </c>
      <c r="W120" s="47">
        <f t="shared" si="39"/>
        <v>0</v>
      </c>
      <c r="X120" s="72"/>
      <c r="Y120" s="53"/>
      <c r="Z120" s="91"/>
      <c r="AA120" s="86"/>
    </row>
    <row r="121" spans="1:27" ht="33" customHeight="1" collapsed="1" x14ac:dyDescent="0.25">
      <c r="A121" s="20"/>
      <c r="B121" s="80" t="s">
        <v>141</v>
      </c>
      <c r="C121" s="22" t="s">
        <v>21</v>
      </c>
      <c r="D121" s="22" t="s">
        <v>21</v>
      </c>
      <c r="E121" s="22" t="s">
        <v>21</v>
      </c>
      <c r="F121" s="22"/>
      <c r="G121" s="22">
        <f>SUM(G122:G180)</f>
        <v>562270</v>
      </c>
      <c r="H121" s="47">
        <f>SUM(H122:H180)</f>
        <v>261330</v>
      </c>
      <c r="I121" s="21"/>
      <c r="J121" s="46">
        <f>SUM(J122:J180)</f>
        <v>584790</v>
      </c>
      <c r="K121" s="47">
        <f>SUM(K122:K180)</f>
        <v>261330</v>
      </c>
      <c r="L121" s="46">
        <v>0</v>
      </c>
      <c r="M121" s="46">
        <f>SUM(M122:M180)</f>
        <v>562270</v>
      </c>
      <c r="N121" s="47">
        <f>SUM(N122:N180)</f>
        <v>261330</v>
      </c>
      <c r="O121" s="46"/>
      <c r="P121" s="46">
        <f>SUM(P122:P180)</f>
        <v>595070</v>
      </c>
      <c r="Q121" s="47">
        <f>SUM(Q122:Q180)</f>
        <v>270995</v>
      </c>
      <c r="R121" s="46"/>
      <c r="S121" s="46">
        <f>SUM(S122:S180)</f>
        <v>610345</v>
      </c>
      <c r="T121" s="47">
        <f>SUM(T122:T180)</f>
        <v>286985</v>
      </c>
      <c r="U121" s="46"/>
      <c r="V121" s="46">
        <f>SUM(V122:V180)</f>
        <v>625285</v>
      </c>
      <c r="W121" s="47">
        <f>SUM(W122:W180)</f>
        <v>281225</v>
      </c>
      <c r="X121" s="72"/>
      <c r="Y121" s="69">
        <f>SUM(Y122:Y180)</f>
        <v>255335</v>
      </c>
      <c r="Z121" s="91"/>
    </row>
    <row r="122" spans="1:27" ht="77.25" hidden="1" customHeight="1" outlineLevel="1" x14ac:dyDescent="0.25">
      <c r="A122" s="41">
        <v>1</v>
      </c>
      <c r="B122" s="38" t="s">
        <v>142</v>
      </c>
      <c r="C122" s="34" t="s">
        <v>143</v>
      </c>
      <c r="D122" s="26">
        <v>1</v>
      </c>
      <c r="E122" s="26"/>
      <c r="F122" s="26">
        <v>65</v>
      </c>
      <c r="G122" s="26">
        <f>F122*D122</f>
        <v>65</v>
      </c>
      <c r="H122" s="26">
        <f>F122*E122</f>
        <v>0</v>
      </c>
      <c r="I122" s="26">
        <v>65</v>
      </c>
      <c r="J122" s="49">
        <f t="shared" ref="J122:J153" si="45">I122*$D122</f>
        <v>65</v>
      </c>
      <c r="K122" s="50">
        <f t="shared" si="32"/>
        <v>0</v>
      </c>
      <c r="L122" s="49">
        <v>65</v>
      </c>
      <c r="M122" s="49">
        <f t="shared" si="33"/>
        <v>65</v>
      </c>
      <c r="N122" s="50">
        <f t="shared" si="34"/>
        <v>0</v>
      </c>
      <c r="O122" s="57">
        <v>210</v>
      </c>
      <c r="P122" s="58">
        <f t="shared" si="35"/>
        <v>210</v>
      </c>
      <c r="Q122" s="50">
        <f t="shared" si="36"/>
        <v>0</v>
      </c>
      <c r="R122" s="57">
        <v>95</v>
      </c>
      <c r="S122" s="58">
        <f>R122*D122</f>
        <v>95</v>
      </c>
      <c r="T122" s="50">
        <f>R122*E122</f>
        <v>0</v>
      </c>
      <c r="U122" s="57">
        <v>75</v>
      </c>
      <c r="V122" s="58">
        <f t="shared" ref="V122:V180" si="46">U122*D122</f>
        <v>75</v>
      </c>
      <c r="W122" s="50">
        <f t="shared" ref="W122:W180" si="47">U122*E122</f>
        <v>0</v>
      </c>
      <c r="X122" s="72"/>
      <c r="Y122" s="58"/>
      <c r="Z122" s="91">
        <f t="shared" ref="Z122:Z152" si="48">T122-N122</f>
        <v>0</v>
      </c>
    </row>
    <row r="123" spans="1:27" ht="77.25" hidden="1" customHeight="1" outlineLevel="1" x14ac:dyDescent="0.25">
      <c r="A123" s="36">
        <v>2</v>
      </c>
      <c r="B123" s="37" t="s">
        <v>144</v>
      </c>
      <c r="C123" s="35" t="s">
        <v>143</v>
      </c>
      <c r="D123" s="27">
        <v>222</v>
      </c>
      <c r="E123" s="27">
        <v>222</v>
      </c>
      <c r="F123" s="27">
        <v>85</v>
      </c>
      <c r="G123" s="27">
        <f t="shared" ref="G123:G180" si="49">F123*D123</f>
        <v>18870</v>
      </c>
      <c r="H123" s="27">
        <f t="shared" ref="H123:H180" si="50">F123*E123</f>
        <v>18870</v>
      </c>
      <c r="I123" s="27">
        <v>85</v>
      </c>
      <c r="J123" s="52">
        <f t="shared" si="45"/>
        <v>18870</v>
      </c>
      <c r="K123" s="47">
        <f t="shared" si="32"/>
        <v>18870</v>
      </c>
      <c r="L123" s="52">
        <v>85</v>
      </c>
      <c r="M123" s="52">
        <f t="shared" si="33"/>
        <v>18870</v>
      </c>
      <c r="N123" s="47">
        <f t="shared" si="34"/>
        <v>18870</v>
      </c>
      <c r="O123" s="52">
        <v>40</v>
      </c>
      <c r="P123" s="53">
        <f t="shared" si="35"/>
        <v>8880</v>
      </c>
      <c r="Q123" s="47">
        <f t="shared" si="36"/>
        <v>8880</v>
      </c>
      <c r="R123" s="52">
        <v>90</v>
      </c>
      <c r="S123" s="53">
        <f t="shared" ref="S123:S180" si="51">R123*D123</f>
        <v>19980</v>
      </c>
      <c r="T123" s="47">
        <f t="shared" ref="T123:T180" si="52">R123*E123</f>
        <v>19980</v>
      </c>
      <c r="U123" s="52">
        <v>95</v>
      </c>
      <c r="V123" s="53">
        <f t="shared" si="46"/>
        <v>21090</v>
      </c>
      <c r="W123" s="47">
        <f t="shared" si="47"/>
        <v>21090</v>
      </c>
      <c r="X123" s="72">
        <v>100</v>
      </c>
      <c r="Y123" s="53">
        <f>X123*E123</f>
        <v>22200</v>
      </c>
      <c r="Z123" s="91">
        <f t="shared" si="48"/>
        <v>1110</v>
      </c>
    </row>
    <row r="124" spans="1:27" ht="77.25" hidden="1" customHeight="1" outlineLevel="1" x14ac:dyDescent="0.25">
      <c r="A124" s="36">
        <v>3</v>
      </c>
      <c r="B124" s="37" t="s">
        <v>145</v>
      </c>
      <c r="C124" s="35" t="s">
        <v>143</v>
      </c>
      <c r="D124" s="27">
        <v>88</v>
      </c>
      <c r="E124" s="27">
        <v>88</v>
      </c>
      <c r="F124" s="27">
        <v>105</v>
      </c>
      <c r="G124" s="27">
        <f t="shared" si="49"/>
        <v>9240</v>
      </c>
      <c r="H124" s="27">
        <f t="shared" si="50"/>
        <v>9240</v>
      </c>
      <c r="I124" s="27">
        <v>105</v>
      </c>
      <c r="J124" s="52">
        <f t="shared" si="45"/>
        <v>9240</v>
      </c>
      <c r="K124" s="47">
        <f t="shared" si="32"/>
        <v>9240</v>
      </c>
      <c r="L124" s="52">
        <v>105</v>
      </c>
      <c r="M124" s="52">
        <f t="shared" si="33"/>
        <v>9240</v>
      </c>
      <c r="N124" s="47">
        <f t="shared" si="34"/>
        <v>9240</v>
      </c>
      <c r="O124" s="52">
        <v>30</v>
      </c>
      <c r="P124" s="53">
        <f t="shared" si="35"/>
        <v>2640</v>
      </c>
      <c r="Q124" s="47">
        <f t="shared" si="36"/>
        <v>2640</v>
      </c>
      <c r="R124" s="52">
        <v>115</v>
      </c>
      <c r="S124" s="53">
        <f t="shared" si="51"/>
        <v>10120</v>
      </c>
      <c r="T124" s="47">
        <f t="shared" si="52"/>
        <v>10120</v>
      </c>
      <c r="U124" s="52">
        <v>115</v>
      </c>
      <c r="V124" s="53">
        <f t="shared" si="46"/>
        <v>10120</v>
      </c>
      <c r="W124" s="47">
        <f t="shared" si="47"/>
        <v>10120</v>
      </c>
      <c r="X124" s="72">
        <v>120</v>
      </c>
      <c r="Y124" s="53">
        <f>X124*E124</f>
        <v>10560</v>
      </c>
      <c r="Z124" s="91">
        <f t="shared" si="48"/>
        <v>880</v>
      </c>
    </row>
    <row r="125" spans="1:27" ht="77.25" hidden="1" customHeight="1" outlineLevel="1" x14ac:dyDescent="0.25">
      <c r="A125" s="36">
        <v>4</v>
      </c>
      <c r="B125" s="37" t="s">
        <v>146</v>
      </c>
      <c r="C125" s="35" t="s">
        <v>143</v>
      </c>
      <c r="D125" s="27">
        <v>15</v>
      </c>
      <c r="E125" s="27">
        <v>15</v>
      </c>
      <c r="F125" s="27">
        <v>125</v>
      </c>
      <c r="G125" s="27">
        <f t="shared" si="49"/>
        <v>1875</v>
      </c>
      <c r="H125" s="27">
        <f t="shared" si="50"/>
        <v>1875</v>
      </c>
      <c r="I125" s="27">
        <v>125</v>
      </c>
      <c r="J125" s="52">
        <f t="shared" si="45"/>
        <v>1875</v>
      </c>
      <c r="K125" s="47">
        <f t="shared" si="32"/>
        <v>1875</v>
      </c>
      <c r="L125" s="52">
        <v>125</v>
      </c>
      <c r="M125" s="52">
        <f t="shared" si="33"/>
        <v>1875</v>
      </c>
      <c r="N125" s="47">
        <f t="shared" si="34"/>
        <v>1875</v>
      </c>
      <c r="O125" s="52">
        <v>55</v>
      </c>
      <c r="P125" s="53">
        <f t="shared" si="35"/>
        <v>825</v>
      </c>
      <c r="Q125" s="47">
        <f t="shared" si="36"/>
        <v>825</v>
      </c>
      <c r="R125" s="52">
        <v>135</v>
      </c>
      <c r="S125" s="53">
        <f t="shared" si="51"/>
        <v>2025</v>
      </c>
      <c r="T125" s="47">
        <f t="shared" si="52"/>
        <v>2025</v>
      </c>
      <c r="U125" s="52">
        <v>135</v>
      </c>
      <c r="V125" s="53">
        <f t="shared" si="46"/>
        <v>2025</v>
      </c>
      <c r="W125" s="47">
        <f t="shared" si="47"/>
        <v>2025</v>
      </c>
      <c r="X125" s="72">
        <v>140</v>
      </c>
      <c r="Y125" s="53">
        <f>X125*E125</f>
        <v>2100</v>
      </c>
      <c r="Z125" s="91">
        <f t="shared" si="48"/>
        <v>150</v>
      </c>
    </row>
    <row r="126" spans="1:27" ht="77.25" hidden="1" customHeight="1" outlineLevel="1" x14ac:dyDescent="0.25">
      <c r="A126" s="36">
        <v>5</v>
      </c>
      <c r="B126" s="37" t="s">
        <v>147</v>
      </c>
      <c r="C126" s="35" t="s">
        <v>143</v>
      </c>
      <c r="D126" s="27">
        <v>1</v>
      </c>
      <c r="E126" s="27">
        <v>15</v>
      </c>
      <c r="F126" s="27">
        <v>145</v>
      </c>
      <c r="G126" s="27">
        <f t="shared" si="49"/>
        <v>145</v>
      </c>
      <c r="H126" s="27">
        <f t="shared" si="50"/>
        <v>2175</v>
      </c>
      <c r="I126" s="27">
        <v>145</v>
      </c>
      <c r="J126" s="52">
        <f t="shared" si="45"/>
        <v>145</v>
      </c>
      <c r="K126" s="47">
        <f t="shared" si="32"/>
        <v>2175</v>
      </c>
      <c r="L126" s="52">
        <v>145</v>
      </c>
      <c r="M126" s="52">
        <f t="shared" si="33"/>
        <v>145</v>
      </c>
      <c r="N126" s="47">
        <f t="shared" si="34"/>
        <v>2175</v>
      </c>
      <c r="O126" s="54">
        <v>220</v>
      </c>
      <c r="P126" s="55">
        <f t="shared" si="35"/>
        <v>220</v>
      </c>
      <c r="Q126" s="47">
        <f t="shared" si="36"/>
        <v>3300</v>
      </c>
      <c r="R126" s="54">
        <v>185</v>
      </c>
      <c r="S126" s="55">
        <f t="shared" si="51"/>
        <v>185</v>
      </c>
      <c r="T126" s="47">
        <f t="shared" si="52"/>
        <v>2775</v>
      </c>
      <c r="U126" s="54">
        <v>155</v>
      </c>
      <c r="V126" s="55">
        <f t="shared" si="46"/>
        <v>155</v>
      </c>
      <c r="W126" s="47">
        <f t="shared" si="47"/>
        <v>2325</v>
      </c>
      <c r="X126" s="72">
        <v>142</v>
      </c>
      <c r="Y126" s="55">
        <f>X126*E126</f>
        <v>2130</v>
      </c>
      <c r="Z126" s="91">
        <f t="shared" si="48"/>
        <v>600</v>
      </c>
    </row>
    <row r="127" spans="1:27" ht="77.25" hidden="1" customHeight="1" outlineLevel="1" x14ac:dyDescent="0.25">
      <c r="A127" s="36">
        <v>6</v>
      </c>
      <c r="B127" s="37" t="s">
        <v>148</v>
      </c>
      <c r="C127" s="35" t="s">
        <v>143</v>
      </c>
      <c r="D127" s="27">
        <v>1</v>
      </c>
      <c r="E127" s="27"/>
      <c r="F127" s="27">
        <v>165</v>
      </c>
      <c r="G127" s="27">
        <f t="shared" si="49"/>
        <v>165</v>
      </c>
      <c r="H127" s="27">
        <f t="shared" si="50"/>
        <v>0</v>
      </c>
      <c r="I127" s="27">
        <v>165</v>
      </c>
      <c r="J127" s="52">
        <f t="shared" si="45"/>
        <v>165</v>
      </c>
      <c r="K127" s="47">
        <f t="shared" si="32"/>
        <v>0</v>
      </c>
      <c r="L127" s="52">
        <v>165</v>
      </c>
      <c r="M127" s="52">
        <f t="shared" si="33"/>
        <v>165</v>
      </c>
      <c r="N127" s="47">
        <f t="shared" si="34"/>
        <v>0</v>
      </c>
      <c r="O127" s="54">
        <v>220</v>
      </c>
      <c r="P127" s="55">
        <f t="shared" si="35"/>
        <v>220</v>
      </c>
      <c r="Q127" s="47">
        <f t="shared" si="36"/>
        <v>0</v>
      </c>
      <c r="R127" s="54">
        <v>200</v>
      </c>
      <c r="S127" s="55">
        <f t="shared" si="51"/>
        <v>200</v>
      </c>
      <c r="T127" s="47">
        <f t="shared" si="52"/>
        <v>0</v>
      </c>
      <c r="U127" s="54">
        <v>175</v>
      </c>
      <c r="V127" s="55">
        <f t="shared" si="46"/>
        <v>175</v>
      </c>
      <c r="W127" s="47">
        <f t="shared" si="47"/>
        <v>0</v>
      </c>
      <c r="X127" s="72"/>
      <c r="Y127" s="55"/>
      <c r="Z127" s="91">
        <f t="shared" si="48"/>
        <v>0</v>
      </c>
    </row>
    <row r="128" spans="1:27" ht="77.25" hidden="1" customHeight="1" outlineLevel="1" x14ac:dyDescent="0.25">
      <c r="A128" s="36">
        <v>7</v>
      </c>
      <c r="B128" s="37" t="s">
        <v>149</v>
      </c>
      <c r="C128" s="35" t="s">
        <v>143</v>
      </c>
      <c r="D128" s="27">
        <v>1</v>
      </c>
      <c r="E128" s="27"/>
      <c r="F128" s="27">
        <v>75</v>
      </c>
      <c r="G128" s="27">
        <f t="shared" si="49"/>
        <v>75</v>
      </c>
      <c r="H128" s="27">
        <f t="shared" si="50"/>
        <v>0</v>
      </c>
      <c r="I128" s="27">
        <v>75</v>
      </c>
      <c r="J128" s="52">
        <f t="shared" si="45"/>
        <v>75</v>
      </c>
      <c r="K128" s="47">
        <f t="shared" si="32"/>
        <v>0</v>
      </c>
      <c r="L128" s="52">
        <v>75</v>
      </c>
      <c r="M128" s="52">
        <f t="shared" si="33"/>
        <v>75</v>
      </c>
      <c r="N128" s="47">
        <f t="shared" si="34"/>
        <v>0</v>
      </c>
      <c r="O128" s="54">
        <v>80</v>
      </c>
      <c r="P128" s="55">
        <f t="shared" si="35"/>
        <v>80</v>
      </c>
      <c r="Q128" s="47">
        <f t="shared" si="36"/>
        <v>0</v>
      </c>
      <c r="R128" s="54">
        <v>105</v>
      </c>
      <c r="S128" s="55">
        <f t="shared" si="51"/>
        <v>105</v>
      </c>
      <c r="T128" s="47">
        <f t="shared" si="52"/>
        <v>0</v>
      </c>
      <c r="U128" s="54">
        <v>85</v>
      </c>
      <c r="V128" s="55">
        <f t="shared" si="46"/>
        <v>85</v>
      </c>
      <c r="W128" s="47">
        <f t="shared" si="47"/>
        <v>0</v>
      </c>
      <c r="X128" s="72"/>
      <c r="Y128" s="55"/>
      <c r="Z128" s="91">
        <f t="shared" si="48"/>
        <v>0</v>
      </c>
    </row>
    <row r="129" spans="1:26" ht="77.25" hidden="1" customHeight="1" outlineLevel="1" x14ac:dyDescent="0.25">
      <c r="A129" s="36">
        <v>8</v>
      </c>
      <c r="B129" s="37" t="s">
        <v>150</v>
      </c>
      <c r="C129" s="35" t="s">
        <v>143</v>
      </c>
      <c r="D129" s="27">
        <v>84</v>
      </c>
      <c r="E129" s="27">
        <v>100</v>
      </c>
      <c r="F129" s="27">
        <v>95</v>
      </c>
      <c r="G129" s="27">
        <f t="shared" si="49"/>
        <v>7980</v>
      </c>
      <c r="H129" s="27">
        <f t="shared" si="50"/>
        <v>9500</v>
      </c>
      <c r="I129" s="27">
        <v>95</v>
      </c>
      <c r="J129" s="52">
        <f t="shared" si="45"/>
        <v>7980</v>
      </c>
      <c r="K129" s="47">
        <f t="shared" si="32"/>
        <v>9500</v>
      </c>
      <c r="L129" s="52">
        <v>95</v>
      </c>
      <c r="M129" s="52">
        <f t="shared" si="33"/>
        <v>7980</v>
      </c>
      <c r="N129" s="47">
        <f t="shared" si="34"/>
        <v>9500</v>
      </c>
      <c r="O129" s="54">
        <v>115</v>
      </c>
      <c r="P129" s="55">
        <f t="shared" si="35"/>
        <v>9660</v>
      </c>
      <c r="Q129" s="47">
        <f t="shared" si="36"/>
        <v>11500</v>
      </c>
      <c r="R129" s="54">
        <v>125</v>
      </c>
      <c r="S129" s="55">
        <f t="shared" si="51"/>
        <v>10500</v>
      </c>
      <c r="T129" s="47">
        <f t="shared" si="52"/>
        <v>12500</v>
      </c>
      <c r="U129" s="54">
        <v>110</v>
      </c>
      <c r="V129" s="55">
        <f t="shared" si="46"/>
        <v>9240</v>
      </c>
      <c r="W129" s="47">
        <f t="shared" si="47"/>
        <v>11000</v>
      </c>
      <c r="X129" s="72">
        <v>120</v>
      </c>
      <c r="Y129" s="55">
        <f>X129*E129</f>
        <v>12000</v>
      </c>
      <c r="Z129" s="91">
        <f t="shared" si="48"/>
        <v>3000</v>
      </c>
    </row>
    <row r="130" spans="1:26" ht="77.25" hidden="1" customHeight="1" outlineLevel="1" x14ac:dyDescent="0.25">
      <c r="A130" s="36">
        <v>9</v>
      </c>
      <c r="B130" s="37" t="s">
        <v>151</v>
      </c>
      <c r="C130" s="35" t="s">
        <v>143</v>
      </c>
      <c r="D130" s="27">
        <v>8</v>
      </c>
      <c r="E130" s="27">
        <v>15</v>
      </c>
      <c r="F130" s="27">
        <v>115</v>
      </c>
      <c r="G130" s="27">
        <f t="shared" si="49"/>
        <v>920</v>
      </c>
      <c r="H130" s="27">
        <f t="shared" si="50"/>
        <v>1725</v>
      </c>
      <c r="I130" s="27">
        <v>115</v>
      </c>
      <c r="J130" s="52">
        <f t="shared" si="45"/>
        <v>920</v>
      </c>
      <c r="K130" s="47">
        <f t="shared" si="32"/>
        <v>1725</v>
      </c>
      <c r="L130" s="52">
        <v>115</v>
      </c>
      <c r="M130" s="52">
        <f t="shared" si="33"/>
        <v>920</v>
      </c>
      <c r="N130" s="47">
        <f t="shared" si="34"/>
        <v>1725</v>
      </c>
      <c r="O130" s="54">
        <v>135</v>
      </c>
      <c r="P130" s="55">
        <f t="shared" si="35"/>
        <v>1080</v>
      </c>
      <c r="Q130" s="47">
        <f t="shared" si="36"/>
        <v>2025</v>
      </c>
      <c r="R130" s="54">
        <v>125</v>
      </c>
      <c r="S130" s="55">
        <f t="shared" si="51"/>
        <v>1000</v>
      </c>
      <c r="T130" s="47">
        <f t="shared" si="52"/>
        <v>1875</v>
      </c>
      <c r="U130" s="54">
        <v>125</v>
      </c>
      <c r="V130" s="55">
        <f t="shared" si="46"/>
        <v>1000</v>
      </c>
      <c r="W130" s="47">
        <f t="shared" si="47"/>
        <v>1875</v>
      </c>
      <c r="X130" s="72">
        <v>140</v>
      </c>
      <c r="Y130" s="55">
        <f>X130*E130</f>
        <v>2100</v>
      </c>
      <c r="Z130" s="91">
        <f t="shared" si="48"/>
        <v>150</v>
      </c>
    </row>
    <row r="131" spans="1:26" ht="77.25" hidden="1" customHeight="1" outlineLevel="1" x14ac:dyDescent="0.25">
      <c r="A131" s="36">
        <v>10</v>
      </c>
      <c r="B131" s="37" t="s">
        <v>152</v>
      </c>
      <c r="C131" s="35" t="s">
        <v>143</v>
      </c>
      <c r="D131" s="27">
        <v>84</v>
      </c>
      <c r="E131" s="27"/>
      <c r="F131" s="27">
        <v>100</v>
      </c>
      <c r="G131" s="27">
        <f t="shared" si="49"/>
        <v>8400</v>
      </c>
      <c r="H131" s="27">
        <f t="shared" si="50"/>
        <v>0</v>
      </c>
      <c r="I131" s="27">
        <v>100</v>
      </c>
      <c r="J131" s="52">
        <f t="shared" si="45"/>
        <v>8400</v>
      </c>
      <c r="K131" s="47">
        <f t="shared" si="32"/>
        <v>0</v>
      </c>
      <c r="L131" s="52">
        <v>100</v>
      </c>
      <c r="M131" s="52">
        <f t="shared" si="33"/>
        <v>8400</v>
      </c>
      <c r="N131" s="47">
        <f t="shared" si="34"/>
        <v>0</v>
      </c>
      <c r="O131" s="54">
        <v>120</v>
      </c>
      <c r="P131" s="55">
        <f t="shared" si="35"/>
        <v>10080</v>
      </c>
      <c r="Q131" s="47">
        <f t="shared" si="36"/>
        <v>0</v>
      </c>
      <c r="R131" s="54">
        <v>115</v>
      </c>
      <c r="S131" s="55">
        <f t="shared" si="51"/>
        <v>9660</v>
      </c>
      <c r="T131" s="47">
        <f t="shared" si="52"/>
        <v>0</v>
      </c>
      <c r="U131" s="54">
        <v>100</v>
      </c>
      <c r="V131" s="55">
        <f t="shared" si="46"/>
        <v>8400</v>
      </c>
      <c r="W131" s="47">
        <f t="shared" si="47"/>
        <v>0</v>
      </c>
      <c r="X131" s="72"/>
      <c r="Y131" s="55"/>
      <c r="Z131" s="91">
        <f t="shared" si="48"/>
        <v>0</v>
      </c>
    </row>
    <row r="132" spans="1:26" ht="77.25" hidden="1" customHeight="1" outlineLevel="1" x14ac:dyDescent="0.25">
      <c r="A132" s="36">
        <v>11</v>
      </c>
      <c r="B132" s="37" t="s">
        <v>153</v>
      </c>
      <c r="C132" s="35" t="s">
        <v>143</v>
      </c>
      <c r="D132" s="27">
        <v>8</v>
      </c>
      <c r="E132" s="27"/>
      <c r="F132" s="27">
        <v>120</v>
      </c>
      <c r="G132" s="27">
        <f t="shared" si="49"/>
        <v>960</v>
      </c>
      <c r="H132" s="27">
        <f t="shared" si="50"/>
        <v>0</v>
      </c>
      <c r="I132" s="27">
        <v>120</v>
      </c>
      <c r="J132" s="52">
        <f t="shared" si="45"/>
        <v>960</v>
      </c>
      <c r="K132" s="47">
        <f t="shared" ref="K132:K163" si="53">I132*$E132</f>
        <v>0</v>
      </c>
      <c r="L132" s="52">
        <v>120</v>
      </c>
      <c r="M132" s="52">
        <f t="shared" ref="M132:M163" si="54">L132*$D132</f>
        <v>960</v>
      </c>
      <c r="N132" s="47">
        <f t="shared" ref="N132:N163" si="55">L132*$E132</f>
        <v>0</v>
      </c>
      <c r="O132" s="54">
        <v>140</v>
      </c>
      <c r="P132" s="55">
        <f t="shared" ref="P132:P163" si="56">O132*$D132</f>
        <v>1120</v>
      </c>
      <c r="Q132" s="47">
        <f t="shared" ref="Q132:Q163" si="57">O132*$E132</f>
        <v>0</v>
      </c>
      <c r="R132" s="54">
        <v>130</v>
      </c>
      <c r="S132" s="55">
        <f t="shared" si="51"/>
        <v>1040</v>
      </c>
      <c r="T132" s="47">
        <f t="shared" si="52"/>
        <v>0</v>
      </c>
      <c r="U132" s="54">
        <v>120</v>
      </c>
      <c r="V132" s="55">
        <f t="shared" si="46"/>
        <v>960</v>
      </c>
      <c r="W132" s="47">
        <f t="shared" si="47"/>
        <v>0</v>
      </c>
      <c r="X132" s="72"/>
      <c r="Y132" s="55"/>
      <c r="Z132" s="91">
        <f t="shared" si="48"/>
        <v>0</v>
      </c>
    </row>
    <row r="133" spans="1:26" ht="77.25" hidden="1" customHeight="1" outlineLevel="1" x14ac:dyDescent="0.25">
      <c r="A133" s="36">
        <v>12</v>
      </c>
      <c r="B133" s="37" t="s">
        <v>154</v>
      </c>
      <c r="C133" s="35" t="s">
        <v>155</v>
      </c>
      <c r="D133" s="27">
        <v>23</v>
      </c>
      <c r="E133" s="27">
        <v>20</v>
      </c>
      <c r="F133" s="27">
        <v>350</v>
      </c>
      <c r="G133" s="27">
        <f t="shared" si="49"/>
        <v>8050</v>
      </c>
      <c r="H133" s="27">
        <f t="shared" si="50"/>
        <v>7000</v>
      </c>
      <c r="I133" s="27">
        <v>350</v>
      </c>
      <c r="J133" s="52">
        <f t="shared" si="45"/>
        <v>8050</v>
      </c>
      <c r="K133" s="47">
        <f t="shared" si="53"/>
        <v>7000</v>
      </c>
      <c r="L133" s="52">
        <v>350</v>
      </c>
      <c r="M133" s="52">
        <f t="shared" si="54"/>
        <v>8050</v>
      </c>
      <c r="N133" s="47">
        <f t="shared" si="55"/>
        <v>7000</v>
      </c>
      <c r="O133" s="52">
        <v>350</v>
      </c>
      <c r="P133" s="53">
        <f t="shared" si="56"/>
        <v>8050</v>
      </c>
      <c r="Q133" s="47">
        <f t="shared" si="57"/>
        <v>7000</v>
      </c>
      <c r="R133" s="52">
        <v>365</v>
      </c>
      <c r="S133" s="53">
        <f t="shared" si="51"/>
        <v>8395</v>
      </c>
      <c r="T133" s="47">
        <f t="shared" si="52"/>
        <v>7300</v>
      </c>
      <c r="U133" s="52">
        <v>375</v>
      </c>
      <c r="V133" s="53">
        <f t="shared" si="46"/>
        <v>8625</v>
      </c>
      <c r="W133" s="47">
        <f t="shared" si="47"/>
        <v>7500</v>
      </c>
      <c r="X133" s="72">
        <v>350</v>
      </c>
      <c r="Y133" s="53">
        <f>X133*E133</f>
        <v>7000</v>
      </c>
      <c r="Z133" s="91">
        <f t="shared" si="48"/>
        <v>300</v>
      </c>
    </row>
    <row r="134" spans="1:26" ht="77.25" hidden="1" customHeight="1" outlineLevel="1" x14ac:dyDescent="0.25">
      <c r="A134" s="36">
        <v>13</v>
      </c>
      <c r="B134" s="37" t="s">
        <v>156</v>
      </c>
      <c r="C134" s="35" t="s">
        <v>155</v>
      </c>
      <c r="D134" s="27">
        <v>1</v>
      </c>
      <c r="E134" s="27">
        <v>1</v>
      </c>
      <c r="F134" s="27">
        <v>550</v>
      </c>
      <c r="G134" s="27">
        <f t="shared" si="49"/>
        <v>550</v>
      </c>
      <c r="H134" s="27">
        <f t="shared" si="50"/>
        <v>550</v>
      </c>
      <c r="I134" s="27">
        <v>550</v>
      </c>
      <c r="J134" s="52">
        <f t="shared" si="45"/>
        <v>550</v>
      </c>
      <c r="K134" s="47">
        <f t="shared" si="53"/>
        <v>550</v>
      </c>
      <c r="L134" s="52">
        <v>550</v>
      </c>
      <c r="M134" s="52">
        <f t="shared" si="54"/>
        <v>550</v>
      </c>
      <c r="N134" s="47">
        <f t="shared" si="55"/>
        <v>550</v>
      </c>
      <c r="O134" s="52">
        <v>550</v>
      </c>
      <c r="P134" s="53">
        <f t="shared" si="56"/>
        <v>550</v>
      </c>
      <c r="Q134" s="47">
        <f t="shared" si="57"/>
        <v>550</v>
      </c>
      <c r="R134" s="52">
        <v>565</v>
      </c>
      <c r="S134" s="53">
        <f t="shared" si="51"/>
        <v>565</v>
      </c>
      <c r="T134" s="47">
        <f t="shared" si="52"/>
        <v>565</v>
      </c>
      <c r="U134" s="52">
        <v>580</v>
      </c>
      <c r="V134" s="53">
        <f t="shared" si="46"/>
        <v>580</v>
      </c>
      <c r="W134" s="47">
        <f t="shared" si="47"/>
        <v>580</v>
      </c>
      <c r="X134" s="72">
        <v>550</v>
      </c>
      <c r="Y134" s="53">
        <f>X134*E134</f>
        <v>550</v>
      </c>
      <c r="Z134" s="91">
        <f t="shared" si="48"/>
        <v>15</v>
      </c>
    </row>
    <row r="135" spans="1:26" ht="77.25" hidden="1" customHeight="1" outlineLevel="1" x14ac:dyDescent="0.25">
      <c r="A135" s="36">
        <v>14</v>
      </c>
      <c r="B135" s="37" t="s">
        <v>157</v>
      </c>
      <c r="C135" s="35" t="s">
        <v>155</v>
      </c>
      <c r="D135" s="27">
        <v>2</v>
      </c>
      <c r="E135" s="27">
        <v>2</v>
      </c>
      <c r="F135" s="27">
        <v>750</v>
      </c>
      <c r="G135" s="27">
        <f t="shared" si="49"/>
        <v>1500</v>
      </c>
      <c r="H135" s="27">
        <f t="shared" si="50"/>
        <v>1500</v>
      </c>
      <c r="I135" s="27">
        <v>750</v>
      </c>
      <c r="J135" s="52">
        <f t="shared" si="45"/>
        <v>1500</v>
      </c>
      <c r="K135" s="47">
        <f t="shared" si="53"/>
        <v>1500</v>
      </c>
      <c r="L135" s="52">
        <v>750</v>
      </c>
      <c r="M135" s="52">
        <f t="shared" si="54"/>
        <v>1500</v>
      </c>
      <c r="N135" s="47">
        <f t="shared" si="55"/>
        <v>1500</v>
      </c>
      <c r="O135" s="52">
        <v>750</v>
      </c>
      <c r="P135" s="53">
        <f t="shared" si="56"/>
        <v>1500</v>
      </c>
      <c r="Q135" s="47">
        <f t="shared" si="57"/>
        <v>1500</v>
      </c>
      <c r="R135" s="52">
        <v>1600</v>
      </c>
      <c r="S135" s="53">
        <f t="shared" si="51"/>
        <v>3200</v>
      </c>
      <c r="T135" s="47">
        <f t="shared" si="52"/>
        <v>3200</v>
      </c>
      <c r="U135" s="52">
        <v>780</v>
      </c>
      <c r="V135" s="53">
        <f t="shared" si="46"/>
        <v>1560</v>
      </c>
      <c r="W135" s="47">
        <f t="shared" si="47"/>
        <v>1560</v>
      </c>
      <c r="X135" s="72">
        <v>1500</v>
      </c>
      <c r="Y135" s="53">
        <f>X135*E135</f>
        <v>3000</v>
      </c>
      <c r="Z135" s="91">
        <f t="shared" si="48"/>
        <v>1700</v>
      </c>
    </row>
    <row r="136" spans="1:26" ht="77.25" hidden="1" customHeight="1" outlineLevel="1" x14ac:dyDescent="0.25">
      <c r="A136" s="36">
        <v>15</v>
      </c>
      <c r="B136" s="37" t="s">
        <v>158</v>
      </c>
      <c r="C136" s="35" t="s">
        <v>155</v>
      </c>
      <c r="D136" s="27">
        <v>1</v>
      </c>
      <c r="E136" s="27"/>
      <c r="F136" s="27">
        <v>950</v>
      </c>
      <c r="G136" s="27">
        <f t="shared" si="49"/>
        <v>950</v>
      </c>
      <c r="H136" s="27">
        <f t="shared" si="50"/>
        <v>0</v>
      </c>
      <c r="I136" s="27">
        <v>950</v>
      </c>
      <c r="J136" s="52">
        <f t="shared" si="45"/>
        <v>950</v>
      </c>
      <c r="K136" s="47">
        <f t="shared" si="53"/>
        <v>0</v>
      </c>
      <c r="L136" s="52">
        <v>950</v>
      </c>
      <c r="M136" s="52">
        <f t="shared" si="54"/>
        <v>950</v>
      </c>
      <c r="N136" s="47">
        <f t="shared" si="55"/>
        <v>0</v>
      </c>
      <c r="O136" s="52">
        <v>950</v>
      </c>
      <c r="P136" s="53">
        <f t="shared" si="56"/>
        <v>950</v>
      </c>
      <c r="Q136" s="47">
        <f t="shared" si="57"/>
        <v>0</v>
      </c>
      <c r="R136" s="52">
        <v>1050</v>
      </c>
      <c r="S136" s="53">
        <f t="shared" si="51"/>
        <v>1050</v>
      </c>
      <c r="T136" s="47">
        <f t="shared" si="52"/>
        <v>0</v>
      </c>
      <c r="U136" s="52">
        <v>1050</v>
      </c>
      <c r="V136" s="53">
        <f t="shared" si="46"/>
        <v>1050</v>
      </c>
      <c r="W136" s="47">
        <f t="shared" si="47"/>
        <v>0</v>
      </c>
      <c r="X136" s="72">
        <v>310</v>
      </c>
      <c r="Y136" s="53"/>
      <c r="Z136" s="91">
        <f t="shared" si="48"/>
        <v>0</v>
      </c>
    </row>
    <row r="137" spans="1:26" ht="77.25" hidden="1" customHeight="1" outlineLevel="1" x14ac:dyDescent="0.25">
      <c r="A137" s="36">
        <v>16</v>
      </c>
      <c r="B137" s="37" t="s">
        <v>159</v>
      </c>
      <c r="C137" s="35" t="s">
        <v>155</v>
      </c>
      <c r="D137" s="27">
        <v>1</v>
      </c>
      <c r="E137" s="27"/>
      <c r="F137" s="27">
        <v>1250</v>
      </c>
      <c r="G137" s="27">
        <f t="shared" si="49"/>
        <v>1250</v>
      </c>
      <c r="H137" s="27">
        <f t="shared" si="50"/>
        <v>0</v>
      </c>
      <c r="I137" s="27">
        <v>1250</v>
      </c>
      <c r="J137" s="52">
        <f t="shared" si="45"/>
        <v>1250</v>
      </c>
      <c r="K137" s="47">
        <f t="shared" si="53"/>
        <v>0</v>
      </c>
      <c r="L137" s="52">
        <v>1250</v>
      </c>
      <c r="M137" s="52">
        <f t="shared" si="54"/>
        <v>1250</v>
      </c>
      <c r="N137" s="47">
        <f t="shared" si="55"/>
        <v>0</v>
      </c>
      <c r="O137" s="52">
        <v>1250</v>
      </c>
      <c r="P137" s="53">
        <f t="shared" si="56"/>
        <v>1250</v>
      </c>
      <c r="Q137" s="47">
        <f t="shared" si="57"/>
        <v>0</v>
      </c>
      <c r="R137" s="52">
        <v>1350</v>
      </c>
      <c r="S137" s="53">
        <f t="shared" si="51"/>
        <v>1350</v>
      </c>
      <c r="T137" s="47">
        <f t="shared" si="52"/>
        <v>0</v>
      </c>
      <c r="U137" s="52">
        <v>1325</v>
      </c>
      <c r="V137" s="53">
        <f t="shared" si="46"/>
        <v>1325</v>
      </c>
      <c r="W137" s="47">
        <f t="shared" si="47"/>
        <v>0</v>
      </c>
      <c r="X137" s="72">
        <v>9250</v>
      </c>
      <c r="Y137" s="53"/>
      <c r="Z137" s="91">
        <f t="shared" si="48"/>
        <v>0</v>
      </c>
    </row>
    <row r="138" spans="1:26" ht="77.25" hidden="1" customHeight="1" outlineLevel="1" x14ac:dyDescent="0.25">
      <c r="A138" s="36">
        <v>17</v>
      </c>
      <c r="B138" s="37" t="s">
        <v>160</v>
      </c>
      <c r="C138" s="35" t="s">
        <v>143</v>
      </c>
      <c r="D138" s="27">
        <v>63</v>
      </c>
      <c r="E138" s="27"/>
      <c r="F138" s="27">
        <v>350</v>
      </c>
      <c r="G138" s="27">
        <f t="shared" si="49"/>
        <v>22050</v>
      </c>
      <c r="H138" s="27">
        <f t="shared" si="50"/>
        <v>0</v>
      </c>
      <c r="I138" s="27">
        <v>350</v>
      </c>
      <c r="J138" s="52">
        <f t="shared" si="45"/>
        <v>22050</v>
      </c>
      <c r="K138" s="47">
        <f t="shared" si="53"/>
        <v>0</v>
      </c>
      <c r="L138" s="52">
        <v>350</v>
      </c>
      <c r="M138" s="52">
        <f t="shared" si="54"/>
        <v>22050</v>
      </c>
      <c r="N138" s="47">
        <f t="shared" si="55"/>
        <v>0</v>
      </c>
      <c r="O138" s="52">
        <v>350</v>
      </c>
      <c r="P138" s="53">
        <f t="shared" si="56"/>
        <v>22050</v>
      </c>
      <c r="Q138" s="47">
        <f t="shared" si="57"/>
        <v>0</v>
      </c>
      <c r="R138" s="52">
        <v>390</v>
      </c>
      <c r="S138" s="53">
        <f t="shared" si="51"/>
        <v>24570</v>
      </c>
      <c r="T138" s="47">
        <f t="shared" si="52"/>
        <v>0</v>
      </c>
      <c r="U138" s="52">
        <v>390</v>
      </c>
      <c r="V138" s="53">
        <f t="shared" si="46"/>
        <v>24570</v>
      </c>
      <c r="W138" s="47">
        <f t="shared" si="47"/>
        <v>0</v>
      </c>
      <c r="X138" s="72">
        <v>12650</v>
      </c>
      <c r="Y138" s="53"/>
      <c r="Z138" s="91">
        <f t="shared" si="48"/>
        <v>0</v>
      </c>
    </row>
    <row r="139" spans="1:26" ht="77.25" hidden="1" customHeight="1" outlineLevel="1" x14ac:dyDescent="0.25">
      <c r="A139" s="36">
        <v>18</v>
      </c>
      <c r="B139" s="37" t="s">
        <v>161</v>
      </c>
      <c r="C139" s="35" t="s">
        <v>143</v>
      </c>
      <c r="D139" s="27">
        <v>1</v>
      </c>
      <c r="E139" s="27"/>
      <c r="F139" s="27">
        <v>310</v>
      </c>
      <c r="G139" s="27">
        <f t="shared" si="49"/>
        <v>310</v>
      </c>
      <c r="H139" s="27">
        <f t="shared" si="50"/>
        <v>0</v>
      </c>
      <c r="I139" s="27">
        <v>310</v>
      </c>
      <c r="J139" s="52">
        <f t="shared" si="45"/>
        <v>310</v>
      </c>
      <c r="K139" s="47">
        <f t="shared" si="53"/>
        <v>0</v>
      </c>
      <c r="L139" s="52">
        <v>310</v>
      </c>
      <c r="M139" s="52">
        <f t="shared" si="54"/>
        <v>310</v>
      </c>
      <c r="N139" s="47">
        <f t="shared" si="55"/>
        <v>0</v>
      </c>
      <c r="O139" s="52">
        <v>310</v>
      </c>
      <c r="P139" s="53">
        <f t="shared" si="56"/>
        <v>310</v>
      </c>
      <c r="Q139" s="47">
        <f t="shared" si="57"/>
        <v>0</v>
      </c>
      <c r="R139" s="52">
        <v>340</v>
      </c>
      <c r="S139" s="53">
        <f t="shared" si="51"/>
        <v>340</v>
      </c>
      <c r="T139" s="47">
        <f t="shared" si="52"/>
        <v>0</v>
      </c>
      <c r="U139" s="52">
        <v>325</v>
      </c>
      <c r="V139" s="53">
        <f t="shared" si="46"/>
        <v>325</v>
      </c>
      <c r="W139" s="47">
        <f t="shared" si="47"/>
        <v>0</v>
      </c>
      <c r="X139" s="72">
        <v>1575</v>
      </c>
      <c r="Y139" s="53"/>
      <c r="Z139" s="91">
        <f t="shared" si="48"/>
        <v>0</v>
      </c>
    </row>
    <row r="140" spans="1:26" ht="77.25" hidden="1" customHeight="1" outlineLevel="1" x14ac:dyDescent="0.25">
      <c r="A140" s="36">
        <v>19</v>
      </c>
      <c r="B140" s="37" t="s">
        <v>162</v>
      </c>
      <c r="C140" s="35" t="s">
        <v>143</v>
      </c>
      <c r="D140" s="27">
        <v>1</v>
      </c>
      <c r="E140" s="27">
        <v>110</v>
      </c>
      <c r="F140" s="27">
        <v>310</v>
      </c>
      <c r="G140" s="27">
        <f t="shared" si="49"/>
        <v>310</v>
      </c>
      <c r="H140" s="27">
        <f t="shared" si="50"/>
        <v>34100</v>
      </c>
      <c r="I140" s="27">
        <v>310</v>
      </c>
      <c r="J140" s="52">
        <f t="shared" si="45"/>
        <v>310</v>
      </c>
      <c r="K140" s="47">
        <f t="shared" si="53"/>
        <v>34100</v>
      </c>
      <c r="L140" s="52">
        <v>310</v>
      </c>
      <c r="M140" s="52">
        <f t="shared" si="54"/>
        <v>310</v>
      </c>
      <c r="N140" s="47">
        <f t="shared" si="55"/>
        <v>34100</v>
      </c>
      <c r="O140" s="52">
        <v>310</v>
      </c>
      <c r="P140" s="53">
        <f t="shared" si="56"/>
        <v>310</v>
      </c>
      <c r="Q140" s="47">
        <f t="shared" si="57"/>
        <v>34100</v>
      </c>
      <c r="R140" s="52">
        <v>330</v>
      </c>
      <c r="S140" s="53">
        <f t="shared" si="51"/>
        <v>330</v>
      </c>
      <c r="T140" s="47">
        <f t="shared" si="52"/>
        <v>36300</v>
      </c>
      <c r="U140" s="52">
        <v>325</v>
      </c>
      <c r="V140" s="53">
        <f t="shared" si="46"/>
        <v>325</v>
      </c>
      <c r="W140" s="47">
        <f t="shared" si="47"/>
        <v>35750</v>
      </c>
      <c r="X140" s="72">
        <v>90</v>
      </c>
      <c r="Y140" s="53">
        <f>X140*E140</f>
        <v>9900</v>
      </c>
      <c r="Z140" s="91">
        <f t="shared" si="48"/>
        <v>2200</v>
      </c>
    </row>
    <row r="141" spans="1:26" ht="77.25" hidden="1" customHeight="1" outlineLevel="1" x14ac:dyDescent="0.25">
      <c r="A141" s="36">
        <v>20</v>
      </c>
      <c r="B141" s="37" t="s">
        <v>163</v>
      </c>
      <c r="C141" s="35" t="s">
        <v>143</v>
      </c>
      <c r="D141" s="27">
        <v>1</v>
      </c>
      <c r="E141" s="27"/>
      <c r="F141" s="27">
        <v>280</v>
      </c>
      <c r="G141" s="27">
        <f t="shared" si="49"/>
        <v>280</v>
      </c>
      <c r="H141" s="27">
        <f t="shared" si="50"/>
        <v>0</v>
      </c>
      <c r="I141" s="27">
        <v>280</v>
      </c>
      <c r="J141" s="52">
        <f t="shared" si="45"/>
        <v>280</v>
      </c>
      <c r="K141" s="47">
        <f t="shared" si="53"/>
        <v>0</v>
      </c>
      <c r="L141" s="52">
        <v>280</v>
      </c>
      <c r="M141" s="52">
        <f t="shared" si="54"/>
        <v>280</v>
      </c>
      <c r="N141" s="47">
        <f t="shared" si="55"/>
        <v>0</v>
      </c>
      <c r="O141" s="52">
        <v>280</v>
      </c>
      <c r="P141" s="53">
        <f t="shared" si="56"/>
        <v>280</v>
      </c>
      <c r="Q141" s="47">
        <f t="shared" si="57"/>
        <v>0</v>
      </c>
      <c r="R141" s="52">
        <v>295</v>
      </c>
      <c r="S141" s="53">
        <f t="shared" si="51"/>
        <v>295</v>
      </c>
      <c r="T141" s="47">
        <f t="shared" si="52"/>
        <v>0</v>
      </c>
      <c r="U141" s="52">
        <v>290</v>
      </c>
      <c r="V141" s="53">
        <f t="shared" si="46"/>
        <v>290</v>
      </c>
      <c r="W141" s="47">
        <f t="shared" si="47"/>
        <v>0</v>
      </c>
      <c r="X141" s="72">
        <v>75</v>
      </c>
      <c r="Y141" s="53"/>
      <c r="Z141" s="91">
        <f t="shared" si="48"/>
        <v>0</v>
      </c>
    </row>
    <row r="142" spans="1:26" ht="77.25" hidden="1" customHeight="1" outlineLevel="1" x14ac:dyDescent="0.25">
      <c r="A142" s="36">
        <v>21</v>
      </c>
      <c r="B142" s="37" t="s">
        <v>164</v>
      </c>
      <c r="C142" s="35" t="s">
        <v>143</v>
      </c>
      <c r="D142" s="27">
        <v>37</v>
      </c>
      <c r="E142" s="27">
        <v>70</v>
      </c>
      <c r="F142" s="27">
        <v>250</v>
      </c>
      <c r="G142" s="27">
        <f t="shared" si="49"/>
        <v>9250</v>
      </c>
      <c r="H142" s="27">
        <f t="shared" si="50"/>
        <v>17500</v>
      </c>
      <c r="I142" s="27">
        <v>250</v>
      </c>
      <c r="J142" s="52">
        <f t="shared" si="45"/>
        <v>9250</v>
      </c>
      <c r="K142" s="47">
        <f t="shared" si="53"/>
        <v>17500</v>
      </c>
      <c r="L142" s="52">
        <v>250</v>
      </c>
      <c r="M142" s="52">
        <f t="shared" si="54"/>
        <v>9250</v>
      </c>
      <c r="N142" s="47">
        <f t="shared" si="55"/>
        <v>17500</v>
      </c>
      <c r="O142" s="52">
        <v>250</v>
      </c>
      <c r="P142" s="53">
        <f t="shared" si="56"/>
        <v>9250</v>
      </c>
      <c r="Q142" s="47">
        <f t="shared" si="57"/>
        <v>17500</v>
      </c>
      <c r="R142" s="52">
        <v>265</v>
      </c>
      <c r="S142" s="53">
        <f t="shared" si="51"/>
        <v>9805</v>
      </c>
      <c r="T142" s="47">
        <f t="shared" si="52"/>
        <v>18550</v>
      </c>
      <c r="U142" s="52">
        <v>265</v>
      </c>
      <c r="V142" s="53">
        <f t="shared" si="46"/>
        <v>9805</v>
      </c>
      <c r="W142" s="47">
        <f t="shared" si="47"/>
        <v>18550</v>
      </c>
      <c r="X142" s="72">
        <v>250</v>
      </c>
      <c r="Y142" s="53">
        <f t="shared" ref="Y142:Y150" si="58">X142*E142</f>
        <v>17500</v>
      </c>
      <c r="Z142" s="91">
        <f t="shared" si="48"/>
        <v>1050</v>
      </c>
    </row>
    <row r="143" spans="1:26" ht="77.25" hidden="1" customHeight="1" outlineLevel="1" x14ac:dyDescent="0.25">
      <c r="A143" s="36">
        <v>22</v>
      </c>
      <c r="B143" s="37" t="s">
        <v>165</v>
      </c>
      <c r="C143" s="35" t="s">
        <v>143</v>
      </c>
      <c r="D143" s="27">
        <v>55</v>
      </c>
      <c r="E143" s="27">
        <v>55</v>
      </c>
      <c r="F143" s="27">
        <v>230</v>
      </c>
      <c r="G143" s="27">
        <f t="shared" si="49"/>
        <v>12650</v>
      </c>
      <c r="H143" s="27">
        <f t="shared" si="50"/>
        <v>12650</v>
      </c>
      <c r="I143" s="27">
        <v>230</v>
      </c>
      <c r="J143" s="52">
        <f t="shared" si="45"/>
        <v>12650</v>
      </c>
      <c r="K143" s="47">
        <f t="shared" si="53"/>
        <v>12650</v>
      </c>
      <c r="L143" s="52">
        <v>230</v>
      </c>
      <c r="M143" s="52">
        <f t="shared" si="54"/>
        <v>12650</v>
      </c>
      <c r="N143" s="47">
        <f t="shared" si="55"/>
        <v>12650</v>
      </c>
      <c r="O143" s="54">
        <v>245</v>
      </c>
      <c r="P143" s="55">
        <f t="shared" si="56"/>
        <v>13475</v>
      </c>
      <c r="Q143" s="47">
        <f t="shared" si="57"/>
        <v>13475</v>
      </c>
      <c r="R143" s="54">
        <v>350</v>
      </c>
      <c r="S143" s="55">
        <f t="shared" si="51"/>
        <v>19250</v>
      </c>
      <c r="T143" s="47">
        <f t="shared" si="52"/>
        <v>19250</v>
      </c>
      <c r="U143" s="54">
        <v>240</v>
      </c>
      <c r="V143" s="55">
        <f t="shared" si="46"/>
        <v>13200</v>
      </c>
      <c r="W143" s="47">
        <f t="shared" si="47"/>
        <v>13200</v>
      </c>
      <c r="X143" s="72">
        <v>230</v>
      </c>
      <c r="Y143" s="55">
        <f t="shared" si="58"/>
        <v>12650</v>
      </c>
      <c r="Z143" s="91">
        <f t="shared" si="48"/>
        <v>6600</v>
      </c>
    </row>
    <row r="144" spans="1:26" ht="77.25" hidden="1" customHeight="1" outlineLevel="1" x14ac:dyDescent="0.25">
      <c r="A144" s="36">
        <v>23</v>
      </c>
      <c r="B144" s="37" t="s">
        <v>166</v>
      </c>
      <c r="C144" s="35" t="s">
        <v>143</v>
      </c>
      <c r="D144" s="27">
        <v>15</v>
      </c>
      <c r="E144" s="27">
        <v>15</v>
      </c>
      <c r="F144" s="27">
        <v>105</v>
      </c>
      <c r="G144" s="27">
        <f t="shared" si="49"/>
        <v>1575</v>
      </c>
      <c r="H144" s="27">
        <f t="shared" si="50"/>
        <v>1575</v>
      </c>
      <c r="I144" s="27">
        <v>105</v>
      </c>
      <c r="J144" s="52">
        <f t="shared" si="45"/>
        <v>1575</v>
      </c>
      <c r="K144" s="47">
        <f t="shared" si="53"/>
        <v>1575</v>
      </c>
      <c r="L144" s="52">
        <v>105</v>
      </c>
      <c r="M144" s="52">
        <f t="shared" si="54"/>
        <v>1575</v>
      </c>
      <c r="N144" s="47">
        <f t="shared" si="55"/>
        <v>1575</v>
      </c>
      <c r="O144" s="54">
        <v>125</v>
      </c>
      <c r="P144" s="55">
        <f t="shared" si="56"/>
        <v>1875</v>
      </c>
      <c r="Q144" s="47">
        <f t="shared" si="57"/>
        <v>1875</v>
      </c>
      <c r="R144" s="54">
        <v>125</v>
      </c>
      <c r="S144" s="55">
        <f t="shared" si="51"/>
        <v>1875</v>
      </c>
      <c r="T144" s="47">
        <f t="shared" si="52"/>
        <v>1875</v>
      </c>
      <c r="U144" s="54">
        <v>115</v>
      </c>
      <c r="V144" s="55">
        <f t="shared" si="46"/>
        <v>1725</v>
      </c>
      <c r="W144" s="47">
        <f t="shared" si="47"/>
        <v>1725</v>
      </c>
      <c r="X144" s="72">
        <v>105</v>
      </c>
      <c r="Y144" s="55">
        <f t="shared" si="58"/>
        <v>1575</v>
      </c>
      <c r="Z144" s="91">
        <f t="shared" si="48"/>
        <v>300</v>
      </c>
    </row>
    <row r="145" spans="1:26" ht="77.25" hidden="1" customHeight="1" outlineLevel="1" x14ac:dyDescent="0.25">
      <c r="A145" s="36">
        <v>24</v>
      </c>
      <c r="B145" s="37" t="s">
        <v>167</v>
      </c>
      <c r="C145" s="35" t="s">
        <v>143</v>
      </c>
      <c r="D145" s="27">
        <v>1</v>
      </c>
      <c r="E145" s="27">
        <v>15</v>
      </c>
      <c r="F145" s="27">
        <v>90</v>
      </c>
      <c r="G145" s="27">
        <f t="shared" si="49"/>
        <v>90</v>
      </c>
      <c r="H145" s="27">
        <f t="shared" si="50"/>
        <v>1350</v>
      </c>
      <c r="I145" s="27">
        <v>90</v>
      </c>
      <c r="J145" s="52">
        <f t="shared" si="45"/>
        <v>90</v>
      </c>
      <c r="K145" s="47">
        <f t="shared" si="53"/>
        <v>1350</v>
      </c>
      <c r="L145" s="52">
        <v>90</v>
      </c>
      <c r="M145" s="52">
        <f t="shared" si="54"/>
        <v>90</v>
      </c>
      <c r="N145" s="47">
        <f t="shared" si="55"/>
        <v>1350</v>
      </c>
      <c r="O145" s="54">
        <v>110</v>
      </c>
      <c r="P145" s="55">
        <f t="shared" si="56"/>
        <v>110</v>
      </c>
      <c r="Q145" s="47">
        <f t="shared" si="57"/>
        <v>1650</v>
      </c>
      <c r="R145" s="54">
        <v>115</v>
      </c>
      <c r="S145" s="55">
        <f t="shared" si="51"/>
        <v>115</v>
      </c>
      <c r="T145" s="47">
        <f t="shared" si="52"/>
        <v>1725</v>
      </c>
      <c r="U145" s="54">
        <v>125</v>
      </c>
      <c r="V145" s="55">
        <f t="shared" si="46"/>
        <v>125</v>
      </c>
      <c r="W145" s="47">
        <f t="shared" si="47"/>
        <v>1875</v>
      </c>
      <c r="X145" s="72">
        <v>90</v>
      </c>
      <c r="Y145" s="55">
        <f t="shared" si="58"/>
        <v>1350</v>
      </c>
      <c r="Z145" s="91">
        <f t="shared" si="48"/>
        <v>375</v>
      </c>
    </row>
    <row r="146" spans="1:26" ht="77.25" hidden="1" customHeight="1" outlineLevel="1" x14ac:dyDescent="0.25">
      <c r="A146" s="36">
        <v>25</v>
      </c>
      <c r="B146" s="37" t="s">
        <v>168</v>
      </c>
      <c r="C146" s="35" t="s">
        <v>143</v>
      </c>
      <c r="D146" s="27">
        <v>1</v>
      </c>
      <c r="E146" s="27">
        <v>15</v>
      </c>
      <c r="F146" s="27">
        <v>75</v>
      </c>
      <c r="G146" s="27">
        <f t="shared" si="49"/>
        <v>75</v>
      </c>
      <c r="H146" s="27">
        <f t="shared" si="50"/>
        <v>1125</v>
      </c>
      <c r="I146" s="27">
        <v>75</v>
      </c>
      <c r="J146" s="52">
        <f t="shared" si="45"/>
        <v>75</v>
      </c>
      <c r="K146" s="47">
        <f t="shared" si="53"/>
        <v>1125</v>
      </c>
      <c r="L146" s="52">
        <v>75</v>
      </c>
      <c r="M146" s="52">
        <f t="shared" si="54"/>
        <v>75</v>
      </c>
      <c r="N146" s="47">
        <f t="shared" si="55"/>
        <v>1125</v>
      </c>
      <c r="O146" s="54">
        <v>95</v>
      </c>
      <c r="P146" s="55">
        <f t="shared" si="56"/>
        <v>95</v>
      </c>
      <c r="Q146" s="47">
        <f t="shared" si="57"/>
        <v>1425</v>
      </c>
      <c r="R146" s="54">
        <v>90</v>
      </c>
      <c r="S146" s="55">
        <f t="shared" si="51"/>
        <v>90</v>
      </c>
      <c r="T146" s="47">
        <f t="shared" si="52"/>
        <v>1350</v>
      </c>
      <c r="U146" s="54">
        <v>90</v>
      </c>
      <c r="V146" s="55">
        <f t="shared" si="46"/>
        <v>90</v>
      </c>
      <c r="W146" s="47">
        <f t="shared" si="47"/>
        <v>1350</v>
      </c>
      <c r="X146" s="72">
        <v>75</v>
      </c>
      <c r="Y146" s="55">
        <f t="shared" si="58"/>
        <v>1125</v>
      </c>
      <c r="Z146" s="91">
        <f t="shared" si="48"/>
        <v>225</v>
      </c>
    </row>
    <row r="147" spans="1:26" ht="77.25" hidden="1" customHeight="1" outlineLevel="1" x14ac:dyDescent="0.25">
      <c r="A147" s="36">
        <v>26</v>
      </c>
      <c r="B147" s="37" t="s">
        <v>169</v>
      </c>
      <c r="C147" s="35" t="s">
        <v>155</v>
      </c>
      <c r="D147" s="27">
        <v>7</v>
      </c>
      <c r="E147" s="27">
        <v>7</v>
      </c>
      <c r="F147" s="27">
        <v>1475</v>
      </c>
      <c r="G147" s="27">
        <f t="shared" si="49"/>
        <v>10325</v>
      </c>
      <c r="H147" s="27">
        <f t="shared" si="50"/>
        <v>10325</v>
      </c>
      <c r="I147" s="27">
        <v>1475</v>
      </c>
      <c r="J147" s="52">
        <f t="shared" si="45"/>
        <v>10325</v>
      </c>
      <c r="K147" s="47">
        <f t="shared" si="53"/>
        <v>10325</v>
      </c>
      <c r="L147" s="52">
        <v>1475</v>
      </c>
      <c r="M147" s="52">
        <f t="shared" si="54"/>
        <v>10325</v>
      </c>
      <c r="N147" s="47">
        <f t="shared" si="55"/>
        <v>10325</v>
      </c>
      <c r="O147" s="52">
        <v>1550</v>
      </c>
      <c r="P147" s="53">
        <f t="shared" si="56"/>
        <v>10850</v>
      </c>
      <c r="Q147" s="47">
        <f t="shared" si="57"/>
        <v>10850</v>
      </c>
      <c r="R147" s="52">
        <v>1475</v>
      </c>
      <c r="S147" s="53">
        <f t="shared" si="51"/>
        <v>10325</v>
      </c>
      <c r="T147" s="47">
        <f t="shared" si="52"/>
        <v>10325</v>
      </c>
      <c r="U147" s="52">
        <v>1650</v>
      </c>
      <c r="V147" s="53">
        <f t="shared" si="46"/>
        <v>11550</v>
      </c>
      <c r="W147" s="47">
        <f t="shared" si="47"/>
        <v>11550</v>
      </c>
      <c r="X147" s="72">
        <v>1475</v>
      </c>
      <c r="Y147" s="53">
        <f t="shared" si="58"/>
        <v>10325</v>
      </c>
      <c r="Z147" s="91">
        <f t="shared" si="48"/>
        <v>0</v>
      </c>
    </row>
    <row r="148" spans="1:26" ht="77.25" hidden="1" customHeight="1" outlineLevel="1" x14ac:dyDescent="0.25">
      <c r="A148" s="36">
        <v>27</v>
      </c>
      <c r="B148" s="37" t="s">
        <v>170</v>
      </c>
      <c r="C148" s="35" t="s">
        <v>155</v>
      </c>
      <c r="D148" s="27">
        <v>2</v>
      </c>
      <c r="E148" s="27">
        <v>2</v>
      </c>
      <c r="F148" s="27">
        <v>13500</v>
      </c>
      <c r="G148" s="27">
        <f t="shared" si="49"/>
        <v>27000</v>
      </c>
      <c r="H148" s="27">
        <f t="shared" si="50"/>
        <v>27000</v>
      </c>
      <c r="I148" s="27">
        <v>13500</v>
      </c>
      <c r="J148" s="52">
        <f t="shared" si="45"/>
        <v>27000</v>
      </c>
      <c r="K148" s="47">
        <f t="shared" si="53"/>
        <v>27000</v>
      </c>
      <c r="L148" s="52">
        <v>13500</v>
      </c>
      <c r="M148" s="52">
        <f t="shared" si="54"/>
        <v>27000</v>
      </c>
      <c r="N148" s="47">
        <f t="shared" si="55"/>
        <v>27000</v>
      </c>
      <c r="O148" s="52">
        <v>15000</v>
      </c>
      <c r="P148" s="53">
        <f t="shared" si="56"/>
        <v>30000</v>
      </c>
      <c r="Q148" s="47">
        <f t="shared" si="57"/>
        <v>30000</v>
      </c>
      <c r="R148" s="52">
        <v>13500</v>
      </c>
      <c r="S148" s="53">
        <f t="shared" si="51"/>
        <v>27000</v>
      </c>
      <c r="T148" s="47">
        <f t="shared" si="52"/>
        <v>27000</v>
      </c>
      <c r="U148" s="52">
        <v>14500</v>
      </c>
      <c r="V148" s="53">
        <f t="shared" si="46"/>
        <v>29000</v>
      </c>
      <c r="W148" s="47">
        <f t="shared" si="47"/>
        <v>29000</v>
      </c>
      <c r="X148" s="72">
        <v>13500</v>
      </c>
      <c r="Y148" s="53">
        <f t="shared" si="58"/>
        <v>27000</v>
      </c>
      <c r="Z148" s="91">
        <f t="shared" si="48"/>
        <v>0</v>
      </c>
    </row>
    <row r="149" spans="1:26" ht="77.25" hidden="1" customHeight="1" outlineLevel="1" x14ac:dyDescent="0.25">
      <c r="A149" s="36">
        <v>28</v>
      </c>
      <c r="B149" s="37" t="s">
        <v>171</v>
      </c>
      <c r="C149" s="35" t="s">
        <v>155</v>
      </c>
      <c r="D149" s="27">
        <v>3</v>
      </c>
      <c r="E149" s="27">
        <v>3</v>
      </c>
      <c r="F149" s="27">
        <v>4450</v>
      </c>
      <c r="G149" s="27">
        <f t="shared" si="49"/>
        <v>13350</v>
      </c>
      <c r="H149" s="27">
        <f t="shared" si="50"/>
        <v>13350</v>
      </c>
      <c r="I149" s="27">
        <v>4450</v>
      </c>
      <c r="J149" s="52">
        <f t="shared" si="45"/>
        <v>13350</v>
      </c>
      <c r="K149" s="47">
        <f t="shared" si="53"/>
        <v>13350</v>
      </c>
      <c r="L149" s="52">
        <v>4450</v>
      </c>
      <c r="M149" s="52">
        <f t="shared" si="54"/>
        <v>13350</v>
      </c>
      <c r="N149" s="47">
        <f t="shared" si="55"/>
        <v>13350</v>
      </c>
      <c r="O149" s="52">
        <v>5500</v>
      </c>
      <c r="P149" s="53">
        <f t="shared" si="56"/>
        <v>16500</v>
      </c>
      <c r="Q149" s="47">
        <f t="shared" si="57"/>
        <v>16500</v>
      </c>
      <c r="R149" s="52">
        <v>4450</v>
      </c>
      <c r="S149" s="53">
        <f t="shared" si="51"/>
        <v>13350</v>
      </c>
      <c r="T149" s="47">
        <f t="shared" si="52"/>
        <v>13350</v>
      </c>
      <c r="U149" s="52">
        <v>4850</v>
      </c>
      <c r="V149" s="53">
        <f t="shared" si="46"/>
        <v>14550</v>
      </c>
      <c r="W149" s="47">
        <f t="shared" si="47"/>
        <v>14550</v>
      </c>
      <c r="X149" s="72">
        <v>4450</v>
      </c>
      <c r="Y149" s="53">
        <f t="shared" si="58"/>
        <v>13350</v>
      </c>
      <c r="Z149" s="91">
        <f t="shared" si="48"/>
        <v>0</v>
      </c>
    </row>
    <row r="150" spans="1:26" ht="77.25" hidden="1" customHeight="1" outlineLevel="1" x14ac:dyDescent="0.25">
      <c r="A150" s="36">
        <v>29</v>
      </c>
      <c r="B150" s="37" t="s">
        <v>172</v>
      </c>
      <c r="C150" s="35" t="s">
        <v>155</v>
      </c>
      <c r="D150" s="27">
        <v>3</v>
      </c>
      <c r="E150" s="27">
        <v>3</v>
      </c>
      <c r="F150" s="27">
        <v>3840</v>
      </c>
      <c r="G150" s="27">
        <f t="shared" si="49"/>
        <v>11520</v>
      </c>
      <c r="H150" s="27">
        <f t="shared" si="50"/>
        <v>11520</v>
      </c>
      <c r="I150" s="27">
        <v>3840</v>
      </c>
      <c r="J150" s="52">
        <f t="shared" si="45"/>
        <v>11520</v>
      </c>
      <c r="K150" s="47">
        <f t="shared" si="53"/>
        <v>11520</v>
      </c>
      <c r="L150" s="52">
        <v>3840</v>
      </c>
      <c r="M150" s="52">
        <f t="shared" si="54"/>
        <v>11520</v>
      </c>
      <c r="N150" s="47">
        <f t="shared" si="55"/>
        <v>11520</v>
      </c>
      <c r="O150" s="52">
        <v>4500</v>
      </c>
      <c r="P150" s="53">
        <f t="shared" si="56"/>
        <v>13500</v>
      </c>
      <c r="Q150" s="47">
        <f t="shared" si="57"/>
        <v>13500</v>
      </c>
      <c r="R150" s="52">
        <v>3840</v>
      </c>
      <c r="S150" s="53">
        <f t="shared" si="51"/>
        <v>11520</v>
      </c>
      <c r="T150" s="47">
        <f t="shared" si="52"/>
        <v>11520</v>
      </c>
      <c r="U150" s="52">
        <v>4200</v>
      </c>
      <c r="V150" s="53">
        <f t="shared" si="46"/>
        <v>12600</v>
      </c>
      <c r="W150" s="47">
        <f t="shared" si="47"/>
        <v>12600</v>
      </c>
      <c r="X150" s="72">
        <v>3840</v>
      </c>
      <c r="Y150" s="53">
        <f t="shared" si="58"/>
        <v>11520</v>
      </c>
      <c r="Z150" s="91">
        <f t="shared" si="48"/>
        <v>0</v>
      </c>
    </row>
    <row r="151" spans="1:26" ht="77.25" hidden="1" customHeight="1" outlineLevel="1" x14ac:dyDescent="0.25">
      <c r="A151" s="36">
        <v>30</v>
      </c>
      <c r="B151" s="37" t="s">
        <v>173</v>
      </c>
      <c r="C151" s="35" t="s">
        <v>155</v>
      </c>
      <c r="D151" s="27">
        <v>0</v>
      </c>
      <c r="E151" s="27"/>
      <c r="F151" s="27">
        <v>5000</v>
      </c>
      <c r="G151" s="27">
        <f t="shared" si="49"/>
        <v>0</v>
      </c>
      <c r="H151" s="27">
        <f t="shared" si="50"/>
        <v>0</v>
      </c>
      <c r="I151" s="32">
        <v>25000</v>
      </c>
      <c r="J151" s="54">
        <f t="shared" si="45"/>
        <v>0</v>
      </c>
      <c r="K151" s="56">
        <f t="shared" si="53"/>
        <v>0</v>
      </c>
      <c r="L151" s="52">
        <v>5000</v>
      </c>
      <c r="M151" s="52">
        <f t="shared" si="54"/>
        <v>0</v>
      </c>
      <c r="N151" s="56">
        <f t="shared" si="55"/>
        <v>0</v>
      </c>
      <c r="O151" s="54">
        <v>25000</v>
      </c>
      <c r="P151" s="55">
        <f t="shared" si="56"/>
        <v>0</v>
      </c>
      <c r="Q151" s="56">
        <f t="shared" si="57"/>
        <v>0</v>
      </c>
      <c r="R151" s="54">
        <v>25000</v>
      </c>
      <c r="S151" s="55">
        <f t="shared" si="51"/>
        <v>0</v>
      </c>
      <c r="T151" s="56">
        <f t="shared" si="52"/>
        <v>0</v>
      </c>
      <c r="U151" s="54">
        <v>26500</v>
      </c>
      <c r="V151" s="55">
        <f t="shared" si="46"/>
        <v>0</v>
      </c>
      <c r="W151" s="56">
        <f t="shared" si="47"/>
        <v>0</v>
      </c>
      <c r="X151" s="72"/>
      <c r="Y151" s="55"/>
      <c r="Z151" s="91">
        <f t="shared" si="48"/>
        <v>0</v>
      </c>
    </row>
    <row r="152" spans="1:26" ht="77.25" hidden="1" customHeight="1" outlineLevel="1" x14ac:dyDescent="0.25">
      <c r="A152" s="36">
        <v>31</v>
      </c>
      <c r="B152" s="37" t="s">
        <v>174</v>
      </c>
      <c r="C152" s="35" t="s">
        <v>155</v>
      </c>
      <c r="D152" s="27">
        <v>10</v>
      </c>
      <c r="E152" s="27"/>
      <c r="F152" s="27">
        <v>1000</v>
      </c>
      <c r="G152" s="27">
        <f t="shared" si="49"/>
        <v>10000</v>
      </c>
      <c r="H152" s="27">
        <f t="shared" si="50"/>
        <v>0</v>
      </c>
      <c r="I152" s="27">
        <v>1000</v>
      </c>
      <c r="J152" s="52">
        <f t="shared" si="45"/>
        <v>10000</v>
      </c>
      <c r="K152" s="47">
        <f t="shared" si="53"/>
        <v>0</v>
      </c>
      <c r="L152" s="52">
        <v>1000</v>
      </c>
      <c r="M152" s="52">
        <f t="shared" si="54"/>
        <v>10000</v>
      </c>
      <c r="N152" s="47">
        <f t="shared" si="55"/>
        <v>0</v>
      </c>
      <c r="O152" s="52">
        <v>1000</v>
      </c>
      <c r="P152" s="53">
        <f t="shared" si="56"/>
        <v>10000</v>
      </c>
      <c r="Q152" s="47">
        <f t="shared" si="57"/>
        <v>0</v>
      </c>
      <c r="R152" s="52">
        <v>1000</v>
      </c>
      <c r="S152" s="53">
        <f t="shared" si="51"/>
        <v>10000</v>
      </c>
      <c r="T152" s="47">
        <f t="shared" si="52"/>
        <v>0</v>
      </c>
      <c r="U152" s="52">
        <v>1000</v>
      </c>
      <c r="V152" s="53">
        <f t="shared" si="46"/>
        <v>10000</v>
      </c>
      <c r="W152" s="47">
        <f t="shared" si="47"/>
        <v>0</v>
      </c>
      <c r="X152" s="72"/>
      <c r="Y152" s="53"/>
      <c r="Z152" s="91">
        <f t="shared" si="48"/>
        <v>0</v>
      </c>
    </row>
    <row r="153" spans="1:26" ht="77.25" hidden="1" customHeight="1" outlineLevel="1" x14ac:dyDescent="0.25">
      <c r="A153" s="36">
        <v>32</v>
      </c>
      <c r="B153" s="37" t="s">
        <v>175</v>
      </c>
      <c r="C153" s="35" t="s">
        <v>155</v>
      </c>
      <c r="D153" s="27">
        <v>6</v>
      </c>
      <c r="E153" s="27">
        <v>6</v>
      </c>
      <c r="F153" s="27">
        <v>2400</v>
      </c>
      <c r="G153" s="27">
        <f t="shared" si="49"/>
        <v>14400</v>
      </c>
      <c r="H153" s="27">
        <f t="shared" si="50"/>
        <v>14400</v>
      </c>
      <c r="I153" s="27">
        <v>2400</v>
      </c>
      <c r="J153" s="52">
        <f t="shared" si="45"/>
        <v>14400</v>
      </c>
      <c r="K153" s="47">
        <f t="shared" si="53"/>
        <v>14400</v>
      </c>
      <c r="L153" s="52">
        <v>2400</v>
      </c>
      <c r="M153" s="52">
        <f t="shared" si="54"/>
        <v>14400</v>
      </c>
      <c r="N153" s="47">
        <f t="shared" si="55"/>
        <v>14400</v>
      </c>
      <c r="O153" s="52">
        <v>2400</v>
      </c>
      <c r="P153" s="53">
        <f t="shared" si="56"/>
        <v>14400</v>
      </c>
      <c r="Q153" s="47">
        <f t="shared" si="57"/>
        <v>14400</v>
      </c>
      <c r="R153" s="52">
        <v>2400</v>
      </c>
      <c r="S153" s="53">
        <f t="shared" si="51"/>
        <v>14400</v>
      </c>
      <c r="T153" s="47">
        <f t="shared" si="52"/>
        <v>14400</v>
      </c>
      <c r="U153" s="52">
        <v>2500</v>
      </c>
      <c r="V153" s="53">
        <f t="shared" si="46"/>
        <v>15000</v>
      </c>
      <c r="W153" s="47">
        <f t="shared" si="47"/>
        <v>15000</v>
      </c>
      <c r="X153" s="72">
        <v>2400</v>
      </c>
      <c r="Y153" s="53">
        <f>X153*E153</f>
        <v>14400</v>
      </c>
      <c r="Z153" s="91">
        <f t="shared" ref="Z153:Z180" si="59">T153-N153</f>
        <v>0</v>
      </c>
    </row>
    <row r="154" spans="1:26" ht="77.25" hidden="1" customHeight="1" outlineLevel="1" x14ac:dyDescent="0.25">
      <c r="A154" s="36">
        <v>33</v>
      </c>
      <c r="B154" s="37" t="s">
        <v>176</v>
      </c>
      <c r="C154" s="35" t="s">
        <v>155</v>
      </c>
      <c r="D154" s="27">
        <v>3</v>
      </c>
      <c r="E154" s="27">
        <v>3</v>
      </c>
      <c r="F154" s="27">
        <v>15000</v>
      </c>
      <c r="G154" s="27">
        <f t="shared" si="49"/>
        <v>45000</v>
      </c>
      <c r="H154" s="27">
        <f t="shared" si="50"/>
        <v>45000</v>
      </c>
      <c r="I154" s="27">
        <v>15000</v>
      </c>
      <c r="J154" s="52">
        <f t="shared" ref="J154:J180" si="60">I154*$D154</f>
        <v>45000</v>
      </c>
      <c r="K154" s="47">
        <f t="shared" si="53"/>
        <v>45000</v>
      </c>
      <c r="L154" s="52">
        <v>15000</v>
      </c>
      <c r="M154" s="52">
        <f t="shared" si="54"/>
        <v>45000</v>
      </c>
      <c r="N154" s="47">
        <f t="shared" si="55"/>
        <v>45000</v>
      </c>
      <c r="O154" s="52">
        <v>18500</v>
      </c>
      <c r="P154" s="53">
        <f t="shared" si="56"/>
        <v>55500</v>
      </c>
      <c r="Q154" s="47">
        <f t="shared" si="57"/>
        <v>55500</v>
      </c>
      <c r="R154" s="46">
        <v>16000</v>
      </c>
      <c r="S154" s="53">
        <f t="shared" si="51"/>
        <v>48000</v>
      </c>
      <c r="T154" s="47">
        <f t="shared" si="52"/>
        <v>48000</v>
      </c>
      <c r="U154" s="52">
        <v>15000</v>
      </c>
      <c r="V154" s="53">
        <f t="shared" si="46"/>
        <v>45000</v>
      </c>
      <c r="W154" s="47">
        <f t="shared" si="47"/>
        <v>45000</v>
      </c>
      <c r="X154" s="72">
        <v>18000</v>
      </c>
      <c r="Y154" s="53">
        <f>X154*E154</f>
        <v>54000</v>
      </c>
      <c r="Z154" s="92">
        <f t="shared" si="59"/>
        <v>3000</v>
      </c>
    </row>
    <row r="155" spans="1:26" ht="77.25" hidden="1" customHeight="1" outlineLevel="1" x14ac:dyDescent="0.25">
      <c r="A155" s="36">
        <v>34</v>
      </c>
      <c r="B155" s="37" t="s">
        <v>177</v>
      </c>
      <c r="C155" s="35" t="s">
        <v>155</v>
      </c>
      <c r="D155" s="27">
        <v>2</v>
      </c>
      <c r="E155" s="27">
        <v>2</v>
      </c>
      <c r="F155" s="27">
        <v>1000</v>
      </c>
      <c r="G155" s="27">
        <f t="shared" si="49"/>
        <v>2000</v>
      </c>
      <c r="H155" s="27">
        <f t="shared" si="50"/>
        <v>2000</v>
      </c>
      <c r="I155" s="27">
        <v>1000</v>
      </c>
      <c r="J155" s="52">
        <f t="shared" si="60"/>
        <v>2000</v>
      </c>
      <c r="K155" s="47">
        <f t="shared" si="53"/>
        <v>2000</v>
      </c>
      <c r="L155" s="52">
        <v>1000</v>
      </c>
      <c r="M155" s="52">
        <f t="shared" si="54"/>
        <v>2000</v>
      </c>
      <c r="N155" s="47">
        <f t="shared" si="55"/>
        <v>2000</v>
      </c>
      <c r="O155" s="52">
        <v>1000</v>
      </c>
      <c r="P155" s="53">
        <f t="shared" si="56"/>
        <v>2000</v>
      </c>
      <c r="Q155" s="47">
        <f t="shared" si="57"/>
        <v>2000</v>
      </c>
      <c r="R155" s="52">
        <v>1000</v>
      </c>
      <c r="S155" s="53">
        <f t="shared" si="51"/>
        <v>2000</v>
      </c>
      <c r="T155" s="47">
        <f t="shared" si="52"/>
        <v>2000</v>
      </c>
      <c r="U155" s="52">
        <v>1000</v>
      </c>
      <c r="V155" s="53">
        <f t="shared" si="46"/>
        <v>2000</v>
      </c>
      <c r="W155" s="47">
        <f t="shared" si="47"/>
        <v>2000</v>
      </c>
      <c r="X155" s="72">
        <v>1000</v>
      </c>
      <c r="Y155" s="53">
        <f>X155*E155</f>
        <v>2000</v>
      </c>
      <c r="Z155" s="91">
        <f t="shared" si="59"/>
        <v>0</v>
      </c>
    </row>
    <row r="156" spans="1:26" ht="77.25" hidden="1" customHeight="1" outlineLevel="1" x14ac:dyDescent="0.25">
      <c r="A156" s="36">
        <v>35</v>
      </c>
      <c r="B156" s="37" t="s">
        <v>178</v>
      </c>
      <c r="C156" s="35" t="s">
        <v>155</v>
      </c>
      <c r="D156" s="27">
        <v>1</v>
      </c>
      <c r="E156" s="27">
        <v>1</v>
      </c>
      <c r="F156" s="27">
        <v>7000</v>
      </c>
      <c r="G156" s="27">
        <f t="shared" si="49"/>
        <v>7000</v>
      </c>
      <c r="H156" s="27">
        <f t="shared" si="50"/>
        <v>7000</v>
      </c>
      <c r="I156" s="27">
        <v>7000</v>
      </c>
      <c r="J156" s="52">
        <f t="shared" si="60"/>
        <v>7000</v>
      </c>
      <c r="K156" s="47">
        <f t="shared" si="53"/>
        <v>7000</v>
      </c>
      <c r="L156" s="52">
        <v>7000</v>
      </c>
      <c r="M156" s="52">
        <f t="shared" si="54"/>
        <v>7000</v>
      </c>
      <c r="N156" s="47">
        <f t="shared" si="55"/>
        <v>7000</v>
      </c>
      <c r="O156" s="52">
        <v>10000</v>
      </c>
      <c r="P156" s="53">
        <f t="shared" si="56"/>
        <v>10000</v>
      </c>
      <c r="Q156" s="47">
        <f t="shared" si="57"/>
        <v>10000</v>
      </c>
      <c r="R156" s="52">
        <v>7000</v>
      </c>
      <c r="S156" s="53">
        <f t="shared" si="51"/>
        <v>7000</v>
      </c>
      <c r="T156" s="47">
        <f t="shared" si="52"/>
        <v>7000</v>
      </c>
      <c r="U156" s="52">
        <v>8500</v>
      </c>
      <c r="V156" s="53">
        <f t="shared" si="46"/>
        <v>8500</v>
      </c>
      <c r="W156" s="47">
        <f t="shared" si="47"/>
        <v>8500</v>
      </c>
      <c r="X156" s="72">
        <v>7000</v>
      </c>
      <c r="Y156" s="53">
        <f>X156*E156</f>
        <v>7000</v>
      </c>
      <c r="Z156" s="91">
        <f t="shared" si="59"/>
        <v>0</v>
      </c>
    </row>
    <row r="157" spans="1:26" ht="77.25" hidden="1" customHeight="1" outlineLevel="1" x14ac:dyDescent="0.25">
      <c r="A157" s="36">
        <v>36</v>
      </c>
      <c r="B157" s="37" t="s">
        <v>179</v>
      </c>
      <c r="C157" s="35" t="s">
        <v>155</v>
      </c>
      <c r="D157" s="27">
        <v>1</v>
      </c>
      <c r="E157" s="27">
        <v>1</v>
      </c>
      <c r="F157" s="27">
        <v>10000</v>
      </c>
      <c r="G157" s="27">
        <f t="shared" si="49"/>
        <v>10000</v>
      </c>
      <c r="H157" s="27">
        <f t="shared" si="50"/>
        <v>10000</v>
      </c>
      <c r="I157" s="27">
        <v>10000</v>
      </c>
      <c r="J157" s="52">
        <f t="shared" si="60"/>
        <v>10000</v>
      </c>
      <c r="K157" s="47">
        <f t="shared" si="53"/>
        <v>10000</v>
      </c>
      <c r="L157" s="52">
        <v>10000</v>
      </c>
      <c r="M157" s="52">
        <f t="shared" si="54"/>
        <v>10000</v>
      </c>
      <c r="N157" s="47">
        <f t="shared" si="55"/>
        <v>10000</v>
      </c>
      <c r="O157" s="52">
        <v>10000</v>
      </c>
      <c r="P157" s="53">
        <f t="shared" si="56"/>
        <v>10000</v>
      </c>
      <c r="Q157" s="47">
        <f t="shared" si="57"/>
        <v>10000</v>
      </c>
      <c r="R157" s="52">
        <v>14000</v>
      </c>
      <c r="S157" s="53">
        <f t="shared" si="51"/>
        <v>14000</v>
      </c>
      <c r="T157" s="47">
        <f t="shared" si="52"/>
        <v>14000</v>
      </c>
      <c r="U157" s="52">
        <v>12500</v>
      </c>
      <c r="V157" s="53">
        <f t="shared" si="46"/>
        <v>12500</v>
      </c>
      <c r="W157" s="47">
        <f t="shared" si="47"/>
        <v>12500</v>
      </c>
      <c r="X157" s="72">
        <v>10000</v>
      </c>
      <c r="Y157" s="53">
        <f>X157*E157</f>
        <v>10000</v>
      </c>
      <c r="Z157" s="91">
        <f t="shared" si="59"/>
        <v>4000</v>
      </c>
    </row>
    <row r="158" spans="1:26" ht="77.25" hidden="1" customHeight="1" outlineLevel="1" x14ac:dyDescent="0.25">
      <c r="A158" s="36">
        <v>37</v>
      </c>
      <c r="B158" s="37" t="s">
        <v>180</v>
      </c>
      <c r="C158" s="35" t="s">
        <v>155</v>
      </c>
      <c r="D158" s="27">
        <v>1</v>
      </c>
      <c r="E158" s="27"/>
      <c r="F158" s="27">
        <v>1100</v>
      </c>
      <c r="G158" s="27">
        <f t="shared" si="49"/>
        <v>1100</v>
      </c>
      <c r="H158" s="27">
        <f t="shared" si="50"/>
        <v>0</v>
      </c>
      <c r="I158" s="27">
        <v>1100</v>
      </c>
      <c r="J158" s="52">
        <f t="shared" si="60"/>
        <v>1100</v>
      </c>
      <c r="K158" s="47">
        <f t="shared" si="53"/>
        <v>0</v>
      </c>
      <c r="L158" s="52">
        <v>1100</v>
      </c>
      <c r="M158" s="52">
        <f t="shared" si="54"/>
        <v>1100</v>
      </c>
      <c r="N158" s="47">
        <f t="shared" si="55"/>
        <v>0</v>
      </c>
      <c r="O158" s="52">
        <v>1100</v>
      </c>
      <c r="P158" s="53">
        <f t="shared" si="56"/>
        <v>1100</v>
      </c>
      <c r="Q158" s="47">
        <f t="shared" si="57"/>
        <v>0</v>
      </c>
      <c r="R158" s="52">
        <v>1100</v>
      </c>
      <c r="S158" s="53">
        <f t="shared" si="51"/>
        <v>1100</v>
      </c>
      <c r="T158" s="47">
        <f t="shared" si="52"/>
        <v>0</v>
      </c>
      <c r="U158" s="52">
        <v>1250</v>
      </c>
      <c r="V158" s="53">
        <f t="shared" si="46"/>
        <v>1250</v>
      </c>
      <c r="W158" s="47">
        <f t="shared" si="47"/>
        <v>0</v>
      </c>
      <c r="X158" s="72"/>
      <c r="Y158" s="53"/>
      <c r="Z158" s="91">
        <f t="shared" si="59"/>
        <v>0</v>
      </c>
    </row>
    <row r="159" spans="1:26" ht="77.25" hidden="1" customHeight="1" outlineLevel="1" x14ac:dyDescent="0.25">
      <c r="A159" s="36">
        <v>38</v>
      </c>
      <c r="B159" s="37" t="s">
        <v>181</v>
      </c>
      <c r="C159" s="35" t="s">
        <v>155</v>
      </c>
      <c r="D159" s="27">
        <v>1</v>
      </c>
      <c r="E159" s="27"/>
      <c r="F159" s="27">
        <v>23000</v>
      </c>
      <c r="G159" s="27">
        <f t="shared" si="49"/>
        <v>23000</v>
      </c>
      <c r="H159" s="27">
        <f t="shared" si="50"/>
        <v>0</v>
      </c>
      <c r="I159" s="27">
        <v>23000</v>
      </c>
      <c r="J159" s="52">
        <f t="shared" si="60"/>
        <v>23000</v>
      </c>
      <c r="K159" s="47">
        <f t="shared" si="53"/>
        <v>0</v>
      </c>
      <c r="L159" s="52">
        <v>23000</v>
      </c>
      <c r="M159" s="52">
        <f t="shared" si="54"/>
        <v>23000</v>
      </c>
      <c r="N159" s="47">
        <f t="shared" si="55"/>
        <v>0</v>
      </c>
      <c r="O159" s="52">
        <v>23000</v>
      </c>
      <c r="P159" s="53">
        <f t="shared" si="56"/>
        <v>23000</v>
      </c>
      <c r="Q159" s="47">
        <f t="shared" si="57"/>
        <v>0</v>
      </c>
      <c r="R159" s="52">
        <v>23000</v>
      </c>
      <c r="S159" s="53">
        <f t="shared" si="51"/>
        <v>23000</v>
      </c>
      <c r="T159" s="47">
        <f t="shared" si="52"/>
        <v>0</v>
      </c>
      <c r="U159" s="52">
        <v>24500</v>
      </c>
      <c r="V159" s="53">
        <f t="shared" si="46"/>
        <v>24500</v>
      </c>
      <c r="W159" s="47">
        <f t="shared" si="47"/>
        <v>0</v>
      </c>
      <c r="X159" s="72"/>
      <c r="Y159" s="53"/>
      <c r="Z159" s="91">
        <f t="shared" si="59"/>
        <v>0</v>
      </c>
    </row>
    <row r="160" spans="1:26" ht="77.25" hidden="1" customHeight="1" outlineLevel="1" x14ac:dyDescent="0.25">
      <c r="A160" s="36">
        <v>39</v>
      </c>
      <c r="B160" s="37" t="s">
        <v>182</v>
      </c>
      <c r="C160" s="35" t="s">
        <v>155</v>
      </c>
      <c r="D160" s="27">
        <v>1</v>
      </c>
      <c r="E160" s="27"/>
      <c r="F160" s="27">
        <v>44000</v>
      </c>
      <c r="G160" s="27">
        <f t="shared" si="49"/>
        <v>44000</v>
      </c>
      <c r="H160" s="27">
        <f t="shared" si="50"/>
        <v>0</v>
      </c>
      <c r="I160" s="27">
        <v>44000</v>
      </c>
      <c r="J160" s="52">
        <f t="shared" si="60"/>
        <v>44000</v>
      </c>
      <c r="K160" s="47">
        <f t="shared" si="53"/>
        <v>0</v>
      </c>
      <c r="L160" s="52">
        <v>44000</v>
      </c>
      <c r="M160" s="52">
        <f t="shared" si="54"/>
        <v>44000</v>
      </c>
      <c r="N160" s="47">
        <f t="shared" si="55"/>
        <v>0</v>
      </c>
      <c r="O160" s="52">
        <v>44000</v>
      </c>
      <c r="P160" s="53">
        <f t="shared" si="56"/>
        <v>44000</v>
      </c>
      <c r="Q160" s="47">
        <f t="shared" si="57"/>
        <v>0</v>
      </c>
      <c r="R160" s="52">
        <v>44000</v>
      </c>
      <c r="S160" s="53">
        <f t="shared" si="51"/>
        <v>44000</v>
      </c>
      <c r="T160" s="47">
        <f t="shared" si="52"/>
        <v>0</v>
      </c>
      <c r="U160" s="52">
        <v>45000</v>
      </c>
      <c r="V160" s="53">
        <f t="shared" si="46"/>
        <v>45000</v>
      </c>
      <c r="W160" s="47">
        <f t="shared" si="47"/>
        <v>0</v>
      </c>
      <c r="X160" s="72"/>
      <c r="Y160" s="53"/>
      <c r="Z160" s="91">
        <f t="shared" si="59"/>
        <v>0</v>
      </c>
    </row>
    <row r="161" spans="1:26" ht="77.25" hidden="1" customHeight="1" outlineLevel="1" x14ac:dyDescent="0.25">
      <c r="A161" s="36">
        <v>40</v>
      </c>
      <c r="B161" s="37" t="s">
        <v>183</v>
      </c>
      <c r="C161" s="35" t="s">
        <v>155</v>
      </c>
      <c r="D161" s="27">
        <v>1</v>
      </c>
      <c r="E161" s="27"/>
      <c r="F161" s="27">
        <v>37170</v>
      </c>
      <c r="G161" s="27">
        <f t="shared" si="49"/>
        <v>37170</v>
      </c>
      <c r="H161" s="27">
        <f t="shared" si="50"/>
        <v>0</v>
      </c>
      <c r="I161" s="27">
        <v>37170</v>
      </c>
      <c r="J161" s="52">
        <f t="shared" si="60"/>
        <v>37170</v>
      </c>
      <c r="K161" s="47">
        <f t="shared" si="53"/>
        <v>0</v>
      </c>
      <c r="L161" s="52">
        <v>37170</v>
      </c>
      <c r="M161" s="52">
        <f t="shared" si="54"/>
        <v>37170</v>
      </c>
      <c r="N161" s="47">
        <f t="shared" si="55"/>
        <v>0</v>
      </c>
      <c r="O161" s="52">
        <v>37170</v>
      </c>
      <c r="P161" s="53">
        <f t="shared" si="56"/>
        <v>37170</v>
      </c>
      <c r="Q161" s="47">
        <f t="shared" si="57"/>
        <v>0</v>
      </c>
      <c r="R161" s="52">
        <v>37170</v>
      </c>
      <c r="S161" s="53">
        <f t="shared" si="51"/>
        <v>37170</v>
      </c>
      <c r="T161" s="47">
        <f t="shared" si="52"/>
        <v>0</v>
      </c>
      <c r="U161" s="52">
        <v>38500</v>
      </c>
      <c r="V161" s="53">
        <f t="shared" si="46"/>
        <v>38500</v>
      </c>
      <c r="W161" s="47">
        <f t="shared" si="47"/>
        <v>0</v>
      </c>
      <c r="X161" s="72"/>
      <c r="Y161" s="53"/>
      <c r="Z161" s="91">
        <f t="shared" si="59"/>
        <v>0</v>
      </c>
    </row>
    <row r="162" spans="1:26" ht="77.25" hidden="1" customHeight="1" outlineLevel="1" x14ac:dyDescent="0.25">
      <c r="A162" s="36">
        <v>41</v>
      </c>
      <c r="B162" s="37" t="s">
        <v>184</v>
      </c>
      <c r="C162" s="35" t="s">
        <v>155</v>
      </c>
      <c r="D162" s="27">
        <v>1</v>
      </c>
      <c r="E162" s="27"/>
      <c r="F162" s="27">
        <v>17110</v>
      </c>
      <c r="G162" s="27">
        <f t="shared" si="49"/>
        <v>17110</v>
      </c>
      <c r="H162" s="27">
        <f t="shared" si="50"/>
        <v>0</v>
      </c>
      <c r="I162" s="32">
        <v>22500</v>
      </c>
      <c r="J162" s="54">
        <f t="shared" si="60"/>
        <v>22500</v>
      </c>
      <c r="K162" s="56">
        <f t="shared" si="53"/>
        <v>0</v>
      </c>
      <c r="L162" s="52">
        <v>17110</v>
      </c>
      <c r="M162" s="52">
        <f t="shared" si="54"/>
        <v>17110</v>
      </c>
      <c r="N162" s="56">
        <f t="shared" si="55"/>
        <v>0</v>
      </c>
      <c r="O162" s="52">
        <v>22500</v>
      </c>
      <c r="P162" s="53">
        <f t="shared" si="56"/>
        <v>22500</v>
      </c>
      <c r="Q162" s="56">
        <f t="shared" si="57"/>
        <v>0</v>
      </c>
      <c r="R162" s="52">
        <v>22500</v>
      </c>
      <c r="S162" s="53">
        <f t="shared" si="51"/>
        <v>22500</v>
      </c>
      <c r="T162" s="56">
        <f t="shared" si="52"/>
        <v>0</v>
      </c>
      <c r="U162" s="52">
        <v>24500</v>
      </c>
      <c r="V162" s="53">
        <f t="shared" si="46"/>
        <v>24500</v>
      </c>
      <c r="W162" s="56">
        <f t="shared" si="47"/>
        <v>0</v>
      </c>
      <c r="X162" s="72"/>
      <c r="Y162" s="53"/>
      <c r="Z162" s="91">
        <f t="shared" si="59"/>
        <v>0</v>
      </c>
    </row>
    <row r="163" spans="1:26" ht="77.25" hidden="1" customHeight="1" outlineLevel="1" x14ac:dyDescent="0.25">
      <c r="A163" s="36">
        <v>42</v>
      </c>
      <c r="B163" s="37" t="s">
        <v>185</v>
      </c>
      <c r="C163" s="35" t="s">
        <v>155</v>
      </c>
      <c r="D163" s="27">
        <v>1</v>
      </c>
      <c r="E163" s="27"/>
      <c r="F163" s="27">
        <v>3020</v>
      </c>
      <c r="G163" s="27">
        <f t="shared" si="49"/>
        <v>3020</v>
      </c>
      <c r="H163" s="27">
        <f t="shared" si="50"/>
        <v>0</v>
      </c>
      <c r="I163" s="32">
        <v>15000</v>
      </c>
      <c r="J163" s="54">
        <f t="shared" si="60"/>
        <v>15000</v>
      </c>
      <c r="K163" s="56">
        <f t="shared" si="53"/>
        <v>0</v>
      </c>
      <c r="L163" s="52">
        <v>3020</v>
      </c>
      <c r="M163" s="52">
        <f t="shared" si="54"/>
        <v>3020</v>
      </c>
      <c r="N163" s="56">
        <f t="shared" si="55"/>
        <v>0</v>
      </c>
      <c r="O163" s="54">
        <v>15000</v>
      </c>
      <c r="P163" s="55">
        <f t="shared" si="56"/>
        <v>15000</v>
      </c>
      <c r="Q163" s="56">
        <f t="shared" si="57"/>
        <v>0</v>
      </c>
      <c r="R163" s="54">
        <v>15000</v>
      </c>
      <c r="S163" s="55">
        <f t="shared" si="51"/>
        <v>15000</v>
      </c>
      <c r="T163" s="56">
        <f t="shared" si="52"/>
        <v>0</v>
      </c>
      <c r="U163" s="54">
        <v>16500</v>
      </c>
      <c r="V163" s="55">
        <f t="shared" si="46"/>
        <v>16500</v>
      </c>
      <c r="W163" s="56">
        <f t="shared" si="47"/>
        <v>0</v>
      </c>
      <c r="X163" s="72"/>
      <c r="Y163" s="55"/>
      <c r="Z163" s="91">
        <f t="shared" si="59"/>
        <v>0</v>
      </c>
    </row>
    <row r="164" spans="1:26" ht="77.25" hidden="1" customHeight="1" outlineLevel="1" x14ac:dyDescent="0.25">
      <c r="A164" s="36">
        <v>43</v>
      </c>
      <c r="B164" s="37" t="s">
        <v>186</v>
      </c>
      <c r="C164" s="35" t="s">
        <v>155</v>
      </c>
      <c r="D164" s="27">
        <v>1</v>
      </c>
      <c r="E164" s="27"/>
      <c r="F164" s="27">
        <v>4510</v>
      </c>
      <c r="G164" s="27">
        <f t="shared" si="49"/>
        <v>4510</v>
      </c>
      <c r="H164" s="27">
        <f t="shared" si="50"/>
        <v>0</v>
      </c>
      <c r="I164" s="27">
        <v>4510</v>
      </c>
      <c r="J164" s="52">
        <f t="shared" si="60"/>
        <v>4510</v>
      </c>
      <c r="K164" s="47">
        <f t="shared" ref="K164:K187" si="61">I164*$E164</f>
        <v>0</v>
      </c>
      <c r="L164" s="52">
        <v>4510</v>
      </c>
      <c r="M164" s="52">
        <f t="shared" ref="M164:M187" si="62">L164*$D164</f>
        <v>4510</v>
      </c>
      <c r="N164" s="47">
        <f t="shared" ref="N164:N187" si="63">L164*$E164</f>
        <v>0</v>
      </c>
      <c r="O164" s="52">
        <v>4800</v>
      </c>
      <c r="P164" s="53">
        <f t="shared" ref="P164:P187" si="64">O164*$D164</f>
        <v>4800</v>
      </c>
      <c r="Q164" s="47">
        <f t="shared" ref="Q164:Q187" si="65">O164*$E164</f>
        <v>0</v>
      </c>
      <c r="R164" s="52">
        <v>4510</v>
      </c>
      <c r="S164" s="53">
        <f t="shared" si="51"/>
        <v>4510</v>
      </c>
      <c r="T164" s="47">
        <f t="shared" si="52"/>
        <v>0</v>
      </c>
      <c r="U164" s="52">
        <v>5500</v>
      </c>
      <c r="V164" s="53">
        <f t="shared" si="46"/>
        <v>5500</v>
      </c>
      <c r="W164" s="47">
        <f t="shared" si="47"/>
        <v>0</v>
      </c>
      <c r="X164" s="72"/>
      <c r="Y164" s="53"/>
      <c r="Z164" s="91">
        <f t="shared" si="59"/>
        <v>0</v>
      </c>
    </row>
    <row r="165" spans="1:26" ht="77.25" hidden="1" customHeight="1" outlineLevel="1" x14ac:dyDescent="0.25">
      <c r="A165" s="36">
        <v>44</v>
      </c>
      <c r="B165" s="37" t="s">
        <v>187</v>
      </c>
      <c r="C165" s="35" t="s">
        <v>155</v>
      </c>
      <c r="D165" s="27">
        <v>1</v>
      </c>
      <c r="E165" s="27"/>
      <c r="F165" s="27">
        <v>1520</v>
      </c>
      <c r="G165" s="27">
        <f t="shared" si="49"/>
        <v>1520</v>
      </c>
      <c r="H165" s="27">
        <f t="shared" si="50"/>
        <v>0</v>
      </c>
      <c r="I165" s="27">
        <v>1520</v>
      </c>
      <c r="J165" s="52">
        <f t="shared" si="60"/>
        <v>1520</v>
      </c>
      <c r="K165" s="47">
        <f t="shared" si="61"/>
        <v>0</v>
      </c>
      <c r="L165" s="52">
        <v>1520</v>
      </c>
      <c r="M165" s="52">
        <f t="shared" si="62"/>
        <v>1520</v>
      </c>
      <c r="N165" s="47">
        <f t="shared" si="63"/>
        <v>0</v>
      </c>
      <c r="O165" s="52">
        <v>1520</v>
      </c>
      <c r="P165" s="53">
        <f t="shared" si="64"/>
        <v>1520</v>
      </c>
      <c r="Q165" s="47">
        <f t="shared" si="65"/>
        <v>0</v>
      </c>
      <c r="R165" s="52">
        <v>1520</v>
      </c>
      <c r="S165" s="53">
        <f t="shared" si="51"/>
        <v>1520</v>
      </c>
      <c r="T165" s="47">
        <f t="shared" si="52"/>
        <v>0</v>
      </c>
      <c r="U165" s="52">
        <v>1650</v>
      </c>
      <c r="V165" s="53">
        <f t="shared" si="46"/>
        <v>1650</v>
      </c>
      <c r="W165" s="47">
        <f t="shared" si="47"/>
        <v>0</v>
      </c>
      <c r="X165" s="72"/>
      <c r="Y165" s="53"/>
      <c r="Z165" s="91">
        <f t="shared" si="59"/>
        <v>0</v>
      </c>
    </row>
    <row r="166" spans="1:26" ht="77.25" hidden="1" customHeight="1" outlineLevel="1" x14ac:dyDescent="0.25">
      <c r="A166" s="36">
        <v>45</v>
      </c>
      <c r="B166" s="37" t="s">
        <v>188</v>
      </c>
      <c r="C166" s="35" t="s">
        <v>155</v>
      </c>
      <c r="D166" s="27">
        <v>1</v>
      </c>
      <c r="E166" s="27"/>
      <c r="F166" s="27">
        <v>250</v>
      </c>
      <c r="G166" s="27">
        <f t="shared" si="49"/>
        <v>250</v>
      </c>
      <c r="H166" s="27">
        <f t="shared" si="50"/>
        <v>0</v>
      </c>
      <c r="I166" s="27">
        <v>250</v>
      </c>
      <c r="J166" s="52">
        <f t="shared" si="60"/>
        <v>250</v>
      </c>
      <c r="K166" s="47">
        <f t="shared" si="61"/>
        <v>0</v>
      </c>
      <c r="L166" s="52">
        <v>250</v>
      </c>
      <c r="M166" s="52">
        <f t="shared" si="62"/>
        <v>250</v>
      </c>
      <c r="N166" s="47">
        <f t="shared" si="63"/>
        <v>0</v>
      </c>
      <c r="O166" s="52">
        <v>250</v>
      </c>
      <c r="P166" s="53">
        <f t="shared" si="64"/>
        <v>250</v>
      </c>
      <c r="Q166" s="47">
        <f t="shared" si="65"/>
        <v>0</v>
      </c>
      <c r="R166" s="52">
        <v>250</v>
      </c>
      <c r="S166" s="53">
        <f t="shared" si="51"/>
        <v>250</v>
      </c>
      <c r="T166" s="47">
        <f t="shared" si="52"/>
        <v>0</v>
      </c>
      <c r="U166" s="52">
        <v>275</v>
      </c>
      <c r="V166" s="53">
        <f t="shared" si="46"/>
        <v>275</v>
      </c>
      <c r="W166" s="47">
        <f t="shared" si="47"/>
        <v>0</v>
      </c>
      <c r="X166" s="72"/>
      <c r="Y166" s="53"/>
      <c r="Z166" s="91">
        <f t="shared" si="59"/>
        <v>0</v>
      </c>
    </row>
    <row r="167" spans="1:26" ht="77.25" hidden="1" customHeight="1" outlineLevel="1" x14ac:dyDescent="0.25">
      <c r="A167" s="36">
        <v>46</v>
      </c>
      <c r="B167" s="37" t="s">
        <v>189</v>
      </c>
      <c r="C167" s="35" t="s">
        <v>155</v>
      </c>
      <c r="D167" s="27">
        <v>1</v>
      </c>
      <c r="E167" s="27"/>
      <c r="F167" s="27">
        <v>1250</v>
      </c>
      <c r="G167" s="27">
        <f t="shared" si="49"/>
        <v>1250</v>
      </c>
      <c r="H167" s="27">
        <f t="shared" si="50"/>
        <v>0</v>
      </c>
      <c r="I167" s="27">
        <v>1250</v>
      </c>
      <c r="J167" s="52">
        <f t="shared" si="60"/>
        <v>1250</v>
      </c>
      <c r="K167" s="47">
        <f t="shared" si="61"/>
        <v>0</v>
      </c>
      <c r="L167" s="52">
        <v>1250</v>
      </c>
      <c r="M167" s="52">
        <f t="shared" si="62"/>
        <v>1250</v>
      </c>
      <c r="N167" s="47">
        <f t="shared" si="63"/>
        <v>0</v>
      </c>
      <c r="O167" s="52">
        <v>1250</v>
      </c>
      <c r="P167" s="53">
        <f t="shared" si="64"/>
        <v>1250</v>
      </c>
      <c r="Q167" s="47">
        <f t="shared" si="65"/>
        <v>0</v>
      </c>
      <c r="R167" s="52">
        <v>1250</v>
      </c>
      <c r="S167" s="53">
        <f t="shared" si="51"/>
        <v>1250</v>
      </c>
      <c r="T167" s="47">
        <f t="shared" si="52"/>
        <v>0</v>
      </c>
      <c r="U167" s="52">
        <v>1250</v>
      </c>
      <c r="V167" s="53">
        <f t="shared" si="46"/>
        <v>1250</v>
      </c>
      <c r="W167" s="47">
        <f t="shared" si="47"/>
        <v>0</v>
      </c>
      <c r="X167" s="72"/>
      <c r="Y167" s="53"/>
      <c r="Z167" s="91">
        <f t="shared" si="59"/>
        <v>0</v>
      </c>
    </row>
    <row r="168" spans="1:26" ht="77.25" hidden="1" customHeight="1" outlineLevel="1" x14ac:dyDescent="0.25">
      <c r="A168" s="36">
        <v>47</v>
      </c>
      <c r="B168" s="37" t="s">
        <v>190</v>
      </c>
      <c r="C168" s="35" t="s">
        <v>155</v>
      </c>
      <c r="D168" s="27">
        <v>1</v>
      </c>
      <c r="E168" s="27"/>
      <c r="F168" s="27">
        <v>7400</v>
      </c>
      <c r="G168" s="27">
        <f t="shared" si="49"/>
        <v>7400</v>
      </c>
      <c r="H168" s="27">
        <f t="shared" si="50"/>
        <v>0</v>
      </c>
      <c r="I168" s="27">
        <v>7400</v>
      </c>
      <c r="J168" s="52">
        <f t="shared" si="60"/>
        <v>7400</v>
      </c>
      <c r="K168" s="47">
        <f t="shared" si="61"/>
        <v>0</v>
      </c>
      <c r="L168" s="52">
        <v>7400</v>
      </c>
      <c r="M168" s="52">
        <f t="shared" si="62"/>
        <v>7400</v>
      </c>
      <c r="N168" s="47">
        <f t="shared" si="63"/>
        <v>0</v>
      </c>
      <c r="O168" s="52">
        <v>7400</v>
      </c>
      <c r="P168" s="53">
        <f t="shared" si="64"/>
        <v>7400</v>
      </c>
      <c r="Q168" s="47">
        <f t="shared" si="65"/>
        <v>0</v>
      </c>
      <c r="R168" s="52">
        <v>7400</v>
      </c>
      <c r="S168" s="53">
        <f t="shared" si="51"/>
        <v>7400</v>
      </c>
      <c r="T168" s="47">
        <f t="shared" si="52"/>
        <v>0</v>
      </c>
      <c r="U168" s="52">
        <v>8200</v>
      </c>
      <c r="V168" s="53">
        <f t="shared" si="46"/>
        <v>8200</v>
      </c>
      <c r="W168" s="47">
        <f t="shared" si="47"/>
        <v>0</v>
      </c>
      <c r="X168" s="72"/>
      <c r="Y168" s="53"/>
      <c r="Z168" s="91">
        <f t="shared" si="59"/>
        <v>0</v>
      </c>
    </row>
    <row r="169" spans="1:26" ht="77.25" hidden="1" customHeight="1" outlineLevel="1" x14ac:dyDescent="0.25">
      <c r="A169" s="36">
        <v>48</v>
      </c>
      <c r="B169" s="37" t="s">
        <v>191</v>
      </c>
      <c r="C169" s="35" t="s">
        <v>155</v>
      </c>
      <c r="D169" s="27">
        <v>1</v>
      </c>
      <c r="E169" s="27"/>
      <c r="F169" s="27">
        <v>2590</v>
      </c>
      <c r="G169" s="27">
        <f t="shared" si="49"/>
        <v>2590</v>
      </c>
      <c r="H169" s="27">
        <f t="shared" si="50"/>
        <v>0</v>
      </c>
      <c r="I169" s="27">
        <v>2590</v>
      </c>
      <c r="J169" s="52">
        <f t="shared" si="60"/>
        <v>2590</v>
      </c>
      <c r="K169" s="47">
        <f t="shared" si="61"/>
        <v>0</v>
      </c>
      <c r="L169" s="52">
        <v>2590</v>
      </c>
      <c r="M169" s="52">
        <f t="shared" si="62"/>
        <v>2590</v>
      </c>
      <c r="N169" s="47">
        <f t="shared" si="63"/>
        <v>0</v>
      </c>
      <c r="O169" s="52">
        <v>2590</v>
      </c>
      <c r="P169" s="53">
        <f t="shared" si="64"/>
        <v>2590</v>
      </c>
      <c r="Q169" s="47">
        <f t="shared" si="65"/>
        <v>0</v>
      </c>
      <c r="R169" s="52">
        <v>2590</v>
      </c>
      <c r="S169" s="53">
        <f t="shared" si="51"/>
        <v>2590</v>
      </c>
      <c r="T169" s="47">
        <f t="shared" si="52"/>
        <v>0</v>
      </c>
      <c r="U169" s="52">
        <v>2675</v>
      </c>
      <c r="V169" s="53">
        <f t="shared" si="46"/>
        <v>2675</v>
      </c>
      <c r="W169" s="47">
        <f t="shared" si="47"/>
        <v>0</v>
      </c>
      <c r="X169" s="72"/>
      <c r="Y169" s="53"/>
      <c r="Z169" s="91">
        <f t="shared" si="59"/>
        <v>0</v>
      </c>
    </row>
    <row r="170" spans="1:26" ht="77.25" hidden="1" customHeight="1" outlineLevel="1" x14ac:dyDescent="0.25">
      <c r="A170" s="36">
        <v>49</v>
      </c>
      <c r="B170" s="37" t="s">
        <v>192</v>
      </c>
      <c r="C170" s="35" t="s">
        <v>155</v>
      </c>
      <c r="D170" s="27">
        <v>1</v>
      </c>
      <c r="E170" s="27"/>
      <c r="F170" s="27">
        <v>2350</v>
      </c>
      <c r="G170" s="27">
        <f t="shared" si="49"/>
        <v>2350</v>
      </c>
      <c r="H170" s="27">
        <f t="shared" si="50"/>
        <v>0</v>
      </c>
      <c r="I170" s="27">
        <v>2350</v>
      </c>
      <c r="J170" s="52">
        <f t="shared" si="60"/>
        <v>2350</v>
      </c>
      <c r="K170" s="47">
        <f t="shared" si="61"/>
        <v>0</v>
      </c>
      <c r="L170" s="52">
        <v>2350</v>
      </c>
      <c r="M170" s="52">
        <f t="shared" si="62"/>
        <v>2350</v>
      </c>
      <c r="N170" s="47">
        <f t="shared" si="63"/>
        <v>0</v>
      </c>
      <c r="O170" s="52">
        <v>2350</v>
      </c>
      <c r="P170" s="53">
        <f t="shared" si="64"/>
        <v>2350</v>
      </c>
      <c r="Q170" s="47">
        <f t="shared" si="65"/>
        <v>0</v>
      </c>
      <c r="R170" s="52">
        <v>2350</v>
      </c>
      <c r="S170" s="53">
        <f t="shared" si="51"/>
        <v>2350</v>
      </c>
      <c r="T170" s="47">
        <f t="shared" si="52"/>
        <v>0</v>
      </c>
      <c r="U170" s="52">
        <v>2680</v>
      </c>
      <c r="V170" s="53">
        <f t="shared" si="46"/>
        <v>2680</v>
      </c>
      <c r="W170" s="47">
        <f t="shared" si="47"/>
        <v>0</v>
      </c>
      <c r="X170" s="72"/>
      <c r="Y170" s="53"/>
      <c r="Z170" s="91">
        <f t="shared" si="59"/>
        <v>0</v>
      </c>
    </row>
    <row r="171" spans="1:26" ht="77.25" hidden="1" customHeight="1" outlineLevel="1" x14ac:dyDescent="0.25">
      <c r="A171" s="36">
        <v>50</v>
      </c>
      <c r="B171" s="37" t="s">
        <v>193</v>
      </c>
      <c r="C171" s="35" t="s">
        <v>155</v>
      </c>
      <c r="D171" s="27">
        <v>1</v>
      </c>
      <c r="E171" s="27"/>
      <c r="F171" s="27">
        <v>4250</v>
      </c>
      <c r="G171" s="27">
        <f t="shared" si="49"/>
        <v>4250</v>
      </c>
      <c r="H171" s="27">
        <f t="shared" si="50"/>
        <v>0</v>
      </c>
      <c r="I171" s="27">
        <v>4250</v>
      </c>
      <c r="J171" s="52">
        <f t="shared" si="60"/>
        <v>4250</v>
      </c>
      <c r="K171" s="47">
        <f t="shared" si="61"/>
        <v>0</v>
      </c>
      <c r="L171" s="52">
        <v>4250</v>
      </c>
      <c r="M171" s="52">
        <f t="shared" si="62"/>
        <v>4250</v>
      </c>
      <c r="N171" s="47">
        <f t="shared" si="63"/>
        <v>0</v>
      </c>
      <c r="O171" s="52">
        <v>4500</v>
      </c>
      <c r="P171" s="53">
        <f t="shared" si="64"/>
        <v>4500</v>
      </c>
      <c r="Q171" s="47">
        <f t="shared" si="65"/>
        <v>0</v>
      </c>
      <c r="R171" s="52">
        <v>4250</v>
      </c>
      <c r="S171" s="53">
        <f t="shared" si="51"/>
        <v>4250</v>
      </c>
      <c r="T171" s="47">
        <f t="shared" si="52"/>
        <v>0</v>
      </c>
      <c r="U171" s="52">
        <v>4825</v>
      </c>
      <c r="V171" s="53">
        <f t="shared" si="46"/>
        <v>4825</v>
      </c>
      <c r="W171" s="47">
        <f t="shared" si="47"/>
        <v>0</v>
      </c>
      <c r="X171" s="72"/>
      <c r="Y171" s="53"/>
      <c r="Z171" s="91">
        <f t="shared" si="59"/>
        <v>0</v>
      </c>
    </row>
    <row r="172" spans="1:26" ht="77.25" hidden="1" customHeight="1" outlineLevel="1" x14ac:dyDescent="0.25">
      <c r="A172" s="36">
        <v>51</v>
      </c>
      <c r="B172" s="37" t="s">
        <v>194</v>
      </c>
      <c r="C172" s="35" t="s">
        <v>155</v>
      </c>
      <c r="D172" s="27">
        <v>1</v>
      </c>
      <c r="E172" s="27"/>
      <c r="F172" s="27">
        <v>1900</v>
      </c>
      <c r="G172" s="27">
        <f t="shared" si="49"/>
        <v>1900</v>
      </c>
      <c r="H172" s="27">
        <f t="shared" si="50"/>
        <v>0</v>
      </c>
      <c r="I172" s="27">
        <v>1900</v>
      </c>
      <c r="J172" s="52">
        <f t="shared" si="60"/>
        <v>1900</v>
      </c>
      <c r="K172" s="47">
        <f t="shared" si="61"/>
        <v>0</v>
      </c>
      <c r="L172" s="52">
        <v>1900</v>
      </c>
      <c r="M172" s="52">
        <f t="shared" si="62"/>
        <v>1900</v>
      </c>
      <c r="N172" s="47">
        <f t="shared" si="63"/>
        <v>0</v>
      </c>
      <c r="O172" s="52">
        <v>2000</v>
      </c>
      <c r="P172" s="53">
        <f t="shared" si="64"/>
        <v>2000</v>
      </c>
      <c r="Q172" s="47">
        <f t="shared" si="65"/>
        <v>0</v>
      </c>
      <c r="R172" s="52">
        <v>1900</v>
      </c>
      <c r="S172" s="53">
        <f t="shared" si="51"/>
        <v>1900</v>
      </c>
      <c r="T172" s="47">
        <f t="shared" si="52"/>
        <v>0</v>
      </c>
      <c r="U172" s="52">
        <v>2100</v>
      </c>
      <c r="V172" s="53">
        <f t="shared" si="46"/>
        <v>2100</v>
      </c>
      <c r="W172" s="47">
        <f t="shared" si="47"/>
        <v>0</v>
      </c>
      <c r="X172" s="72"/>
      <c r="Y172" s="53"/>
      <c r="Z172" s="91">
        <f t="shared" si="59"/>
        <v>0</v>
      </c>
    </row>
    <row r="173" spans="1:26" ht="77.25" hidden="1" customHeight="1" outlineLevel="1" x14ac:dyDescent="0.25">
      <c r="A173" s="36">
        <v>52</v>
      </c>
      <c r="B173" s="37" t="s">
        <v>195</v>
      </c>
      <c r="C173" s="35" t="s">
        <v>155</v>
      </c>
      <c r="D173" s="27">
        <v>1</v>
      </c>
      <c r="E173" s="27"/>
      <c r="F173" s="27">
        <v>16870</v>
      </c>
      <c r="G173" s="27">
        <f t="shared" si="49"/>
        <v>16870</v>
      </c>
      <c r="H173" s="27">
        <f t="shared" si="50"/>
        <v>0</v>
      </c>
      <c r="I173" s="27">
        <v>16870</v>
      </c>
      <c r="J173" s="52">
        <f t="shared" si="60"/>
        <v>16870</v>
      </c>
      <c r="K173" s="47">
        <f t="shared" si="61"/>
        <v>0</v>
      </c>
      <c r="L173" s="52">
        <v>16870</v>
      </c>
      <c r="M173" s="52">
        <f t="shared" si="62"/>
        <v>16870</v>
      </c>
      <c r="N173" s="47">
        <f t="shared" si="63"/>
        <v>0</v>
      </c>
      <c r="O173" s="52">
        <v>16870</v>
      </c>
      <c r="P173" s="53">
        <f t="shared" si="64"/>
        <v>16870</v>
      </c>
      <c r="Q173" s="47">
        <f t="shared" si="65"/>
        <v>0</v>
      </c>
      <c r="R173" s="52">
        <v>16870</v>
      </c>
      <c r="S173" s="53">
        <f t="shared" si="51"/>
        <v>16870</v>
      </c>
      <c r="T173" s="47">
        <f t="shared" si="52"/>
        <v>0</v>
      </c>
      <c r="U173" s="52">
        <v>17458</v>
      </c>
      <c r="V173" s="53">
        <f t="shared" si="46"/>
        <v>17458</v>
      </c>
      <c r="W173" s="47">
        <f t="shared" si="47"/>
        <v>0</v>
      </c>
      <c r="X173" s="72"/>
      <c r="Y173" s="53"/>
      <c r="Z173" s="91">
        <f t="shared" si="59"/>
        <v>0</v>
      </c>
    </row>
    <row r="174" spans="1:26" ht="77.25" hidden="1" customHeight="1" outlineLevel="1" x14ac:dyDescent="0.25">
      <c r="A174" s="36">
        <v>53</v>
      </c>
      <c r="B174" s="37" t="s">
        <v>196</v>
      </c>
      <c r="C174" s="35" t="s">
        <v>155</v>
      </c>
      <c r="D174" s="27">
        <v>1</v>
      </c>
      <c r="E174" s="27"/>
      <c r="F174" s="27">
        <v>1100</v>
      </c>
      <c r="G174" s="27">
        <f t="shared" si="49"/>
        <v>1100</v>
      </c>
      <c r="H174" s="27">
        <f t="shared" si="50"/>
        <v>0</v>
      </c>
      <c r="I174" s="27">
        <v>1100</v>
      </c>
      <c r="J174" s="52">
        <f t="shared" si="60"/>
        <v>1100</v>
      </c>
      <c r="K174" s="47">
        <f t="shared" si="61"/>
        <v>0</v>
      </c>
      <c r="L174" s="52">
        <v>1100</v>
      </c>
      <c r="M174" s="52">
        <f t="shared" si="62"/>
        <v>1100</v>
      </c>
      <c r="N174" s="47">
        <f t="shared" si="63"/>
        <v>0</v>
      </c>
      <c r="O174" s="52">
        <v>1100</v>
      </c>
      <c r="P174" s="53">
        <f t="shared" si="64"/>
        <v>1100</v>
      </c>
      <c r="Q174" s="47">
        <f t="shared" si="65"/>
        <v>0</v>
      </c>
      <c r="R174" s="52">
        <v>1100</v>
      </c>
      <c r="S174" s="53">
        <f t="shared" si="51"/>
        <v>1100</v>
      </c>
      <c r="T174" s="47">
        <f t="shared" si="52"/>
        <v>0</v>
      </c>
      <c r="U174" s="52">
        <v>1200</v>
      </c>
      <c r="V174" s="53">
        <f t="shared" si="46"/>
        <v>1200</v>
      </c>
      <c r="W174" s="47">
        <f t="shared" si="47"/>
        <v>0</v>
      </c>
      <c r="X174" s="72"/>
      <c r="Y174" s="53"/>
      <c r="Z174" s="91">
        <f t="shared" si="59"/>
        <v>0</v>
      </c>
    </row>
    <row r="175" spans="1:26" ht="77.25" hidden="1" customHeight="1" outlineLevel="1" x14ac:dyDescent="0.25">
      <c r="A175" s="36">
        <v>54</v>
      </c>
      <c r="B175" s="37" t="s">
        <v>197</v>
      </c>
      <c r="C175" s="35" t="s">
        <v>155</v>
      </c>
      <c r="D175" s="27">
        <v>1</v>
      </c>
      <c r="E175" s="27"/>
      <c r="F175" s="27">
        <v>26650</v>
      </c>
      <c r="G175" s="27">
        <f t="shared" si="49"/>
        <v>26650</v>
      </c>
      <c r="H175" s="27">
        <f t="shared" si="50"/>
        <v>0</v>
      </c>
      <c r="I175" s="27">
        <v>26650</v>
      </c>
      <c r="J175" s="52">
        <f t="shared" si="60"/>
        <v>26650</v>
      </c>
      <c r="K175" s="47">
        <f t="shared" si="61"/>
        <v>0</v>
      </c>
      <c r="L175" s="52">
        <v>26650</v>
      </c>
      <c r="M175" s="52">
        <f t="shared" si="62"/>
        <v>26650</v>
      </c>
      <c r="N175" s="47">
        <f t="shared" si="63"/>
        <v>0</v>
      </c>
      <c r="O175" s="52">
        <v>26650</v>
      </c>
      <c r="P175" s="53">
        <f t="shared" si="64"/>
        <v>26650</v>
      </c>
      <c r="Q175" s="47">
        <f t="shared" si="65"/>
        <v>0</v>
      </c>
      <c r="R175" s="52">
        <v>26650</v>
      </c>
      <c r="S175" s="53">
        <f t="shared" si="51"/>
        <v>26650</v>
      </c>
      <c r="T175" s="47">
        <f t="shared" si="52"/>
        <v>0</v>
      </c>
      <c r="U175" s="52">
        <v>28350</v>
      </c>
      <c r="V175" s="53">
        <f t="shared" si="46"/>
        <v>28350</v>
      </c>
      <c r="W175" s="47">
        <f t="shared" si="47"/>
        <v>0</v>
      </c>
      <c r="X175" s="72"/>
      <c r="Y175" s="53"/>
      <c r="Z175" s="91">
        <f t="shared" si="59"/>
        <v>0</v>
      </c>
    </row>
    <row r="176" spans="1:26" ht="77.25" hidden="1" customHeight="1" outlineLevel="1" x14ac:dyDescent="0.25">
      <c r="A176" s="36">
        <v>55</v>
      </c>
      <c r="B176" s="37" t="s">
        <v>197</v>
      </c>
      <c r="C176" s="35" t="s">
        <v>155</v>
      </c>
      <c r="D176" s="27">
        <v>1</v>
      </c>
      <c r="E176" s="27"/>
      <c r="F176" s="27">
        <v>21500</v>
      </c>
      <c r="G176" s="27">
        <f t="shared" si="49"/>
        <v>21500</v>
      </c>
      <c r="H176" s="27">
        <f t="shared" si="50"/>
        <v>0</v>
      </c>
      <c r="I176" s="32">
        <v>26650</v>
      </c>
      <c r="J176" s="54">
        <f t="shared" si="60"/>
        <v>26650</v>
      </c>
      <c r="K176" s="56">
        <f t="shared" si="61"/>
        <v>0</v>
      </c>
      <c r="L176" s="52">
        <v>21500</v>
      </c>
      <c r="M176" s="52">
        <f t="shared" si="62"/>
        <v>21500</v>
      </c>
      <c r="N176" s="56">
        <f t="shared" si="63"/>
        <v>0</v>
      </c>
      <c r="O176" s="52">
        <v>26650</v>
      </c>
      <c r="P176" s="53">
        <f t="shared" si="64"/>
        <v>26650</v>
      </c>
      <c r="Q176" s="56">
        <f t="shared" si="65"/>
        <v>0</v>
      </c>
      <c r="R176" s="52">
        <v>26650</v>
      </c>
      <c r="S176" s="53">
        <f t="shared" si="51"/>
        <v>26650</v>
      </c>
      <c r="T176" s="56">
        <f t="shared" si="52"/>
        <v>0</v>
      </c>
      <c r="U176" s="52">
        <v>28350</v>
      </c>
      <c r="V176" s="53">
        <f t="shared" si="46"/>
        <v>28350</v>
      </c>
      <c r="W176" s="56">
        <f t="shared" si="47"/>
        <v>0</v>
      </c>
      <c r="X176" s="72"/>
      <c r="Y176" s="53"/>
      <c r="Z176" s="91">
        <f t="shared" si="59"/>
        <v>0</v>
      </c>
    </row>
    <row r="177" spans="1:26" ht="77.25" hidden="1" customHeight="1" outlineLevel="1" x14ac:dyDescent="0.25">
      <c r="A177" s="36">
        <v>56</v>
      </c>
      <c r="B177" s="37" t="s">
        <v>198</v>
      </c>
      <c r="C177" s="35" t="s">
        <v>155</v>
      </c>
      <c r="D177" s="27">
        <v>1</v>
      </c>
      <c r="E177" s="27"/>
      <c r="F177" s="27">
        <v>36220</v>
      </c>
      <c r="G177" s="27">
        <f t="shared" si="49"/>
        <v>36220</v>
      </c>
      <c r="H177" s="27">
        <f t="shared" si="50"/>
        <v>0</v>
      </c>
      <c r="I177" s="27">
        <v>36220</v>
      </c>
      <c r="J177" s="52">
        <f t="shared" si="60"/>
        <v>36220</v>
      </c>
      <c r="K177" s="47">
        <f t="shared" si="61"/>
        <v>0</v>
      </c>
      <c r="L177" s="52">
        <v>36220</v>
      </c>
      <c r="M177" s="52">
        <f t="shared" si="62"/>
        <v>36220</v>
      </c>
      <c r="N177" s="47">
        <f t="shared" si="63"/>
        <v>0</v>
      </c>
      <c r="O177" s="52">
        <v>36220</v>
      </c>
      <c r="P177" s="53">
        <f t="shared" si="64"/>
        <v>36220</v>
      </c>
      <c r="Q177" s="47">
        <f t="shared" si="65"/>
        <v>0</v>
      </c>
      <c r="R177" s="52">
        <v>36220</v>
      </c>
      <c r="S177" s="53">
        <f t="shared" si="51"/>
        <v>36220</v>
      </c>
      <c r="T177" s="47">
        <f t="shared" si="52"/>
        <v>0</v>
      </c>
      <c r="U177" s="52">
        <v>39568</v>
      </c>
      <c r="V177" s="53">
        <f t="shared" si="46"/>
        <v>39568</v>
      </c>
      <c r="W177" s="47">
        <f t="shared" si="47"/>
        <v>0</v>
      </c>
      <c r="X177" s="72"/>
      <c r="Y177" s="53"/>
      <c r="Z177" s="91">
        <f t="shared" si="59"/>
        <v>0</v>
      </c>
    </row>
    <row r="178" spans="1:26" ht="77.25" hidden="1" customHeight="1" outlineLevel="1" x14ac:dyDescent="0.25">
      <c r="A178" s="36">
        <v>57</v>
      </c>
      <c r="B178" s="37" t="s">
        <v>199</v>
      </c>
      <c r="C178" s="35" t="s">
        <v>155</v>
      </c>
      <c r="D178" s="27">
        <v>1</v>
      </c>
      <c r="E178" s="27"/>
      <c r="F178" s="27">
        <v>19280</v>
      </c>
      <c r="G178" s="27">
        <f t="shared" si="49"/>
        <v>19280</v>
      </c>
      <c r="H178" s="27">
        <f t="shared" si="50"/>
        <v>0</v>
      </c>
      <c r="I178" s="27">
        <v>19280</v>
      </c>
      <c r="J178" s="52">
        <f t="shared" si="60"/>
        <v>19280</v>
      </c>
      <c r="K178" s="47">
        <f t="shared" si="61"/>
        <v>0</v>
      </c>
      <c r="L178" s="52">
        <v>19280</v>
      </c>
      <c r="M178" s="52">
        <f t="shared" si="62"/>
        <v>19280</v>
      </c>
      <c r="N178" s="47">
        <f t="shared" si="63"/>
        <v>0</v>
      </c>
      <c r="O178" s="52">
        <v>19280</v>
      </c>
      <c r="P178" s="53">
        <f t="shared" si="64"/>
        <v>19280</v>
      </c>
      <c r="Q178" s="47">
        <f t="shared" si="65"/>
        <v>0</v>
      </c>
      <c r="R178" s="52">
        <v>19280</v>
      </c>
      <c r="S178" s="53">
        <f t="shared" si="51"/>
        <v>19280</v>
      </c>
      <c r="T178" s="47">
        <f t="shared" si="52"/>
        <v>0</v>
      </c>
      <c r="U178" s="52">
        <v>20584</v>
      </c>
      <c r="V178" s="53">
        <f t="shared" si="46"/>
        <v>20584</v>
      </c>
      <c r="W178" s="47">
        <f t="shared" si="47"/>
        <v>0</v>
      </c>
      <c r="X178" s="72"/>
      <c r="Y178" s="53"/>
      <c r="Z178" s="91">
        <f t="shared" si="59"/>
        <v>0</v>
      </c>
    </row>
    <row r="179" spans="1:26" ht="77.25" hidden="1" customHeight="1" outlineLevel="1" x14ac:dyDescent="0.25">
      <c r="A179" s="36">
        <v>58</v>
      </c>
      <c r="B179" s="37" t="s">
        <v>200</v>
      </c>
      <c r="C179" s="35" t="s">
        <v>155</v>
      </c>
      <c r="D179" s="27">
        <v>1</v>
      </c>
      <c r="E179" s="27"/>
      <c r="F179" s="27">
        <v>4050</v>
      </c>
      <c r="G179" s="27">
        <f t="shared" si="49"/>
        <v>4050</v>
      </c>
      <c r="H179" s="27">
        <f t="shared" si="50"/>
        <v>0</v>
      </c>
      <c r="I179" s="27">
        <v>4050</v>
      </c>
      <c r="J179" s="52">
        <f t="shared" si="60"/>
        <v>4050</v>
      </c>
      <c r="K179" s="47">
        <f t="shared" si="61"/>
        <v>0</v>
      </c>
      <c r="L179" s="52">
        <v>4050</v>
      </c>
      <c r="M179" s="52">
        <f t="shared" si="62"/>
        <v>4050</v>
      </c>
      <c r="N179" s="47">
        <f t="shared" si="63"/>
        <v>0</v>
      </c>
      <c r="O179" s="52">
        <v>4050</v>
      </c>
      <c r="P179" s="53">
        <f t="shared" si="64"/>
        <v>4050</v>
      </c>
      <c r="Q179" s="47">
        <f t="shared" si="65"/>
        <v>0</v>
      </c>
      <c r="R179" s="52">
        <v>4050</v>
      </c>
      <c r="S179" s="53">
        <f t="shared" si="51"/>
        <v>4050</v>
      </c>
      <c r="T179" s="47">
        <f t="shared" si="52"/>
        <v>0</v>
      </c>
      <c r="U179" s="52">
        <v>4250</v>
      </c>
      <c r="V179" s="53">
        <f t="shared" si="46"/>
        <v>4250</v>
      </c>
      <c r="W179" s="47">
        <f t="shared" si="47"/>
        <v>0</v>
      </c>
      <c r="X179" s="72"/>
      <c r="Y179" s="53"/>
      <c r="Z179" s="91">
        <f t="shared" si="59"/>
        <v>0</v>
      </c>
    </row>
    <row r="180" spans="1:26" ht="77.25" hidden="1" customHeight="1" outlineLevel="1" x14ac:dyDescent="0.25">
      <c r="A180" s="36">
        <v>59</v>
      </c>
      <c r="B180" s="37" t="s">
        <v>201</v>
      </c>
      <c r="C180" s="35" t="s">
        <v>155</v>
      </c>
      <c r="D180" s="27">
        <v>2</v>
      </c>
      <c r="E180" s="27"/>
      <c r="F180" s="27">
        <v>13500</v>
      </c>
      <c r="G180" s="27">
        <f t="shared" si="49"/>
        <v>27000</v>
      </c>
      <c r="H180" s="27">
        <f t="shared" si="50"/>
        <v>0</v>
      </c>
      <c r="I180" s="27">
        <v>13500</v>
      </c>
      <c r="J180" s="52">
        <f t="shared" si="60"/>
        <v>27000</v>
      </c>
      <c r="K180" s="47">
        <f t="shared" si="61"/>
        <v>0</v>
      </c>
      <c r="L180" s="52">
        <v>13500</v>
      </c>
      <c r="M180" s="52">
        <f t="shared" si="62"/>
        <v>27000</v>
      </c>
      <c r="N180" s="47">
        <f t="shared" si="63"/>
        <v>0</v>
      </c>
      <c r="O180" s="52">
        <v>13500</v>
      </c>
      <c r="P180" s="53">
        <f t="shared" si="64"/>
        <v>27000</v>
      </c>
      <c r="Q180" s="47">
        <f t="shared" si="65"/>
        <v>0</v>
      </c>
      <c r="R180" s="52">
        <v>13500</v>
      </c>
      <c r="S180" s="53">
        <f t="shared" si="51"/>
        <v>27000</v>
      </c>
      <c r="T180" s="47">
        <f t="shared" si="52"/>
        <v>0</v>
      </c>
      <c r="U180" s="52">
        <v>14250</v>
      </c>
      <c r="V180" s="53">
        <f t="shared" si="46"/>
        <v>28500</v>
      </c>
      <c r="W180" s="47">
        <f t="shared" si="47"/>
        <v>0</v>
      </c>
      <c r="X180" s="72"/>
      <c r="Y180" s="53"/>
      <c r="Z180" s="91">
        <f t="shared" si="59"/>
        <v>0</v>
      </c>
    </row>
    <row r="181" spans="1:26" s="17" customFormat="1" ht="33.75" customHeight="1" collapsed="1" x14ac:dyDescent="0.25">
      <c r="A181" s="20"/>
      <c r="B181" s="80" t="s">
        <v>10</v>
      </c>
      <c r="C181" s="22" t="s">
        <v>21</v>
      </c>
      <c r="D181" s="22" t="s">
        <v>21</v>
      </c>
      <c r="E181" s="22" t="s">
        <v>21</v>
      </c>
      <c r="F181" s="22"/>
      <c r="G181" s="22">
        <f>SUM(G182:G185)</f>
        <v>157555</v>
      </c>
      <c r="H181" s="47">
        <f>SUM(H182:H185)</f>
        <v>238300</v>
      </c>
      <c r="I181" s="33"/>
      <c r="J181" s="59">
        <f>SUM(J182:J185)</f>
        <v>157555</v>
      </c>
      <c r="K181" s="60">
        <f>SUM(K182:K185)</f>
        <v>238300</v>
      </c>
      <c r="L181" s="46">
        <v>0</v>
      </c>
      <c r="M181" s="59">
        <f>SUM(M182:M185)</f>
        <v>157555</v>
      </c>
      <c r="N181" s="60">
        <f>SUM(N182:N185)</f>
        <v>238300</v>
      </c>
      <c r="O181" s="59"/>
      <c r="P181" s="59">
        <f>SUM(P182:P185)</f>
        <v>157555</v>
      </c>
      <c r="Q181" s="60">
        <f>SUM(Q182:Q185)</f>
        <v>238300</v>
      </c>
      <c r="R181" s="59"/>
      <c r="S181" s="59">
        <f>SUM(S182:S185)</f>
        <v>157555</v>
      </c>
      <c r="T181" s="60">
        <f>SUM(T182:T185)</f>
        <v>238300</v>
      </c>
      <c r="U181" s="59"/>
      <c r="V181" s="59">
        <f>SUM(V182:V185)</f>
        <v>190565</v>
      </c>
      <c r="W181" s="60">
        <f>SUM(W182:W185)</f>
        <v>298600</v>
      </c>
      <c r="X181" s="72"/>
      <c r="Y181" s="89"/>
      <c r="Z181" s="91"/>
    </row>
    <row r="182" spans="1:26" ht="77.25" hidden="1" customHeight="1" outlineLevel="1" x14ac:dyDescent="0.25">
      <c r="A182" s="36">
        <v>1</v>
      </c>
      <c r="B182" s="37" t="s">
        <v>202</v>
      </c>
      <c r="C182" s="36" t="s">
        <v>23</v>
      </c>
      <c r="D182" s="28">
        <v>550</v>
      </c>
      <c r="E182" s="28">
        <v>650</v>
      </c>
      <c r="F182" s="28">
        <v>210</v>
      </c>
      <c r="G182" s="28">
        <f>F182*D182</f>
        <v>115500</v>
      </c>
      <c r="H182" s="28">
        <f>F182*E182</f>
        <v>136500</v>
      </c>
      <c r="I182" s="28">
        <v>210</v>
      </c>
      <c r="J182" s="52">
        <f t="shared" ref="J182:J187" si="66">I182*$D182</f>
        <v>115500</v>
      </c>
      <c r="K182" s="47">
        <f t="shared" si="61"/>
        <v>136500</v>
      </c>
      <c r="L182" s="52">
        <v>210</v>
      </c>
      <c r="M182" s="61">
        <f t="shared" si="62"/>
        <v>115500</v>
      </c>
      <c r="N182" s="47">
        <f t="shared" si="63"/>
        <v>136500</v>
      </c>
      <c r="O182" s="61">
        <v>210</v>
      </c>
      <c r="P182" s="62">
        <f t="shared" si="64"/>
        <v>115500</v>
      </c>
      <c r="Q182" s="47">
        <f t="shared" si="65"/>
        <v>136500</v>
      </c>
      <c r="R182" s="61">
        <v>210</v>
      </c>
      <c r="S182" s="62">
        <f>R182*D182</f>
        <v>115500</v>
      </c>
      <c r="T182" s="47">
        <f>R182*E182</f>
        <v>136500</v>
      </c>
      <c r="U182" s="61">
        <v>240</v>
      </c>
      <c r="V182" s="62">
        <f t="shared" ref="V182:V187" si="67">U182*D182</f>
        <v>132000</v>
      </c>
      <c r="W182" s="47">
        <f t="shared" ref="W182:W187" si="68">U182*E182</f>
        <v>156000</v>
      </c>
      <c r="X182" s="72">
        <v>210</v>
      </c>
      <c r="Y182" s="62">
        <f>X182*E182</f>
        <v>136500</v>
      </c>
      <c r="Z182" s="93"/>
    </row>
    <row r="183" spans="1:26" ht="77.25" hidden="1" customHeight="1" outlineLevel="1" x14ac:dyDescent="0.25">
      <c r="A183" s="36">
        <v>2</v>
      </c>
      <c r="B183" s="37" t="s">
        <v>203</v>
      </c>
      <c r="C183" s="36" t="s">
        <v>23</v>
      </c>
      <c r="D183" s="28">
        <v>900</v>
      </c>
      <c r="E183" s="28">
        <v>2020</v>
      </c>
      <c r="F183" s="28">
        <v>40</v>
      </c>
      <c r="G183" s="28">
        <f t="shared" ref="G183:G187" si="69">F183*D183</f>
        <v>36000</v>
      </c>
      <c r="H183" s="28">
        <f t="shared" ref="H183:H187" si="70">F183*E183</f>
        <v>80800</v>
      </c>
      <c r="I183" s="28">
        <v>40</v>
      </c>
      <c r="J183" s="52">
        <f t="shared" si="66"/>
        <v>36000</v>
      </c>
      <c r="K183" s="47">
        <f t="shared" si="61"/>
        <v>80800</v>
      </c>
      <c r="L183" s="52">
        <v>40</v>
      </c>
      <c r="M183" s="61">
        <f t="shared" si="62"/>
        <v>36000</v>
      </c>
      <c r="N183" s="47">
        <f t="shared" si="63"/>
        <v>80800</v>
      </c>
      <c r="O183" s="61">
        <v>40</v>
      </c>
      <c r="P183" s="62">
        <f t="shared" si="64"/>
        <v>36000</v>
      </c>
      <c r="Q183" s="47">
        <f t="shared" si="65"/>
        <v>80800</v>
      </c>
      <c r="R183" s="61">
        <v>40</v>
      </c>
      <c r="S183" s="62">
        <f t="shared" ref="S183:S187" si="71">R183*D183</f>
        <v>36000</v>
      </c>
      <c r="T183" s="47">
        <f t="shared" ref="T183:T187" si="72">R183*E183</f>
        <v>80800</v>
      </c>
      <c r="U183" s="61">
        <v>55</v>
      </c>
      <c r="V183" s="62">
        <f t="shared" si="67"/>
        <v>49500</v>
      </c>
      <c r="W183" s="47">
        <f t="shared" si="68"/>
        <v>111100</v>
      </c>
      <c r="X183" s="72">
        <v>40</v>
      </c>
      <c r="Y183" s="62">
        <f>X183*E183</f>
        <v>80800</v>
      </c>
      <c r="Z183" s="93"/>
    </row>
    <row r="184" spans="1:26" ht="77.25" hidden="1" customHeight="1" outlineLevel="1" x14ac:dyDescent="0.25">
      <c r="A184" s="36">
        <v>3</v>
      </c>
      <c r="B184" s="37" t="s">
        <v>204</v>
      </c>
      <c r="C184" s="36" t="s">
        <v>23</v>
      </c>
      <c r="D184" s="28">
        <v>200</v>
      </c>
      <c r="E184" s="28">
        <v>700</v>
      </c>
      <c r="F184" s="28">
        <v>30</v>
      </c>
      <c r="G184" s="28">
        <f t="shared" si="69"/>
        <v>6000</v>
      </c>
      <c r="H184" s="28">
        <f t="shared" si="70"/>
        <v>21000</v>
      </c>
      <c r="I184" s="28">
        <v>30</v>
      </c>
      <c r="J184" s="52">
        <f t="shared" si="66"/>
        <v>6000</v>
      </c>
      <c r="K184" s="47">
        <f t="shared" si="61"/>
        <v>21000</v>
      </c>
      <c r="L184" s="52">
        <v>30</v>
      </c>
      <c r="M184" s="61">
        <f t="shared" si="62"/>
        <v>6000</v>
      </c>
      <c r="N184" s="47">
        <f t="shared" si="63"/>
        <v>21000</v>
      </c>
      <c r="O184" s="61">
        <v>30</v>
      </c>
      <c r="P184" s="62">
        <f t="shared" si="64"/>
        <v>6000</v>
      </c>
      <c r="Q184" s="47">
        <f t="shared" si="65"/>
        <v>21000</v>
      </c>
      <c r="R184" s="61">
        <v>30</v>
      </c>
      <c r="S184" s="62">
        <f t="shared" si="71"/>
        <v>6000</v>
      </c>
      <c r="T184" s="47">
        <f t="shared" si="72"/>
        <v>21000</v>
      </c>
      <c r="U184" s="61">
        <v>45</v>
      </c>
      <c r="V184" s="62">
        <f t="shared" si="67"/>
        <v>9000</v>
      </c>
      <c r="W184" s="47">
        <f t="shared" si="68"/>
        <v>31500</v>
      </c>
      <c r="X184" s="72">
        <v>30</v>
      </c>
      <c r="Y184" s="62">
        <f>X184*E184</f>
        <v>21000</v>
      </c>
      <c r="Z184" s="93"/>
    </row>
    <row r="185" spans="1:26" ht="77.25" hidden="1" customHeight="1" outlineLevel="1" x14ac:dyDescent="0.25">
      <c r="A185" s="36">
        <v>4</v>
      </c>
      <c r="B185" s="37" t="s">
        <v>205</v>
      </c>
      <c r="C185" s="36" t="s">
        <v>23</v>
      </c>
      <c r="D185" s="28">
        <v>1</v>
      </c>
      <c r="E185" s="28"/>
      <c r="F185" s="28">
        <v>55</v>
      </c>
      <c r="G185" s="28">
        <f t="shared" si="69"/>
        <v>55</v>
      </c>
      <c r="H185" s="28">
        <f t="shared" si="70"/>
        <v>0</v>
      </c>
      <c r="I185" s="28">
        <v>55</v>
      </c>
      <c r="J185" s="52">
        <f t="shared" si="66"/>
        <v>55</v>
      </c>
      <c r="K185" s="47">
        <f t="shared" si="61"/>
        <v>0</v>
      </c>
      <c r="L185" s="52">
        <v>55</v>
      </c>
      <c r="M185" s="61">
        <f t="shared" si="62"/>
        <v>55</v>
      </c>
      <c r="N185" s="47">
        <f t="shared" si="63"/>
        <v>0</v>
      </c>
      <c r="O185" s="61">
        <v>55</v>
      </c>
      <c r="P185" s="62">
        <f t="shared" si="64"/>
        <v>55</v>
      </c>
      <c r="Q185" s="47">
        <f t="shared" si="65"/>
        <v>0</v>
      </c>
      <c r="R185" s="61">
        <v>55</v>
      </c>
      <c r="S185" s="62">
        <f t="shared" si="71"/>
        <v>55</v>
      </c>
      <c r="T185" s="47">
        <f t="shared" si="72"/>
        <v>0</v>
      </c>
      <c r="U185" s="61">
        <v>65</v>
      </c>
      <c r="V185" s="62">
        <f t="shared" si="67"/>
        <v>65</v>
      </c>
      <c r="W185" s="47">
        <f t="shared" si="68"/>
        <v>0</v>
      </c>
      <c r="X185" s="61"/>
      <c r="Y185" s="62"/>
      <c r="Z185" s="93"/>
    </row>
    <row r="186" spans="1:26" ht="77.25" hidden="1" customHeight="1" outlineLevel="1" x14ac:dyDescent="0.25">
      <c r="A186" s="36">
        <v>5</v>
      </c>
      <c r="B186" s="37" t="s">
        <v>206</v>
      </c>
      <c r="C186" s="36" t="s">
        <v>23</v>
      </c>
      <c r="D186" s="28">
        <v>1</v>
      </c>
      <c r="E186" s="28"/>
      <c r="F186" s="28">
        <v>160</v>
      </c>
      <c r="G186" s="28">
        <f t="shared" si="69"/>
        <v>160</v>
      </c>
      <c r="H186" s="28">
        <f t="shared" si="70"/>
        <v>0</v>
      </c>
      <c r="I186" s="28">
        <v>160</v>
      </c>
      <c r="J186" s="52">
        <f t="shared" si="66"/>
        <v>160</v>
      </c>
      <c r="K186" s="47">
        <f t="shared" si="61"/>
        <v>0</v>
      </c>
      <c r="L186" s="52">
        <v>160</v>
      </c>
      <c r="M186" s="61">
        <f t="shared" si="62"/>
        <v>160</v>
      </c>
      <c r="N186" s="47">
        <f t="shared" si="63"/>
        <v>0</v>
      </c>
      <c r="O186" s="61">
        <v>220</v>
      </c>
      <c r="P186" s="62">
        <f t="shared" si="64"/>
        <v>220</v>
      </c>
      <c r="Q186" s="47">
        <f t="shared" si="65"/>
        <v>0</v>
      </c>
      <c r="R186" s="61">
        <v>160</v>
      </c>
      <c r="S186" s="62">
        <f t="shared" si="71"/>
        <v>160</v>
      </c>
      <c r="T186" s="47">
        <f t="shared" si="72"/>
        <v>0</v>
      </c>
      <c r="U186" s="61">
        <v>250</v>
      </c>
      <c r="V186" s="62">
        <f t="shared" si="67"/>
        <v>250</v>
      </c>
      <c r="W186" s="47">
        <f t="shared" si="68"/>
        <v>0</v>
      </c>
      <c r="X186" s="61"/>
      <c r="Y186" s="62"/>
      <c r="Z186" s="93"/>
    </row>
    <row r="187" spans="1:26" ht="129.6" hidden="1" customHeight="1" outlineLevel="1" x14ac:dyDescent="0.25">
      <c r="A187" s="36">
        <v>6</v>
      </c>
      <c r="B187" s="37" t="s">
        <v>207</v>
      </c>
      <c r="C187" s="36" t="s">
        <v>23</v>
      </c>
      <c r="D187" s="28">
        <v>1</v>
      </c>
      <c r="E187" s="28"/>
      <c r="F187" s="28">
        <v>180</v>
      </c>
      <c r="G187" s="28">
        <f t="shared" si="69"/>
        <v>180</v>
      </c>
      <c r="H187" s="28">
        <f t="shared" si="70"/>
        <v>0</v>
      </c>
      <c r="I187" s="28">
        <v>180</v>
      </c>
      <c r="J187" s="52">
        <f t="shared" si="66"/>
        <v>180</v>
      </c>
      <c r="K187" s="47">
        <f t="shared" si="61"/>
        <v>0</v>
      </c>
      <c r="L187" s="52">
        <v>180</v>
      </c>
      <c r="M187" s="61">
        <f t="shared" si="62"/>
        <v>180</v>
      </c>
      <c r="N187" s="47">
        <f t="shared" si="63"/>
        <v>0</v>
      </c>
      <c r="O187" s="61">
        <v>220</v>
      </c>
      <c r="P187" s="62">
        <f t="shared" si="64"/>
        <v>220</v>
      </c>
      <c r="Q187" s="47">
        <f t="shared" si="65"/>
        <v>0</v>
      </c>
      <c r="R187" s="61">
        <v>180</v>
      </c>
      <c r="S187" s="62">
        <f t="shared" si="71"/>
        <v>180</v>
      </c>
      <c r="T187" s="47">
        <f t="shared" si="72"/>
        <v>0</v>
      </c>
      <c r="U187" s="61">
        <v>240</v>
      </c>
      <c r="V187" s="62">
        <f t="shared" si="67"/>
        <v>240</v>
      </c>
      <c r="W187" s="47">
        <f t="shared" si="68"/>
        <v>0</v>
      </c>
      <c r="X187" s="61"/>
      <c r="Y187" s="62"/>
      <c r="Z187" s="93"/>
    </row>
    <row r="188" spans="1:26" s="18" customFormat="1" ht="52.5" customHeight="1" collapsed="1" x14ac:dyDescent="0.35">
      <c r="A188" s="23"/>
      <c r="B188" s="81" t="s">
        <v>208</v>
      </c>
      <c r="C188" s="22" t="s">
        <v>21</v>
      </c>
      <c r="D188" s="22" t="s">
        <v>21</v>
      </c>
      <c r="E188" s="22" t="s">
        <v>21</v>
      </c>
      <c r="F188" s="22"/>
      <c r="G188" s="22">
        <f>SUM(G3+G49+G121+G181)</f>
        <v>7469735</v>
      </c>
      <c r="H188" s="84">
        <f>SUM(H3+H49+H121+H181)</f>
        <v>6888520</v>
      </c>
      <c r="I188" s="33"/>
      <c r="J188" s="59">
        <f>SUM(J3+J49+J121+J181)</f>
        <v>7502340</v>
      </c>
      <c r="K188" s="77">
        <f>SUM(K3+K49+K121+K181)</f>
        <v>6856845</v>
      </c>
      <c r="L188" s="59"/>
      <c r="M188" s="59">
        <f>SUM(M3+M49+M121+M181)</f>
        <v>7536133</v>
      </c>
      <c r="N188" s="77">
        <f>SUM(N3+N49+N121+N181)</f>
        <v>7009280</v>
      </c>
      <c r="O188" s="59"/>
      <c r="P188" s="59">
        <f>SUM(P3+P49+P121+P181)</f>
        <v>7463050</v>
      </c>
      <c r="Q188" s="77">
        <f>SUM(Q3+Q49+Q121+Q181)</f>
        <v>6816010</v>
      </c>
      <c r="R188" s="59"/>
      <c r="S188" s="59">
        <f>SUM(S3+S49+S121+S181)</f>
        <v>7657451</v>
      </c>
      <c r="T188" s="77">
        <f>SUM(T3+T49+T121+T181)</f>
        <v>6994735</v>
      </c>
      <c r="U188" s="59"/>
      <c r="V188" s="59">
        <f>SUM(V3+V49+V121+V181)</f>
        <v>7798000</v>
      </c>
      <c r="W188" s="77">
        <f>SUM(W3+W49+W121+W181)</f>
        <v>7391465</v>
      </c>
      <c r="X188" s="74"/>
      <c r="Y188" s="89">
        <f>SUM(Y3+Y49+Y121)</f>
        <v>9992878.2456308827</v>
      </c>
      <c r="Z188" s="91">
        <v>6467115</v>
      </c>
    </row>
    <row r="189" spans="1:26" s="18" customFormat="1" ht="52.5" customHeight="1" x14ac:dyDescent="0.35">
      <c r="A189" s="23"/>
      <c r="B189" s="82" t="s">
        <v>223</v>
      </c>
      <c r="C189" s="22"/>
      <c r="D189" s="22"/>
      <c r="E189" s="22"/>
      <c r="F189" s="22"/>
      <c r="G189" s="22"/>
      <c r="H189" s="22">
        <f>H188/2600</f>
        <v>2649.4307692307693</v>
      </c>
      <c r="I189" s="33"/>
      <c r="J189" s="59"/>
      <c r="K189" s="77">
        <f>K188/2600</f>
        <v>2637.248076923077</v>
      </c>
      <c r="L189" s="59"/>
      <c r="M189" s="59"/>
      <c r="N189" s="77">
        <f>N188/$E$1</f>
        <v>2695.876923076923</v>
      </c>
      <c r="O189" s="59"/>
      <c r="P189" s="59"/>
      <c r="Q189" s="77">
        <f>Q188/$E$1</f>
        <v>2621.5423076923075</v>
      </c>
      <c r="R189" s="59"/>
      <c r="S189" s="59"/>
      <c r="T189" s="77">
        <f>T188/$E$1</f>
        <v>2690.2826923076923</v>
      </c>
      <c r="U189" s="59"/>
      <c r="V189" s="59"/>
      <c r="W189" s="77"/>
      <c r="X189" s="74"/>
      <c r="Y189" s="89"/>
      <c r="Z189" s="91">
        <f>Z188/2100</f>
        <v>3079.5785714285716</v>
      </c>
    </row>
    <row r="190" spans="1:26" ht="77.25" customHeight="1" x14ac:dyDescent="0.25">
      <c r="K190" s="67"/>
      <c r="N190" s="87" t="s">
        <v>231</v>
      </c>
      <c r="Q190" s="87" t="s">
        <v>229</v>
      </c>
      <c r="T190" s="87" t="s">
        <v>230</v>
      </c>
      <c r="W190" s="87" t="s">
        <v>232</v>
      </c>
      <c r="Y190" s="95" t="s">
        <v>235</v>
      </c>
      <c r="Z190" s="96">
        <f>(Z189-Q189)/Z189</f>
        <v>0.14873342345793364</v>
      </c>
    </row>
  </sheetData>
  <autoFilter ref="A2:Q190" xr:uid="{00000000-0009-0000-0000-000002000000}"/>
  <mergeCells count="7">
    <mergeCell ref="F1:H1"/>
    <mergeCell ref="I1:K1"/>
    <mergeCell ref="L1:N1"/>
    <mergeCell ref="O1:Q1"/>
    <mergeCell ref="X1:Y1"/>
    <mergeCell ref="R1:T1"/>
    <mergeCell ref="U1:W1"/>
  </mergeCells>
  <conditionalFormatting sqref="I121">
    <cfRule type="cellIs" dxfId="3" priority="43" operator="greaterThan">
      <formula>99</formula>
    </cfRule>
    <cfRule type="cellIs" dxfId="2" priority="44" operator="greaterThan">
      <formula>1000</formula>
    </cfRule>
  </conditionalFormatting>
  <conditionalFormatting sqref="L49">
    <cfRule type="cellIs" dxfId="1" priority="46" operator="greaterThan">
      <formula>99</formula>
    </cfRule>
    <cfRule type="cellIs" dxfId="0" priority="47" operator="greaterThan">
      <formula>1000</formula>
    </cfRule>
  </conditionalFormatting>
  <pageMargins left="0.7" right="0.7" top="0.75" bottom="0.75" header="0.3" footer="0.3"/>
  <pageSetup paperSize="9" orientation="portrait" verticalDpi="0" r:id="rId1"/>
  <ignoredErrors>
    <ignoredError sqref="J49 J121 K49:Q181 J181 S121:T121 S181:T181 G49 G121:H121 G181:H18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ec5eabe7494ba453d263f053abc71deb">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6ade183a20add4b943455021edce6394"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C6A8AF-0652-4E55-A15F-6BEA4E4C7DAF}">
  <ds:schemaRefs>
    <ds:schemaRef ds:uri="http://purl.org/dc/dcmitype/"/>
    <ds:schemaRef ds:uri="http://www.w3.org/XML/1998/namespace"/>
    <ds:schemaRef ds:uri="http://schemas.microsoft.com/office/2006/documentManagement/types"/>
    <ds:schemaRef ds:uri="http://purl.org/dc/elements/1.1/"/>
    <ds:schemaRef ds:uri="3c87e165-6b5f-4bcc-83c1-28bd8f6a8581"/>
    <ds:schemaRef ds:uri="http://schemas.microsoft.com/office/infopath/2007/PartnerControls"/>
    <ds:schemaRef ds:uri="http://schemas.openxmlformats.org/package/2006/metadata/core-properties"/>
    <ds:schemaRef ds:uri="d65749ae-5df9-42d7-b8bf-2e139fba552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B3BFE87-8EBF-4011-B922-6DE3BD8A6F39}">
  <ds:schemaRefs>
    <ds:schemaRef ds:uri="http://schemas.microsoft.com/sharepoint/v3/contenttype/forms"/>
  </ds:schemaRefs>
</ds:datastoreItem>
</file>

<file path=customXml/itemProps3.xml><?xml version="1.0" encoding="utf-8"?>
<ds:datastoreItem xmlns:ds="http://schemas.openxmlformats.org/officeDocument/2006/customXml" ds:itemID="{9CB9FF22-6C81-43E1-AD20-ABE9F73A0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Summery</vt:lpstr>
      <vt:lpstr>CVL,INT,PLB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2024-09-24T08:29:59Z</dcterms:created>
  <dcterms:modified xsi:type="dcterms:W3CDTF">2024-10-18T12:51:37Z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