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jogeswar_sahu_travelfoodservices_com/Documents/Downloads/"/>
    </mc:Choice>
  </mc:AlternateContent>
  <bookViews>
    <workbookView xWindow="0" yWindow="0" windowWidth="19200" windowHeight="6760"/>
  </bookViews>
  <sheets>
    <sheet name="Summary" sheetId="6" r:id="rId1"/>
    <sheet name="Rate Comparision" sheetId="5" r:id="rId2"/>
    <sheet name="ATF" sheetId="2" r:id="rId3"/>
    <sheet name="RK" sheetId="3" r:id="rId4"/>
    <sheet name="Intoxiaa" sheetId="4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6" l="1"/>
  <c r="J30" i="6"/>
  <c r="K30" i="6"/>
  <c r="L30" i="6"/>
  <c r="M30" i="6"/>
  <c r="N30" i="6"/>
  <c r="G30" i="6"/>
  <c r="F30" i="6"/>
  <c r="I35" i="6"/>
  <c r="J35" i="6"/>
  <c r="K35" i="6"/>
  <c r="L35" i="6"/>
  <c r="M35" i="6"/>
  <c r="N35" i="6"/>
  <c r="G35" i="6"/>
  <c r="F35" i="6"/>
  <c r="H35" i="6"/>
  <c r="H30" i="6"/>
  <c r="N34" i="6" l="1"/>
  <c r="M34" i="6"/>
  <c r="G34" i="6"/>
  <c r="H34" i="6" s="1"/>
  <c r="M33" i="6"/>
  <c r="N33" i="6" s="1"/>
  <c r="K33" i="6"/>
  <c r="G33" i="6"/>
  <c r="H33" i="6" s="1"/>
  <c r="M32" i="6"/>
  <c r="N32" i="6" s="1"/>
  <c r="J32" i="6"/>
  <c r="K32" i="6" s="1"/>
  <c r="G32" i="6"/>
  <c r="H32" i="6" s="1"/>
  <c r="M31" i="6"/>
  <c r="N31" i="6" s="1"/>
  <c r="J31" i="6"/>
  <c r="K31" i="6" s="1"/>
  <c r="G31" i="6"/>
  <c r="H31" i="6" s="1"/>
  <c r="M29" i="6"/>
  <c r="N29" i="6" s="1"/>
  <c r="H29" i="6"/>
  <c r="G29" i="6"/>
  <c r="M28" i="6"/>
  <c r="N28" i="6" s="1"/>
  <c r="K28" i="6"/>
  <c r="G28" i="6"/>
  <c r="H28" i="6" s="1"/>
  <c r="M27" i="6"/>
  <c r="N27" i="6" s="1"/>
  <c r="G27" i="6"/>
  <c r="H27" i="6" s="1"/>
  <c r="M26" i="6"/>
  <c r="K26" i="6"/>
  <c r="J26" i="6"/>
  <c r="G26" i="6"/>
  <c r="H26" i="6" s="1"/>
  <c r="L18" i="6"/>
  <c r="I18" i="6"/>
  <c r="F18" i="6"/>
  <c r="M17" i="6"/>
  <c r="N17" i="6" s="1"/>
  <c r="M16" i="6"/>
  <c r="N16" i="6" s="1"/>
  <c r="M15" i="6"/>
  <c r="N15" i="6" s="1"/>
  <c r="M14" i="6"/>
  <c r="N14" i="6" s="1"/>
  <c r="M13" i="6"/>
  <c r="N13" i="6" s="1"/>
  <c r="M12" i="6"/>
  <c r="N12" i="6" s="1"/>
  <c r="M11" i="6"/>
  <c r="N11" i="6" s="1"/>
  <c r="M10" i="6"/>
  <c r="N10" i="6" s="1"/>
  <c r="M9" i="6"/>
  <c r="N9" i="6" s="1"/>
  <c r="M8" i="6"/>
  <c r="N8" i="6" s="1"/>
  <c r="M7" i="6"/>
  <c r="N7" i="6" s="1"/>
  <c r="M6" i="6"/>
  <c r="N6" i="6" s="1"/>
  <c r="K16" i="6"/>
  <c r="K12" i="6"/>
  <c r="K8" i="6"/>
  <c r="J14" i="6"/>
  <c r="K14" i="6" s="1"/>
  <c r="J11" i="6"/>
  <c r="K11" i="6" s="1"/>
  <c r="J10" i="6"/>
  <c r="K10" i="6" s="1"/>
  <c r="J6" i="6"/>
  <c r="K6" i="6" s="1"/>
  <c r="G17" i="6"/>
  <c r="H17" i="6" s="1"/>
  <c r="G16" i="6"/>
  <c r="H16" i="6" s="1"/>
  <c r="G15" i="6"/>
  <c r="H15" i="6" s="1"/>
  <c r="G14" i="6"/>
  <c r="H14" i="6" s="1"/>
  <c r="G13" i="6"/>
  <c r="H13" i="6" s="1"/>
  <c r="G12" i="6"/>
  <c r="H12" i="6" s="1"/>
  <c r="G11" i="6"/>
  <c r="H11" i="6" s="1"/>
  <c r="G10" i="6"/>
  <c r="H10" i="6" s="1"/>
  <c r="G9" i="6"/>
  <c r="H9" i="6" s="1"/>
  <c r="G8" i="6"/>
  <c r="H8" i="6" s="1"/>
  <c r="G7" i="6"/>
  <c r="H7" i="6" s="1"/>
  <c r="G2" i="6"/>
  <c r="H2" i="6" s="1"/>
  <c r="G6" i="6"/>
  <c r="H6" i="6" s="1"/>
  <c r="A11" i="6"/>
  <c r="K18" i="6" l="1"/>
  <c r="H18" i="6"/>
  <c r="N18" i="6"/>
  <c r="N26" i="6"/>
  <c r="J18" i="6"/>
  <c r="G18" i="6"/>
  <c r="M18" i="6"/>
  <c r="L31" i="5"/>
  <c r="L29" i="5"/>
  <c r="L28" i="5"/>
  <c r="U7" i="5"/>
  <c r="K14" i="2"/>
  <c r="R24" i="5"/>
  <c r="R23" i="5"/>
  <c r="R15" i="5"/>
  <c r="R14" i="5"/>
  <c r="T24" i="5"/>
  <c r="T23" i="5"/>
  <c r="T15" i="5"/>
  <c r="T14" i="5"/>
  <c r="S23" i="5"/>
  <c r="S14" i="5"/>
  <c r="Q23" i="5"/>
  <c r="Q14" i="5"/>
  <c r="K23" i="5"/>
  <c r="L24" i="5"/>
  <c r="L23" i="5"/>
  <c r="L15" i="5"/>
  <c r="L28" i="4"/>
  <c r="L14" i="5"/>
  <c r="K14" i="5"/>
</calcChain>
</file>

<file path=xl/sharedStrings.xml><?xml version="1.0" encoding="utf-8"?>
<sst xmlns="http://schemas.openxmlformats.org/spreadsheetml/2006/main" count="172" uniqueCount="65">
  <si>
    <t>ATF</t>
  </si>
  <si>
    <t>RK</t>
  </si>
  <si>
    <t>SCAFFOLDING</t>
  </si>
  <si>
    <t>Total</t>
  </si>
  <si>
    <t xml:space="preserve"> Cost highlighted in yellow color is finally considered according to signage format </t>
  </si>
  <si>
    <t>Sr. No.</t>
  </si>
  <si>
    <t xml:space="preserve">DESCRIPTION </t>
  </si>
  <si>
    <t>HSN CODE</t>
  </si>
  <si>
    <t>Size</t>
  </si>
  <si>
    <t>qty</t>
  </si>
  <si>
    <t>UOM</t>
  </si>
  <si>
    <t>Sq in /ft</t>
  </si>
  <si>
    <t>Rate ( Rs.)</t>
  </si>
  <si>
    <t>inch</t>
  </si>
  <si>
    <t>sq.ft</t>
  </si>
  <si>
    <t xml:space="preserve">B </t>
  </si>
  <si>
    <t xml:space="preserve">WHITE FIELD </t>
  </si>
  <si>
    <t>253mm &amp;  159mm</t>
  </si>
  <si>
    <t>10x 4</t>
  </si>
  <si>
    <t>175mm &amp; 118mm</t>
  </si>
  <si>
    <t xml:space="preserve">C </t>
  </si>
  <si>
    <t>NOODLE BAR</t>
  </si>
  <si>
    <t>449mm &amp;  223mm</t>
  </si>
  <si>
    <t>NOODLE BAR TERRACE</t>
  </si>
  <si>
    <t>400mm &amp; 375mm</t>
  </si>
  <si>
    <t xml:space="preserve">ACP- for Signage  Front &amp; Back coverd with ACP </t>
  </si>
  <si>
    <t>16x 4</t>
  </si>
  <si>
    <t>D</t>
  </si>
  <si>
    <t>Standard</t>
  </si>
  <si>
    <t>nos</t>
  </si>
  <si>
    <t xml:space="preserve">E </t>
  </si>
  <si>
    <t xml:space="preserve">Transportation for All Location </t>
  </si>
  <si>
    <t>F</t>
  </si>
  <si>
    <t xml:space="preserve">Packaging with wooden box </t>
  </si>
  <si>
    <t>G</t>
  </si>
  <si>
    <t xml:space="preserve">Mock Flex For all site </t>
  </si>
  <si>
    <t>all site</t>
  </si>
  <si>
    <t xml:space="preserve">H </t>
  </si>
  <si>
    <t xml:space="preserve">Un- instalaltion of All signage labour cost </t>
  </si>
  <si>
    <t xml:space="preserve">Total </t>
  </si>
  <si>
    <t xml:space="preserve">   iGST 18%  </t>
  </si>
  <si>
    <t>Round Off</t>
  </si>
  <si>
    <r>
      <t xml:space="preserve">Rupees : </t>
    </r>
    <r>
      <rPr>
        <sz val="12"/>
        <color rgb="FF000000"/>
        <rFont val="Arial"/>
        <family val="2"/>
      </rPr>
      <t>Seven lakh Eight Thousand two hundred Eighty Four Rupees Only/-</t>
    </r>
  </si>
  <si>
    <t>Grand Total</t>
  </si>
  <si>
    <t>WHITEFIELD_BANGALORE_MAIN ENTRY MALL SIDE (3-D)</t>
  </si>
  <si>
    <t>ACP- for Signage  (3-D)</t>
  </si>
  <si>
    <t>WHITEFIELD_BANGALORE_TERRACE AREA (2-D)</t>
  </si>
  <si>
    <t>ACP- for Signage  Front &amp; Back coverd (2-D)</t>
  </si>
  <si>
    <t>NOODLE BAR MAIN ENTRY MALL SIDE (3-D)</t>
  </si>
  <si>
    <t>Intoxia</t>
  </si>
  <si>
    <t>Signage work</t>
  </si>
  <si>
    <t>Scaffolding</t>
  </si>
  <si>
    <t>Transport</t>
  </si>
  <si>
    <t>PMC Bangalore</t>
  </si>
  <si>
    <t>Noodle Bar</t>
  </si>
  <si>
    <t>Total Amount</t>
  </si>
  <si>
    <t>Gst</t>
  </si>
  <si>
    <t>Amount</t>
  </si>
  <si>
    <t>RMZ</t>
  </si>
  <si>
    <t>other</t>
  </si>
  <si>
    <t>L1_Intoxia</t>
  </si>
  <si>
    <t>L2_ATF</t>
  </si>
  <si>
    <t>L3_RK</t>
  </si>
  <si>
    <t>Qty</t>
  </si>
  <si>
    <t>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</si>
</sst>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sz val="12"/>
      <color theme="1"/>
      <name val="Arial"/>
      <family val="2"/>
    </font>
    <font>
      <sz val="11"/>
      <color rgb="FF000000"/>
      <name val="Arial"/>
      <family val="2"/>
    </font>
    <font>
      <sz val="12"/>
      <color rgb="FF000000"/>
      <name val="Calibri"/>
      <family val="2"/>
    </font>
    <font>
      <sz val="10.5"/>
      <color rgb="FF000000"/>
      <name val="Calibri"/>
      <family val="2"/>
    </font>
    <font>
      <sz val="10.5"/>
      <color rgb="FF000000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6">
    <xf numFmtId="0" fontId="0" fillId="0" borderId="0" xfId="0"/>
    <xf numFmtId="0" fontId="2" fillId="0" borderId="0" xfId="0" applyFont="1" applyAlignment="1">
      <alignment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5" fillId="0" borderId="6" xfId="0" applyFont="1" applyBorder="1" applyAlignment="1">
      <alignment horizontal="right" vertical="center"/>
    </xf>
    <xf numFmtId="0" fontId="14" fillId="0" borderId="7" xfId="0" applyFont="1" applyBorder="1" applyAlignment="1">
      <alignment vertical="center"/>
    </xf>
    <xf numFmtId="0" fontId="15" fillId="0" borderId="7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right" vertical="center"/>
    </xf>
    <xf numFmtId="0" fontId="14" fillId="0" borderId="7" xfId="0" applyFont="1" applyBorder="1" applyAlignment="1">
      <alignment horizontal="right" vertical="center"/>
    </xf>
    <xf numFmtId="0" fontId="15" fillId="0" borderId="7" xfId="0" applyFont="1" applyBorder="1" applyAlignment="1">
      <alignment horizontal="right" vertical="center"/>
    </xf>
    <xf numFmtId="0" fontId="15" fillId="0" borderId="7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2" fillId="0" borderId="0" xfId="0" applyFont="1" applyAlignment="1"/>
    <xf numFmtId="0" fontId="4" fillId="2" borderId="4" xfId="0" applyFont="1" applyFill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horizontal="center" vertical="center"/>
    </xf>
    <xf numFmtId="0" fontId="0" fillId="0" borderId="0" xfId="0" applyAlignment="1"/>
    <xf numFmtId="0" fontId="6" fillId="0" borderId="1" xfId="0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3" fontId="6" fillId="0" borderId="14" xfId="0" applyNumberFormat="1" applyFont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164" fontId="15" fillId="0" borderId="4" xfId="0" applyNumberFormat="1" applyFont="1" applyBorder="1" applyAlignment="1">
      <alignment horizontal="center" vertical="center"/>
    </xf>
    <xf numFmtId="43" fontId="5" fillId="0" borderId="0" xfId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43" fontId="8" fillId="2" borderId="6" xfId="1" applyFont="1" applyFill="1" applyBorder="1" applyAlignment="1">
      <alignment horizontal="center" vertical="center"/>
    </xf>
    <xf numFmtId="164" fontId="15" fillId="0" borderId="6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43" fontId="5" fillId="0" borderId="6" xfId="1" applyFont="1" applyBorder="1" applyAlignment="1">
      <alignment horizontal="center" vertical="center"/>
    </xf>
    <xf numFmtId="0" fontId="17" fillId="0" borderId="16" xfId="0" applyFont="1" applyBorder="1"/>
    <xf numFmtId="0" fontId="16" fillId="0" borderId="16" xfId="0" applyFont="1" applyBorder="1"/>
    <xf numFmtId="0" fontId="0" fillId="0" borderId="16" xfId="0" applyBorder="1" applyAlignment="1">
      <alignment horizontal="center"/>
    </xf>
    <xf numFmtId="0" fontId="16" fillId="0" borderId="17" xfId="0" applyFont="1" applyBorder="1"/>
    <xf numFmtId="0" fontId="17" fillId="0" borderId="17" xfId="0" applyFont="1" applyBorder="1"/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165" fontId="0" fillId="0" borderId="0" xfId="1" applyNumberFormat="1" applyFont="1"/>
    <xf numFmtId="165" fontId="0" fillId="5" borderId="15" xfId="1" applyNumberFormat="1" applyFont="1" applyFill="1" applyBorder="1" applyAlignment="1">
      <alignment horizontal="center"/>
    </xf>
    <xf numFmtId="165" fontId="0" fillId="5" borderId="5" xfId="1" applyNumberFormat="1" applyFont="1" applyFill="1" applyBorder="1" applyAlignment="1">
      <alignment horizontal="center"/>
    </xf>
    <xf numFmtId="165" fontId="0" fillId="5" borderId="11" xfId="1" applyNumberFormat="1" applyFont="1" applyFill="1" applyBorder="1" applyAlignment="1">
      <alignment horizontal="center"/>
    </xf>
    <xf numFmtId="165" fontId="0" fillId="6" borderId="15" xfId="1" applyNumberFormat="1" applyFont="1" applyFill="1" applyBorder="1" applyAlignment="1">
      <alignment horizontal="center"/>
    </xf>
    <xf numFmtId="165" fontId="0" fillId="6" borderId="5" xfId="1" applyNumberFormat="1" applyFont="1" applyFill="1" applyBorder="1" applyAlignment="1">
      <alignment horizontal="center"/>
    </xf>
    <xf numFmtId="165" fontId="0" fillId="6" borderId="11" xfId="1" applyNumberFormat="1" applyFont="1" applyFill="1" applyBorder="1" applyAlignment="1">
      <alignment horizontal="center"/>
    </xf>
    <xf numFmtId="165" fontId="0" fillId="7" borderId="15" xfId="1" applyNumberFormat="1" applyFont="1" applyFill="1" applyBorder="1" applyAlignment="1">
      <alignment horizontal="center"/>
    </xf>
    <xf numFmtId="165" fontId="0" fillId="7" borderId="5" xfId="1" applyNumberFormat="1" applyFont="1" applyFill="1" applyBorder="1" applyAlignment="1">
      <alignment horizontal="center"/>
    </xf>
    <xf numFmtId="165" fontId="0" fillId="7" borderId="11" xfId="1" applyNumberFormat="1" applyFont="1" applyFill="1" applyBorder="1" applyAlignment="1">
      <alignment horizontal="center"/>
    </xf>
    <xf numFmtId="165" fontId="16" fillId="0" borderId="18" xfId="1" applyNumberFormat="1" applyFont="1" applyBorder="1"/>
    <xf numFmtId="165" fontId="16" fillId="0" borderId="19" xfId="1" applyNumberFormat="1" applyFont="1" applyBorder="1"/>
    <xf numFmtId="165" fontId="16" fillId="0" borderId="20" xfId="1" applyNumberFormat="1" applyFont="1" applyBorder="1"/>
    <xf numFmtId="165" fontId="0" fillId="0" borderId="21" xfId="1" applyNumberFormat="1" applyFont="1" applyBorder="1"/>
    <xf numFmtId="165" fontId="0" fillId="0" borderId="16" xfId="1" applyNumberFormat="1" applyFont="1" applyBorder="1"/>
    <xf numFmtId="165" fontId="0" fillId="0" borderId="22" xfId="1" applyNumberFormat="1" applyFont="1" applyBorder="1"/>
    <xf numFmtId="165" fontId="0" fillId="0" borderId="23" xfId="1" applyNumberFormat="1" applyFont="1" applyBorder="1"/>
    <xf numFmtId="165" fontId="0" fillId="0" borderId="24" xfId="1" applyNumberFormat="1" applyFont="1" applyBorder="1"/>
    <xf numFmtId="165" fontId="16" fillId="0" borderId="25" xfId="1" applyNumberFormat="1" applyFont="1" applyBorder="1"/>
    <xf numFmtId="0" fontId="16" fillId="0" borderId="0" xfId="0" applyFont="1"/>
    <xf numFmtId="0" fontId="16" fillId="8" borderId="17" xfId="0" applyFont="1" applyFill="1" applyBorder="1" applyAlignment="1">
      <alignment horizontal="center" wrapText="1"/>
    </xf>
    <xf numFmtId="0" fontId="16" fillId="8" borderId="26" xfId="0" applyFont="1" applyFill="1" applyBorder="1" applyAlignment="1">
      <alignment horizontal="center" wrapText="1"/>
    </xf>
    <xf numFmtId="0" fontId="18" fillId="8" borderId="16" xfId="0" applyFont="1" applyFill="1" applyBorder="1"/>
    <xf numFmtId="0" fontId="18" fillId="8" borderId="17" xfId="0" applyFont="1" applyFill="1" applyBorder="1"/>
    <xf numFmtId="165" fontId="16" fillId="8" borderId="22" xfId="1" applyNumberFormat="1" applyFont="1" applyFill="1" applyBorder="1"/>
    <xf numFmtId="0" fontId="0" fillId="8" borderId="16" xfId="0" applyFill="1" applyBorder="1" applyAlignment="1">
      <alignment horizontal="center"/>
    </xf>
    <xf numFmtId="0" fontId="0" fillId="8" borderId="16" xfId="0" applyFill="1" applyBorder="1" applyAlignment="1">
      <alignment horizontal="center"/>
    </xf>
    <xf numFmtId="0" fontId="0" fillId="8" borderId="17" xfId="0" applyFill="1" applyBorder="1" applyAlignment="1">
      <alignment horizontal="center"/>
    </xf>
    <xf numFmtId="165" fontId="16" fillId="8" borderId="25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95250</xdr:colOff>
      <xdr:row>1</xdr:row>
      <xdr:rowOff>133350</xdr:rowOff>
    </xdr:from>
    <xdr:ext cx="1574800" cy="419100"/>
    <xdr:sp macro="" textlink="">
      <xdr:nvSpPr>
        <xdr:cNvPr id="2" name="TextBox 1"/>
        <xdr:cNvSpPr txBox="1"/>
      </xdr:nvSpPr>
      <xdr:spPr>
        <a:xfrm>
          <a:off x="3752850" y="317500"/>
          <a:ext cx="1574800" cy="41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IN" sz="1100"/>
        </a:p>
      </xdr:txBody>
    </xdr:sp>
    <xdr:clientData/>
  </xdr:oneCellAnchor>
  <xdr:twoCellAnchor editAs="oneCell">
    <xdr:from>
      <xdr:col>0</xdr:col>
      <xdr:colOff>0</xdr:colOff>
      <xdr:row>0</xdr:row>
      <xdr:rowOff>14036</xdr:rowOff>
    </xdr:from>
    <xdr:to>
      <xdr:col>9</xdr:col>
      <xdr:colOff>180975</xdr:colOff>
      <xdr:row>43</xdr:row>
      <xdr:rowOff>115636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036"/>
          <a:ext cx="5685422" cy="8293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56503</xdr:rowOff>
    </xdr:from>
    <xdr:to>
      <xdr:col>9</xdr:col>
      <xdr:colOff>180975</xdr:colOff>
      <xdr:row>44</xdr:row>
      <xdr:rowOff>158103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0232"/>
          <a:ext cx="5702246" cy="843193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8</xdr:col>
      <xdr:colOff>539751</xdr:colOff>
      <xdr:row>43</xdr:row>
      <xdr:rowOff>101600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5416550" cy="8020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5"/>
  <sheetViews>
    <sheetView tabSelected="1" topLeftCell="A20" workbookViewId="0">
      <selection activeCell="G32" sqref="G32"/>
    </sheetView>
  </sheetViews>
  <sheetFormatPr defaultRowHeight="14.5" x14ac:dyDescent="0.35"/>
  <cols>
    <col min="2" max="2" width="13.54296875" bestFit="1" customWidth="1"/>
    <col min="3" max="3" width="11.7265625" bestFit="1" customWidth="1"/>
    <col min="4" max="4" width="5.1796875" customWidth="1"/>
    <col min="5" max="5" width="5.81640625" customWidth="1"/>
    <col min="6" max="6" width="11.36328125" style="87" bestFit="1" customWidth="1"/>
    <col min="7" max="7" width="11.1796875" style="87" bestFit="1" customWidth="1"/>
    <col min="8" max="8" width="12.453125" style="87" bestFit="1" customWidth="1"/>
    <col min="9" max="9" width="11.36328125" style="87" bestFit="1" customWidth="1"/>
    <col min="10" max="10" width="11.1796875" style="87" bestFit="1" customWidth="1"/>
    <col min="11" max="11" width="12.453125" style="87" bestFit="1" customWidth="1"/>
    <col min="12" max="12" width="11.36328125" style="87" bestFit="1" customWidth="1"/>
    <col min="13" max="13" width="11.1796875" style="87" bestFit="1" customWidth="1"/>
    <col min="14" max="14" width="12.453125" style="87" bestFit="1" customWidth="1"/>
  </cols>
  <sheetData>
    <row r="2" spans="1:14" x14ac:dyDescent="0.35">
      <c r="F2" s="87">
        <v>211349</v>
      </c>
      <c r="G2" s="87">
        <f>F2+A11</f>
        <v>219839.66666666666</v>
      </c>
      <c r="H2" s="87">
        <f>G2*1.18</f>
        <v>259410.80666666664</v>
      </c>
    </row>
    <row r="3" spans="1:14" ht="15" thickBot="1" x14ac:dyDescent="0.4"/>
    <row r="4" spans="1:14" ht="15" thickBot="1" x14ac:dyDescent="0.4">
      <c r="F4" s="88" t="s">
        <v>60</v>
      </c>
      <c r="G4" s="89"/>
      <c r="H4" s="90"/>
      <c r="I4" s="91" t="s">
        <v>61</v>
      </c>
      <c r="J4" s="92"/>
      <c r="K4" s="93"/>
      <c r="L4" s="94" t="s">
        <v>62</v>
      </c>
      <c r="M4" s="95"/>
      <c r="N4" s="96"/>
    </row>
    <row r="5" spans="1:14" x14ac:dyDescent="0.35">
      <c r="D5" s="66" t="s">
        <v>63</v>
      </c>
      <c r="E5" s="68" t="s">
        <v>10</v>
      </c>
      <c r="F5" s="97" t="s">
        <v>57</v>
      </c>
      <c r="G5" s="98" t="s">
        <v>56</v>
      </c>
      <c r="H5" s="99" t="s">
        <v>55</v>
      </c>
      <c r="I5" s="97" t="s">
        <v>57</v>
      </c>
      <c r="J5" s="98" t="s">
        <v>56</v>
      </c>
      <c r="K5" s="99" t="s">
        <v>55</v>
      </c>
      <c r="L5" s="97" t="s">
        <v>57</v>
      </c>
      <c r="M5" s="98" t="s">
        <v>56</v>
      </c>
      <c r="N5" s="99" t="s">
        <v>55</v>
      </c>
    </row>
    <row r="6" spans="1:14" x14ac:dyDescent="0.35">
      <c r="B6" s="72" t="s">
        <v>53</v>
      </c>
      <c r="C6" s="65" t="s">
        <v>50</v>
      </c>
      <c r="D6" s="65">
        <v>2</v>
      </c>
      <c r="E6" s="69" t="s">
        <v>64</v>
      </c>
      <c r="F6" s="100">
        <v>149849</v>
      </c>
      <c r="G6" s="101">
        <f>F6*0.18</f>
        <v>26972.82</v>
      </c>
      <c r="H6" s="102">
        <f>F6+G6</f>
        <v>176821.82</v>
      </c>
      <c r="I6" s="100">
        <v>172200</v>
      </c>
      <c r="J6" s="101">
        <f>I6*0.18</f>
        <v>30996</v>
      </c>
      <c r="K6" s="102">
        <f>I6+J6</f>
        <v>203196</v>
      </c>
      <c r="L6" s="100">
        <v>136000</v>
      </c>
      <c r="M6" s="101">
        <f t="shared" ref="M6:M17" si="0">L6*0.18</f>
        <v>24480</v>
      </c>
      <c r="N6" s="102">
        <f t="shared" ref="N6:N17" si="1">L6+M6</f>
        <v>160480</v>
      </c>
    </row>
    <row r="7" spans="1:14" x14ac:dyDescent="0.35">
      <c r="B7" s="72"/>
      <c r="C7" s="65" t="s">
        <v>51</v>
      </c>
      <c r="D7" s="65">
        <v>1</v>
      </c>
      <c r="E7" s="69" t="s">
        <v>64</v>
      </c>
      <c r="F7" s="100">
        <v>10000</v>
      </c>
      <c r="G7" s="101">
        <f t="shared" ref="G7:G17" si="2">F7*0.18</f>
        <v>1800</v>
      </c>
      <c r="H7" s="102">
        <f t="shared" ref="H7:H17" si="3">F7+G7</f>
        <v>11800</v>
      </c>
      <c r="I7" s="100"/>
      <c r="J7" s="101"/>
      <c r="K7" s="102"/>
      <c r="L7" s="100">
        <v>15000</v>
      </c>
      <c r="M7" s="101">
        <f t="shared" si="0"/>
        <v>2700</v>
      </c>
      <c r="N7" s="102">
        <f t="shared" si="1"/>
        <v>17700</v>
      </c>
    </row>
    <row r="8" spans="1:14" x14ac:dyDescent="0.35">
      <c r="B8" s="72"/>
      <c r="C8" s="65" t="s">
        <v>52</v>
      </c>
      <c r="D8" s="65">
        <v>1</v>
      </c>
      <c r="E8" s="69" t="s">
        <v>64</v>
      </c>
      <c r="F8" s="100">
        <v>6166.6</v>
      </c>
      <c r="G8" s="101">
        <f t="shared" si="2"/>
        <v>1109.9880000000001</v>
      </c>
      <c r="H8" s="102">
        <f t="shared" si="3"/>
        <v>7276.5880000000006</v>
      </c>
      <c r="I8" s="100">
        <v>11666.6</v>
      </c>
      <c r="J8" s="101">
        <v>0</v>
      </c>
      <c r="K8" s="102">
        <f>I8+J8</f>
        <v>11666.6</v>
      </c>
      <c r="L8" s="100">
        <v>5000</v>
      </c>
      <c r="M8" s="101">
        <f t="shared" si="0"/>
        <v>900</v>
      </c>
      <c r="N8" s="102">
        <f t="shared" si="1"/>
        <v>5900</v>
      </c>
    </row>
    <row r="9" spans="1:14" x14ac:dyDescent="0.35">
      <c r="B9" s="72"/>
      <c r="C9" s="65" t="s">
        <v>59</v>
      </c>
      <c r="D9" s="65">
        <v>1</v>
      </c>
      <c r="E9" s="69" t="s">
        <v>64</v>
      </c>
      <c r="F9" s="100">
        <v>8490.6</v>
      </c>
      <c r="G9" s="101">
        <f t="shared" si="2"/>
        <v>1528.308</v>
      </c>
      <c r="H9" s="102">
        <f t="shared" si="3"/>
        <v>10018.907999999999</v>
      </c>
      <c r="I9" s="100"/>
      <c r="J9" s="101"/>
      <c r="K9" s="102"/>
      <c r="L9" s="100">
        <v>6000</v>
      </c>
      <c r="M9" s="101">
        <f t="shared" si="0"/>
        <v>1080</v>
      </c>
      <c r="N9" s="102">
        <f t="shared" si="1"/>
        <v>7080</v>
      </c>
    </row>
    <row r="10" spans="1:14" x14ac:dyDescent="0.35">
      <c r="A10">
        <v>25472</v>
      </c>
      <c r="B10" s="72" t="s">
        <v>54</v>
      </c>
      <c r="C10" s="65" t="s">
        <v>50</v>
      </c>
      <c r="D10" s="65">
        <v>2</v>
      </c>
      <c r="E10" s="69" t="s">
        <v>64</v>
      </c>
      <c r="F10" s="100">
        <v>165061</v>
      </c>
      <c r="G10" s="101">
        <f t="shared" si="2"/>
        <v>29710.98</v>
      </c>
      <c r="H10" s="102">
        <f t="shared" si="3"/>
        <v>194771.98</v>
      </c>
      <c r="I10" s="100">
        <v>176700</v>
      </c>
      <c r="J10" s="101">
        <f t="shared" ref="J10:J11" si="4">I10*0.18</f>
        <v>31806</v>
      </c>
      <c r="K10" s="102">
        <f t="shared" ref="K10:K11" si="5">I10+J10</f>
        <v>208506</v>
      </c>
      <c r="L10" s="100">
        <v>208400</v>
      </c>
      <c r="M10" s="101">
        <f t="shared" si="0"/>
        <v>37512</v>
      </c>
      <c r="N10" s="102">
        <f t="shared" si="1"/>
        <v>245912</v>
      </c>
    </row>
    <row r="11" spans="1:14" x14ac:dyDescent="0.35">
      <c r="A11">
        <f>A10/3</f>
        <v>8490.6666666666661</v>
      </c>
      <c r="B11" s="72"/>
      <c r="C11" s="65" t="s">
        <v>51</v>
      </c>
      <c r="D11" s="65">
        <v>1</v>
      </c>
      <c r="E11" s="69" t="s">
        <v>64</v>
      </c>
      <c r="F11" s="100">
        <v>10000</v>
      </c>
      <c r="G11" s="101">
        <f t="shared" si="2"/>
        <v>1800</v>
      </c>
      <c r="H11" s="102">
        <f t="shared" si="3"/>
        <v>11800</v>
      </c>
      <c r="I11" s="100">
        <v>35000</v>
      </c>
      <c r="J11" s="101">
        <f t="shared" si="4"/>
        <v>6300</v>
      </c>
      <c r="K11" s="102">
        <f t="shared" si="5"/>
        <v>41300</v>
      </c>
      <c r="L11" s="100">
        <v>15000</v>
      </c>
      <c r="M11" s="101">
        <f t="shared" si="0"/>
        <v>2700</v>
      </c>
      <c r="N11" s="102">
        <f t="shared" si="1"/>
        <v>17700</v>
      </c>
    </row>
    <row r="12" spans="1:14" x14ac:dyDescent="0.35">
      <c r="B12" s="72"/>
      <c r="C12" s="65" t="s">
        <v>52</v>
      </c>
      <c r="D12" s="65">
        <v>1</v>
      </c>
      <c r="E12" s="69" t="s">
        <v>64</v>
      </c>
      <c r="F12" s="100">
        <v>6166.6</v>
      </c>
      <c r="G12" s="101">
        <f t="shared" si="2"/>
        <v>1109.9880000000001</v>
      </c>
      <c r="H12" s="102">
        <f t="shared" si="3"/>
        <v>7276.5880000000006</v>
      </c>
      <c r="I12" s="100">
        <v>11666.6</v>
      </c>
      <c r="J12" s="101">
        <v>0</v>
      </c>
      <c r="K12" s="102">
        <f>I12+J12</f>
        <v>11666.6</v>
      </c>
      <c r="L12" s="100">
        <v>5000</v>
      </c>
      <c r="M12" s="101">
        <f t="shared" si="0"/>
        <v>900</v>
      </c>
      <c r="N12" s="102">
        <f t="shared" si="1"/>
        <v>5900</v>
      </c>
    </row>
    <row r="13" spans="1:14" x14ac:dyDescent="0.35">
      <c r="B13" s="72"/>
      <c r="C13" s="65" t="s">
        <v>59</v>
      </c>
      <c r="D13" s="65">
        <v>1</v>
      </c>
      <c r="E13" s="69" t="s">
        <v>64</v>
      </c>
      <c r="F13" s="100">
        <v>8490.6</v>
      </c>
      <c r="G13" s="101">
        <f t="shared" si="2"/>
        <v>1528.308</v>
      </c>
      <c r="H13" s="102">
        <f t="shared" si="3"/>
        <v>10018.907999999999</v>
      </c>
      <c r="I13" s="100"/>
      <c r="J13" s="101"/>
      <c r="K13" s="102"/>
      <c r="L13" s="100">
        <v>6000</v>
      </c>
      <c r="M13" s="101">
        <f t="shared" si="0"/>
        <v>1080</v>
      </c>
      <c r="N13" s="102">
        <f t="shared" si="1"/>
        <v>7080</v>
      </c>
    </row>
    <row r="14" spans="1:14" x14ac:dyDescent="0.35">
      <c r="B14" s="72" t="s">
        <v>58</v>
      </c>
      <c r="C14" s="65" t="s">
        <v>50</v>
      </c>
      <c r="D14" s="65">
        <v>2</v>
      </c>
      <c r="E14" s="69" t="s">
        <v>64</v>
      </c>
      <c r="F14" s="100">
        <v>211349</v>
      </c>
      <c r="G14" s="101">
        <f t="shared" si="2"/>
        <v>38042.82</v>
      </c>
      <c r="H14" s="102">
        <f t="shared" si="3"/>
        <v>249391.82</v>
      </c>
      <c r="I14" s="100">
        <v>240300</v>
      </c>
      <c r="J14" s="101">
        <f>I14*0.18</f>
        <v>43254</v>
      </c>
      <c r="K14" s="102">
        <f>I14+J14</f>
        <v>283554</v>
      </c>
      <c r="L14" s="100">
        <v>309200</v>
      </c>
      <c r="M14" s="101">
        <f t="shared" si="0"/>
        <v>55656</v>
      </c>
      <c r="N14" s="102">
        <f t="shared" si="1"/>
        <v>364856</v>
      </c>
    </row>
    <row r="15" spans="1:14" x14ac:dyDescent="0.35">
      <c r="B15" s="72"/>
      <c r="C15" s="65" t="s">
        <v>51</v>
      </c>
      <c r="D15" s="65">
        <v>1</v>
      </c>
      <c r="E15" s="69" t="s">
        <v>64</v>
      </c>
      <c r="F15" s="100">
        <v>10000</v>
      </c>
      <c r="G15" s="101">
        <f t="shared" si="2"/>
        <v>1800</v>
      </c>
      <c r="H15" s="102">
        <f t="shared" si="3"/>
        <v>11800</v>
      </c>
      <c r="I15" s="100"/>
      <c r="J15" s="101"/>
      <c r="K15" s="102"/>
      <c r="L15" s="100"/>
      <c r="M15" s="101">
        <f t="shared" si="0"/>
        <v>0</v>
      </c>
      <c r="N15" s="102">
        <f t="shared" si="1"/>
        <v>0</v>
      </c>
    </row>
    <row r="16" spans="1:14" x14ac:dyDescent="0.35">
      <c r="B16" s="72"/>
      <c r="C16" s="65" t="s">
        <v>52</v>
      </c>
      <c r="D16" s="65">
        <v>1</v>
      </c>
      <c r="E16" s="69" t="s">
        <v>64</v>
      </c>
      <c r="F16" s="100">
        <v>6166.6</v>
      </c>
      <c r="G16" s="101">
        <f t="shared" si="2"/>
        <v>1109.9880000000001</v>
      </c>
      <c r="H16" s="102">
        <f t="shared" si="3"/>
        <v>7276.5880000000006</v>
      </c>
      <c r="I16" s="100">
        <v>11666.6</v>
      </c>
      <c r="J16" s="101">
        <v>0</v>
      </c>
      <c r="K16" s="102">
        <f>I16+J16</f>
        <v>11666.6</v>
      </c>
      <c r="L16" s="100">
        <v>5000</v>
      </c>
      <c r="M16" s="101">
        <f t="shared" si="0"/>
        <v>900</v>
      </c>
      <c r="N16" s="102">
        <f t="shared" si="1"/>
        <v>5900</v>
      </c>
    </row>
    <row r="17" spans="2:14" x14ac:dyDescent="0.35">
      <c r="B17" s="72"/>
      <c r="C17" s="65" t="s">
        <v>59</v>
      </c>
      <c r="D17" s="65">
        <v>1</v>
      </c>
      <c r="E17" s="69" t="s">
        <v>64</v>
      </c>
      <c r="F17" s="100">
        <v>8490.6</v>
      </c>
      <c r="G17" s="101">
        <f t="shared" si="2"/>
        <v>1528.308</v>
      </c>
      <c r="H17" s="102">
        <f t="shared" si="3"/>
        <v>10018.907999999999</v>
      </c>
      <c r="I17" s="100"/>
      <c r="J17" s="101"/>
      <c r="K17" s="102"/>
      <c r="L17" s="100">
        <v>6000</v>
      </c>
      <c r="M17" s="101">
        <f t="shared" si="0"/>
        <v>1080</v>
      </c>
      <c r="N17" s="102">
        <f t="shared" si="1"/>
        <v>7080</v>
      </c>
    </row>
    <row r="18" spans="2:14" ht="15" thickBot="1" x14ac:dyDescent="0.4">
      <c r="B18" s="71" t="s">
        <v>55</v>
      </c>
      <c r="C18" s="71"/>
      <c r="D18" s="67"/>
      <c r="E18" s="70"/>
      <c r="F18" s="103">
        <f>SUM(F6:F17)</f>
        <v>600230.59999999986</v>
      </c>
      <c r="G18" s="104">
        <f t="shared" ref="G18:N18" si="6">SUM(G6:G17)</f>
        <v>108041.508</v>
      </c>
      <c r="H18" s="105">
        <f t="shared" si="6"/>
        <v>708272.10800000001</v>
      </c>
      <c r="I18" s="103">
        <f t="shared" si="6"/>
        <v>659199.79999999993</v>
      </c>
      <c r="J18" s="104">
        <f t="shared" si="6"/>
        <v>112356</v>
      </c>
      <c r="K18" s="105">
        <f t="shared" si="6"/>
        <v>771555.79999999993</v>
      </c>
      <c r="L18" s="103">
        <f t="shared" si="6"/>
        <v>716600</v>
      </c>
      <c r="M18" s="104">
        <f t="shared" si="6"/>
        <v>128988</v>
      </c>
      <c r="N18" s="105">
        <f t="shared" si="6"/>
        <v>845588</v>
      </c>
    </row>
    <row r="23" spans="2:14" ht="15" thickBot="1" x14ac:dyDescent="0.4"/>
    <row r="24" spans="2:14" ht="15" thickBot="1" x14ac:dyDescent="0.4">
      <c r="F24" s="88" t="s">
        <v>60</v>
      </c>
      <c r="G24" s="89"/>
      <c r="H24" s="90"/>
      <c r="I24" s="91" t="s">
        <v>61</v>
      </c>
      <c r="J24" s="92"/>
      <c r="K24" s="93"/>
      <c r="L24" s="94" t="s">
        <v>62</v>
      </c>
      <c r="M24" s="95"/>
      <c r="N24" s="96"/>
    </row>
    <row r="25" spans="2:14" x14ac:dyDescent="0.35">
      <c r="D25" s="66" t="s">
        <v>63</v>
      </c>
      <c r="E25" s="68" t="s">
        <v>10</v>
      </c>
      <c r="F25" s="97" t="s">
        <v>57</v>
      </c>
      <c r="G25" s="98" t="s">
        <v>56</v>
      </c>
      <c r="H25" s="99" t="s">
        <v>55</v>
      </c>
      <c r="I25" s="97" t="s">
        <v>57</v>
      </c>
      <c r="J25" s="98" t="s">
        <v>56</v>
      </c>
      <c r="K25" s="99" t="s">
        <v>55</v>
      </c>
      <c r="L25" s="97" t="s">
        <v>57</v>
      </c>
      <c r="M25" s="98" t="s">
        <v>56</v>
      </c>
      <c r="N25" s="99" t="s">
        <v>55</v>
      </c>
    </row>
    <row r="26" spans="2:14" x14ac:dyDescent="0.35">
      <c r="B26" s="72" t="s">
        <v>53</v>
      </c>
      <c r="C26" s="65" t="s">
        <v>50</v>
      </c>
      <c r="D26" s="65">
        <v>2</v>
      </c>
      <c r="E26" s="69" t="s">
        <v>64</v>
      </c>
      <c r="F26" s="100">
        <v>149849</v>
      </c>
      <c r="G26" s="101">
        <f>F26*0.18</f>
        <v>26972.82</v>
      </c>
      <c r="H26" s="102">
        <f>F26+G26</f>
        <v>176821.82</v>
      </c>
      <c r="I26" s="100">
        <v>172200</v>
      </c>
      <c r="J26" s="101">
        <f>I26*0.18</f>
        <v>30996</v>
      </c>
      <c r="K26" s="102">
        <f>I26+J26</f>
        <v>203196</v>
      </c>
      <c r="L26" s="100">
        <v>136000</v>
      </c>
      <c r="M26" s="101">
        <f t="shared" ref="M26:M34" si="7">L26*0.18</f>
        <v>24480</v>
      </c>
      <c r="N26" s="102">
        <f t="shared" ref="N26:N34" si="8">L26+M26</f>
        <v>160480</v>
      </c>
    </row>
    <row r="27" spans="2:14" x14ac:dyDescent="0.35">
      <c r="B27" s="72"/>
      <c r="C27" s="65" t="s">
        <v>51</v>
      </c>
      <c r="D27" s="65">
        <v>1</v>
      </c>
      <c r="E27" s="69" t="s">
        <v>64</v>
      </c>
      <c r="F27" s="100">
        <v>10000</v>
      </c>
      <c r="G27" s="101">
        <f t="shared" ref="G27:G34" si="9">F27*0.18</f>
        <v>1800</v>
      </c>
      <c r="H27" s="102">
        <f t="shared" ref="H27:H34" si="10">F27+G27</f>
        <v>11800</v>
      </c>
      <c r="I27" s="100"/>
      <c r="J27" s="101"/>
      <c r="K27" s="102"/>
      <c r="L27" s="100">
        <v>15000</v>
      </c>
      <c r="M27" s="101">
        <f t="shared" si="7"/>
        <v>2700</v>
      </c>
      <c r="N27" s="102">
        <f t="shared" si="8"/>
        <v>17700</v>
      </c>
    </row>
    <row r="28" spans="2:14" x14ac:dyDescent="0.35">
      <c r="B28" s="72"/>
      <c r="C28" s="65" t="s">
        <v>52</v>
      </c>
      <c r="D28" s="65">
        <v>1</v>
      </c>
      <c r="E28" s="69" t="s">
        <v>64</v>
      </c>
      <c r="F28" s="100">
        <v>6166.6</v>
      </c>
      <c r="G28" s="101">
        <f t="shared" si="9"/>
        <v>1109.9880000000001</v>
      </c>
      <c r="H28" s="102">
        <f t="shared" si="10"/>
        <v>7276.5880000000006</v>
      </c>
      <c r="I28" s="100">
        <v>11666.6</v>
      </c>
      <c r="J28" s="101">
        <v>0</v>
      </c>
      <c r="K28" s="102">
        <f>I28+J28</f>
        <v>11666.6</v>
      </c>
      <c r="L28" s="100">
        <v>5000</v>
      </c>
      <c r="M28" s="101">
        <f t="shared" si="7"/>
        <v>900</v>
      </c>
      <c r="N28" s="102">
        <f t="shared" si="8"/>
        <v>5900</v>
      </c>
    </row>
    <row r="29" spans="2:14" x14ac:dyDescent="0.35">
      <c r="B29" s="72"/>
      <c r="C29" s="65" t="s">
        <v>59</v>
      </c>
      <c r="D29" s="65">
        <v>1</v>
      </c>
      <c r="E29" s="69" t="s">
        <v>64</v>
      </c>
      <c r="F29" s="100">
        <v>8490.6</v>
      </c>
      <c r="G29" s="101">
        <f t="shared" si="9"/>
        <v>1528.308</v>
      </c>
      <c r="H29" s="102">
        <f t="shared" si="10"/>
        <v>10018.907999999999</v>
      </c>
      <c r="I29" s="100"/>
      <c r="J29" s="101"/>
      <c r="K29" s="102"/>
      <c r="L29" s="100">
        <v>6000</v>
      </c>
      <c r="M29" s="101">
        <f t="shared" si="7"/>
        <v>1080</v>
      </c>
      <c r="N29" s="102">
        <f t="shared" si="8"/>
        <v>7080</v>
      </c>
    </row>
    <row r="30" spans="2:14" s="106" customFormat="1" x14ac:dyDescent="0.35">
      <c r="B30" s="107" t="s">
        <v>55</v>
      </c>
      <c r="C30" s="108"/>
      <c r="D30" s="109"/>
      <c r="E30" s="110"/>
      <c r="F30" s="111">
        <f t="shared" ref="F30:G30" si="11">SUM(F26:F29)</f>
        <v>174506.2</v>
      </c>
      <c r="G30" s="111">
        <f t="shared" si="11"/>
        <v>31411.116000000002</v>
      </c>
      <c r="H30" s="111">
        <f>SUM(H26:H29)</f>
        <v>205917.31599999999</v>
      </c>
      <c r="I30" s="111">
        <f t="shared" ref="I30:N30" si="12">SUM(I26:I29)</f>
        <v>183866.6</v>
      </c>
      <c r="J30" s="111">
        <f t="shared" si="12"/>
        <v>30996</v>
      </c>
      <c r="K30" s="111">
        <f t="shared" si="12"/>
        <v>214862.6</v>
      </c>
      <c r="L30" s="111">
        <f t="shared" si="12"/>
        <v>162000</v>
      </c>
      <c r="M30" s="111">
        <f t="shared" si="12"/>
        <v>29160</v>
      </c>
      <c r="N30" s="111">
        <f t="shared" si="12"/>
        <v>191160</v>
      </c>
    </row>
    <row r="31" spans="2:14" x14ac:dyDescent="0.35">
      <c r="B31" s="72" t="s">
        <v>54</v>
      </c>
      <c r="C31" s="65" t="s">
        <v>50</v>
      </c>
      <c r="D31" s="65">
        <v>2</v>
      </c>
      <c r="E31" s="69" t="s">
        <v>64</v>
      </c>
      <c r="F31" s="100">
        <v>165061</v>
      </c>
      <c r="G31" s="101">
        <f t="shared" si="9"/>
        <v>29710.98</v>
      </c>
      <c r="H31" s="102">
        <f t="shared" si="10"/>
        <v>194771.98</v>
      </c>
      <c r="I31" s="100">
        <v>176700</v>
      </c>
      <c r="J31" s="101">
        <f t="shared" ref="J31:J32" si="13">I31*0.18</f>
        <v>31806</v>
      </c>
      <c r="K31" s="102">
        <f t="shared" ref="K31:K32" si="14">I31+J31</f>
        <v>208506</v>
      </c>
      <c r="L31" s="100">
        <v>208400</v>
      </c>
      <c r="M31" s="101">
        <f t="shared" si="7"/>
        <v>37512</v>
      </c>
      <c r="N31" s="102">
        <f t="shared" si="8"/>
        <v>245912</v>
      </c>
    </row>
    <row r="32" spans="2:14" x14ac:dyDescent="0.35">
      <c r="B32" s="72"/>
      <c r="C32" s="65" t="s">
        <v>51</v>
      </c>
      <c r="D32" s="65">
        <v>1</v>
      </c>
      <c r="E32" s="69" t="s">
        <v>64</v>
      </c>
      <c r="F32" s="100">
        <v>10000</v>
      </c>
      <c r="G32" s="101">
        <f t="shared" si="9"/>
        <v>1800</v>
      </c>
      <c r="H32" s="102">
        <f t="shared" si="10"/>
        <v>11800</v>
      </c>
      <c r="I32" s="100">
        <v>35000</v>
      </c>
      <c r="J32" s="101">
        <f t="shared" si="13"/>
        <v>6300</v>
      </c>
      <c r="K32" s="102">
        <f t="shared" si="14"/>
        <v>41300</v>
      </c>
      <c r="L32" s="100">
        <v>15000</v>
      </c>
      <c r="M32" s="101">
        <f t="shared" si="7"/>
        <v>2700</v>
      </c>
      <c r="N32" s="102">
        <f t="shared" si="8"/>
        <v>17700</v>
      </c>
    </row>
    <row r="33" spans="2:14" x14ac:dyDescent="0.35">
      <c r="B33" s="72"/>
      <c r="C33" s="65" t="s">
        <v>52</v>
      </c>
      <c r="D33" s="65">
        <v>1</v>
      </c>
      <c r="E33" s="69" t="s">
        <v>64</v>
      </c>
      <c r="F33" s="100">
        <v>6166.6</v>
      </c>
      <c r="G33" s="101">
        <f t="shared" si="9"/>
        <v>1109.9880000000001</v>
      </c>
      <c r="H33" s="102">
        <f t="shared" si="10"/>
        <v>7276.5880000000006</v>
      </c>
      <c r="I33" s="100">
        <v>11666.6</v>
      </c>
      <c r="J33" s="101">
        <v>0</v>
      </c>
      <c r="K33" s="102">
        <f>I33+J33</f>
        <v>11666.6</v>
      </c>
      <c r="L33" s="100">
        <v>5000</v>
      </c>
      <c r="M33" s="101">
        <f t="shared" si="7"/>
        <v>900</v>
      </c>
      <c r="N33" s="102">
        <f t="shared" si="8"/>
        <v>5900</v>
      </c>
    </row>
    <row r="34" spans="2:14" x14ac:dyDescent="0.35">
      <c r="B34" s="72"/>
      <c r="C34" s="65" t="s">
        <v>59</v>
      </c>
      <c r="D34" s="65">
        <v>1</v>
      </c>
      <c r="E34" s="69" t="s">
        <v>64</v>
      </c>
      <c r="F34" s="100">
        <v>8490.6</v>
      </c>
      <c r="G34" s="101">
        <f t="shared" si="9"/>
        <v>1528.308</v>
      </c>
      <c r="H34" s="102">
        <f t="shared" si="10"/>
        <v>10018.907999999999</v>
      </c>
      <c r="I34" s="100"/>
      <c r="J34" s="101"/>
      <c r="K34" s="102"/>
      <c r="L34" s="100">
        <v>6000</v>
      </c>
      <c r="M34" s="101">
        <f t="shared" si="7"/>
        <v>1080</v>
      </c>
      <c r="N34" s="102">
        <f t="shared" si="8"/>
        <v>7080</v>
      </c>
    </row>
    <row r="35" spans="2:14" ht="15" thickBot="1" x14ac:dyDescent="0.4">
      <c r="B35" s="112" t="s">
        <v>55</v>
      </c>
      <c r="C35" s="112"/>
      <c r="D35" s="113"/>
      <c r="E35" s="114"/>
      <c r="F35" s="115">
        <f>SUM(F31:F34)</f>
        <v>189718.2</v>
      </c>
      <c r="G35" s="115">
        <f>SUM(G31:G34)</f>
        <v>34149.275999999998</v>
      </c>
      <c r="H35" s="115">
        <f>SUM(H31:H34)</f>
        <v>223867.476</v>
      </c>
      <c r="I35" s="115">
        <f t="shared" ref="I35:N35" si="15">SUM(I31:I34)</f>
        <v>223366.6</v>
      </c>
      <c r="J35" s="115">
        <f t="shared" si="15"/>
        <v>38106</v>
      </c>
      <c r="K35" s="115">
        <f t="shared" si="15"/>
        <v>261472.6</v>
      </c>
      <c r="L35" s="115">
        <f t="shared" si="15"/>
        <v>234400</v>
      </c>
      <c r="M35" s="115">
        <f t="shared" si="15"/>
        <v>42192</v>
      </c>
      <c r="N35" s="115">
        <f t="shared" si="15"/>
        <v>276592</v>
      </c>
    </row>
  </sheetData>
  <mergeCells count="14">
    <mergeCell ref="L4:N4"/>
    <mergeCell ref="B30:C30"/>
    <mergeCell ref="B6:B9"/>
    <mergeCell ref="B10:B13"/>
    <mergeCell ref="B14:B17"/>
    <mergeCell ref="F4:H4"/>
    <mergeCell ref="I4:K4"/>
    <mergeCell ref="B35:C35"/>
    <mergeCell ref="B18:C18"/>
    <mergeCell ref="F24:H24"/>
    <mergeCell ref="I24:K24"/>
    <mergeCell ref="L24:N24"/>
    <mergeCell ref="B26:B29"/>
    <mergeCell ref="B31:B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U31"/>
  <sheetViews>
    <sheetView zoomScale="62" workbookViewId="0">
      <selection activeCell="F16" sqref="F16"/>
    </sheetView>
  </sheetViews>
  <sheetFormatPr defaultRowHeight="14.5" x14ac:dyDescent="0.35"/>
  <cols>
    <col min="4" max="4" width="10" style="40" bestFit="1" customWidth="1"/>
    <col min="5" max="5" width="60" style="40" bestFit="1" customWidth="1"/>
    <col min="6" max="6" width="13.26953125" style="40" bestFit="1" customWidth="1"/>
    <col min="7" max="7" width="20" style="40" bestFit="1" customWidth="1"/>
    <col min="8" max="8" width="5.453125" style="40" bestFit="1" customWidth="1"/>
    <col min="9" max="9" width="7.26953125" style="40" bestFit="1" customWidth="1"/>
    <col min="10" max="10" width="10.7265625" style="40" bestFit="1" customWidth="1"/>
    <col min="11" max="11" width="13.54296875" style="40" bestFit="1" customWidth="1"/>
    <col min="12" max="12" width="18.26953125" style="40" bestFit="1" customWidth="1"/>
    <col min="13" max="15" width="18.26953125" style="40" customWidth="1"/>
    <col min="16" max="16" width="10.7265625" style="40" bestFit="1" customWidth="1"/>
    <col min="17" max="17" width="13.54296875" bestFit="1" customWidth="1"/>
    <col min="18" max="18" width="11.1796875" bestFit="1" customWidth="1"/>
    <col min="19" max="19" width="13.54296875" bestFit="1" customWidth="1"/>
    <col min="20" max="20" width="12.54296875" bestFit="1" customWidth="1"/>
  </cols>
  <sheetData>
    <row r="3" spans="4:21" ht="15" thickBot="1" x14ac:dyDescent="0.4">
      <c r="D3" s="1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4:21" ht="78.75" customHeight="1" thickBot="1" x14ac:dyDescent="0.4">
      <c r="D4" s="85" t="s">
        <v>4</v>
      </c>
      <c r="E4" s="86"/>
      <c r="F4" s="33"/>
      <c r="G4" s="75" t="s">
        <v>49</v>
      </c>
      <c r="H4" s="75"/>
      <c r="I4" s="75"/>
      <c r="J4" s="75"/>
      <c r="K4" s="75"/>
      <c r="L4" s="76"/>
      <c r="M4" s="77" t="s">
        <v>0</v>
      </c>
      <c r="N4" s="75"/>
      <c r="O4" s="75"/>
      <c r="P4" s="75"/>
      <c r="Q4" s="75"/>
      <c r="R4" s="76"/>
      <c r="S4" s="73" t="s">
        <v>1</v>
      </c>
      <c r="T4" s="74"/>
    </row>
    <row r="5" spans="4:21" ht="15" thickBot="1" x14ac:dyDescent="0.4">
      <c r="D5" s="2" t="s">
        <v>5</v>
      </c>
      <c r="E5" s="3" t="s">
        <v>6</v>
      </c>
      <c r="F5" s="4" t="s">
        <v>7</v>
      </c>
      <c r="G5" s="4" t="s">
        <v>8</v>
      </c>
      <c r="H5" s="4" t="s">
        <v>9</v>
      </c>
      <c r="I5" s="4" t="s">
        <v>10</v>
      </c>
      <c r="J5" s="4" t="s">
        <v>11</v>
      </c>
      <c r="K5" s="44" t="s">
        <v>12</v>
      </c>
      <c r="L5" s="45" t="s">
        <v>3</v>
      </c>
      <c r="M5" s="4" t="s">
        <v>8</v>
      </c>
      <c r="N5" s="4" t="s">
        <v>9</v>
      </c>
      <c r="O5" s="4" t="s">
        <v>10</v>
      </c>
      <c r="P5" s="4" t="s">
        <v>11</v>
      </c>
      <c r="Q5" s="44" t="s">
        <v>12</v>
      </c>
      <c r="R5" s="45" t="s">
        <v>3</v>
      </c>
      <c r="S5" s="44" t="s">
        <v>12</v>
      </c>
      <c r="T5" s="45" t="s">
        <v>3</v>
      </c>
    </row>
    <row r="6" spans="4:21" ht="16" thickBot="1" x14ac:dyDescent="0.4">
      <c r="D6" s="11" t="s">
        <v>15</v>
      </c>
      <c r="E6" s="6" t="s">
        <v>16</v>
      </c>
      <c r="F6" s="37"/>
      <c r="G6" s="37"/>
      <c r="H6" s="12"/>
      <c r="I6" s="13"/>
      <c r="J6" s="14"/>
      <c r="K6" s="46"/>
      <c r="L6" s="37"/>
      <c r="M6" s="36"/>
      <c r="N6" s="8"/>
      <c r="O6" s="8"/>
      <c r="P6" s="15"/>
      <c r="Q6" s="46"/>
      <c r="R6" s="37"/>
      <c r="S6" s="46"/>
      <c r="T6" s="37"/>
    </row>
    <row r="7" spans="4:21" ht="16" thickBot="1" x14ac:dyDescent="0.4">
      <c r="D7" s="7">
        <v>1</v>
      </c>
      <c r="E7" s="34" t="s">
        <v>44</v>
      </c>
      <c r="F7" s="35">
        <v>7606</v>
      </c>
      <c r="G7" s="36" t="s">
        <v>17</v>
      </c>
      <c r="H7" s="8">
        <v>1</v>
      </c>
      <c r="I7" s="8" t="s">
        <v>13</v>
      </c>
      <c r="J7" s="15">
        <v>243</v>
      </c>
      <c r="K7" s="47">
        <v>249</v>
      </c>
      <c r="L7" s="48">
        <v>60507</v>
      </c>
      <c r="M7" s="8"/>
      <c r="N7" s="8"/>
      <c r="O7" s="8"/>
      <c r="P7" s="9"/>
      <c r="Q7" s="47">
        <v>249</v>
      </c>
      <c r="R7" s="48">
        <v>60507</v>
      </c>
      <c r="S7" s="47">
        <v>249</v>
      </c>
      <c r="T7" s="48">
        <v>60507</v>
      </c>
      <c r="U7">
        <f>J7/144</f>
        <v>1.6875</v>
      </c>
    </row>
    <row r="8" spans="4:21" ht="16" thickBot="1" x14ac:dyDescent="0.4">
      <c r="D8" s="7"/>
      <c r="E8" s="34" t="s">
        <v>45</v>
      </c>
      <c r="F8" s="35">
        <v>3926</v>
      </c>
      <c r="G8" s="8" t="s">
        <v>18</v>
      </c>
      <c r="H8" s="8">
        <v>1</v>
      </c>
      <c r="I8" s="8" t="s">
        <v>14</v>
      </c>
      <c r="J8" s="9">
        <v>40</v>
      </c>
      <c r="K8" s="49">
        <v>230</v>
      </c>
      <c r="L8" s="48">
        <v>9200</v>
      </c>
      <c r="M8" s="36"/>
      <c r="N8" s="8"/>
      <c r="O8" s="8"/>
      <c r="P8" s="9"/>
      <c r="Q8" s="49">
        <v>230</v>
      </c>
      <c r="R8" s="48">
        <v>9200</v>
      </c>
      <c r="S8" s="49">
        <v>230</v>
      </c>
      <c r="T8" s="48">
        <v>9200</v>
      </c>
    </row>
    <row r="9" spans="4:21" ht="16" thickBot="1" x14ac:dyDescent="0.4">
      <c r="D9" s="7">
        <v>2</v>
      </c>
      <c r="E9" s="34" t="s">
        <v>46</v>
      </c>
      <c r="F9" s="35">
        <v>7606</v>
      </c>
      <c r="G9" s="36" t="s">
        <v>19</v>
      </c>
      <c r="H9" s="8">
        <v>1</v>
      </c>
      <c r="I9" s="8" t="s">
        <v>13</v>
      </c>
      <c r="J9" s="9">
        <v>248</v>
      </c>
      <c r="K9" s="49">
        <v>249</v>
      </c>
      <c r="L9" s="42">
        <v>38000</v>
      </c>
      <c r="M9" s="8"/>
      <c r="N9" s="8"/>
      <c r="O9" s="8"/>
      <c r="P9" s="41"/>
      <c r="Q9" s="49">
        <v>249</v>
      </c>
      <c r="R9" s="42">
        <v>38000</v>
      </c>
      <c r="S9" s="49">
        <v>249</v>
      </c>
      <c r="T9" s="42">
        <v>38000</v>
      </c>
    </row>
    <row r="10" spans="4:21" ht="16" thickBot="1" x14ac:dyDescent="0.4">
      <c r="D10" s="7"/>
      <c r="E10" s="34" t="s">
        <v>47</v>
      </c>
      <c r="F10" s="35">
        <v>3926</v>
      </c>
      <c r="G10" s="8" t="s">
        <v>18</v>
      </c>
      <c r="H10" s="8">
        <v>2</v>
      </c>
      <c r="I10" s="8" t="s">
        <v>14</v>
      </c>
      <c r="J10" s="41">
        <v>40</v>
      </c>
      <c r="K10" s="41">
        <v>230</v>
      </c>
      <c r="L10" s="42">
        <v>9200</v>
      </c>
      <c r="M10" s="8"/>
      <c r="N10" s="8"/>
      <c r="O10" s="8"/>
      <c r="P10" s="15"/>
      <c r="Q10" s="41">
        <v>230</v>
      </c>
      <c r="R10" s="42">
        <v>9200</v>
      </c>
      <c r="S10" s="41">
        <v>230</v>
      </c>
      <c r="T10" s="42">
        <v>9200</v>
      </c>
    </row>
    <row r="11" spans="4:21" ht="16" thickBot="1" x14ac:dyDescent="0.4">
      <c r="D11" s="7"/>
      <c r="E11" s="34" t="s">
        <v>2</v>
      </c>
      <c r="F11" s="35">
        <v>7308</v>
      </c>
      <c r="G11" s="8" t="s">
        <v>28</v>
      </c>
      <c r="H11" s="8">
        <v>1</v>
      </c>
      <c r="I11" s="8" t="s">
        <v>29</v>
      </c>
      <c r="J11" s="15" t="s">
        <v>29</v>
      </c>
      <c r="K11" s="50">
        <v>30000</v>
      </c>
      <c r="L11" s="42">
        <v>10000</v>
      </c>
      <c r="M11" s="8"/>
      <c r="N11" s="8"/>
      <c r="O11" s="8"/>
      <c r="P11" s="9"/>
      <c r="Q11" s="50">
        <v>30000</v>
      </c>
      <c r="R11" s="42">
        <v>10000</v>
      </c>
      <c r="S11" s="50">
        <v>30000</v>
      </c>
      <c r="T11" s="42">
        <v>10000</v>
      </c>
    </row>
    <row r="12" spans="4:21" ht="16" thickBot="1" x14ac:dyDescent="0.4">
      <c r="D12" s="7"/>
      <c r="E12" s="34" t="s">
        <v>31</v>
      </c>
      <c r="F12" s="35">
        <v>9965</v>
      </c>
      <c r="G12" s="8" t="s">
        <v>28</v>
      </c>
      <c r="H12" s="8">
        <v>1</v>
      </c>
      <c r="I12" s="8" t="s">
        <v>29</v>
      </c>
      <c r="J12" s="9" t="s">
        <v>29</v>
      </c>
      <c r="K12" s="51">
        <v>18500</v>
      </c>
      <c r="L12" s="42">
        <v>6166.666666666667</v>
      </c>
      <c r="M12" s="8"/>
      <c r="N12" s="8"/>
      <c r="O12" s="8"/>
      <c r="P12" s="9"/>
      <c r="Q12" s="51">
        <v>18500</v>
      </c>
      <c r="R12" s="42">
        <v>6166.666666666667</v>
      </c>
      <c r="S12" s="51">
        <v>18500</v>
      </c>
      <c r="T12" s="42">
        <v>6166.666666666667</v>
      </c>
    </row>
    <row r="13" spans="4:21" ht="16" thickBot="1" x14ac:dyDescent="0.4">
      <c r="D13" s="7"/>
      <c r="E13" s="34" t="s">
        <v>33</v>
      </c>
      <c r="F13" s="35">
        <v>9985</v>
      </c>
      <c r="G13" s="8" t="s">
        <v>28</v>
      </c>
      <c r="H13" s="8">
        <v>1</v>
      </c>
      <c r="I13" s="8" t="s">
        <v>29</v>
      </c>
      <c r="J13" s="9" t="s">
        <v>29</v>
      </c>
      <c r="K13" s="51">
        <v>8000</v>
      </c>
      <c r="L13" s="42">
        <v>2666.6666666666665</v>
      </c>
      <c r="M13" s="8"/>
      <c r="N13" s="8"/>
      <c r="O13" s="8"/>
      <c r="P13" s="9"/>
      <c r="Q13" s="51">
        <v>8000</v>
      </c>
      <c r="R13" s="42">
        <v>2666.6666666666665</v>
      </c>
      <c r="S13" s="51">
        <v>8000</v>
      </c>
      <c r="T13" s="42">
        <v>2666.6666666666665</v>
      </c>
    </row>
    <row r="14" spans="4:21" ht="16" thickBot="1" x14ac:dyDescent="0.4">
      <c r="D14" s="7"/>
      <c r="E14" s="34" t="s">
        <v>35</v>
      </c>
      <c r="F14" s="35">
        <v>3919</v>
      </c>
      <c r="G14" s="8" t="s">
        <v>36</v>
      </c>
      <c r="H14" s="8">
        <v>2</v>
      </c>
      <c r="I14" s="8" t="s">
        <v>29</v>
      </c>
      <c r="J14" s="9" t="s">
        <v>29</v>
      </c>
      <c r="K14" s="51">
        <f>912</f>
        <v>912</v>
      </c>
      <c r="L14" s="42">
        <f>K14*H14</f>
        <v>1824</v>
      </c>
      <c r="M14" s="8"/>
      <c r="N14" s="8"/>
      <c r="O14" s="8"/>
      <c r="P14" s="41"/>
      <c r="Q14" s="51">
        <f>912</f>
        <v>912</v>
      </c>
      <c r="R14" s="42">
        <f>H14*Q14</f>
        <v>1824</v>
      </c>
      <c r="S14" s="51">
        <f>912</f>
        <v>912</v>
      </c>
      <c r="T14" s="42">
        <f>H14*S14</f>
        <v>1824</v>
      </c>
    </row>
    <row r="15" spans="4:21" ht="16" thickBot="1" x14ac:dyDescent="0.4">
      <c r="D15" s="7"/>
      <c r="E15" s="34" t="s">
        <v>38</v>
      </c>
      <c r="F15" s="35">
        <v>9965</v>
      </c>
      <c r="G15" s="8" t="s">
        <v>36</v>
      </c>
      <c r="H15" s="8">
        <v>2</v>
      </c>
      <c r="I15" s="8" t="s">
        <v>29</v>
      </c>
      <c r="J15" s="9" t="s">
        <v>29</v>
      </c>
      <c r="K15" s="51">
        <v>2000</v>
      </c>
      <c r="L15" s="42">
        <f>H15*K15</f>
        <v>4000</v>
      </c>
      <c r="M15" s="36"/>
      <c r="N15" s="8"/>
      <c r="O15" s="8"/>
      <c r="P15" s="15"/>
      <c r="Q15" s="51">
        <v>2000</v>
      </c>
      <c r="R15" s="42">
        <f>H15*Q15</f>
        <v>4000</v>
      </c>
      <c r="S15" s="51">
        <v>2000</v>
      </c>
      <c r="T15" s="42">
        <f>H15*S15</f>
        <v>4000</v>
      </c>
    </row>
    <row r="16" spans="4:21" ht="16" thickBot="1" x14ac:dyDescent="0.4">
      <c r="D16" s="38" t="s">
        <v>20</v>
      </c>
      <c r="E16" s="43" t="s">
        <v>21</v>
      </c>
      <c r="F16" s="39"/>
      <c r="G16" s="39"/>
      <c r="H16" s="8"/>
      <c r="I16" s="8"/>
      <c r="J16" s="16"/>
      <c r="K16" s="52"/>
      <c r="L16" s="39"/>
      <c r="M16" s="8"/>
      <c r="N16" s="8"/>
      <c r="O16" s="8"/>
      <c r="P16" s="41"/>
      <c r="Q16" s="52"/>
      <c r="R16" s="39"/>
      <c r="S16" s="52"/>
      <c r="T16" s="39"/>
    </row>
    <row r="17" spans="4:20" ht="16" thickBot="1" x14ac:dyDescent="0.4">
      <c r="D17" s="7">
        <v>1</v>
      </c>
      <c r="E17" s="34" t="s">
        <v>48</v>
      </c>
      <c r="F17" s="35">
        <v>7606</v>
      </c>
      <c r="G17" s="36" t="s">
        <v>22</v>
      </c>
      <c r="H17" s="8">
        <v>1</v>
      </c>
      <c r="I17" s="8" t="s">
        <v>13</v>
      </c>
      <c r="J17" s="15">
        <v>262</v>
      </c>
      <c r="K17" s="49">
        <v>249</v>
      </c>
      <c r="L17" s="48">
        <v>65238</v>
      </c>
      <c r="M17" s="8"/>
      <c r="N17" s="8"/>
      <c r="O17" s="8"/>
      <c r="P17" s="9"/>
      <c r="Q17" s="49">
        <v>249</v>
      </c>
      <c r="R17" s="48">
        <v>65238</v>
      </c>
      <c r="S17" s="49">
        <v>249</v>
      </c>
      <c r="T17" s="48">
        <v>65238</v>
      </c>
    </row>
    <row r="18" spans="4:20" ht="16" thickBot="1" x14ac:dyDescent="0.4">
      <c r="D18" s="7">
        <v>2</v>
      </c>
      <c r="E18" s="34" t="s">
        <v>23</v>
      </c>
      <c r="F18" s="35">
        <v>7606</v>
      </c>
      <c r="G18" s="36" t="s">
        <v>24</v>
      </c>
      <c r="H18" s="8">
        <v>1</v>
      </c>
      <c r="I18" s="8" t="s">
        <v>13</v>
      </c>
      <c r="J18" s="9">
        <v>327</v>
      </c>
      <c r="K18" s="49">
        <v>249</v>
      </c>
      <c r="L18" s="42">
        <v>60800</v>
      </c>
      <c r="M18" s="36"/>
      <c r="N18" s="8"/>
      <c r="O18" s="8"/>
      <c r="P18" s="9"/>
      <c r="Q18" s="49">
        <v>249</v>
      </c>
      <c r="R18" s="42">
        <v>60800</v>
      </c>
      <c r="S18" s="49">
        <v>249</v>
      </c>
      <c r="T18" s="42">
        <v>60800</v>
      </c>
    </row>
    <row r="19" spans="4:20" ht="16" thickBot="1" x14ac:dyDescent="0.4">
      <c r="D19" s="7"/>
      <c r="E19" s="34" t="s">
        <v>25</v>
      </c>
      <c r="F19" s="35">
        <v>3926</v>
      </c>
      <c r="G19" s="8" t="s">
        <v>26</v>
      </c>
      <c r="H19" s="8">
        <v>2</v>
      </c>
      <c r="I19" s="8" t="s">
        <v>14</v>
      </c>
      <c r="J19" s="19">
        <v>40</v>
      </c>
      <c r="K19" s="41">
        <v>230</v>
      </c>
      <c r="L19" s="42">
        <v>14720</v>
      </c>
      <c r="M19" s="8"/>
      <c r="N19" s="8"/>
      <c r="O19" s="8"/>
      <c r="P19" s="41"/>
      <c r="Q19" s="41">
        <v>230</v>
      </c>
      <c r="R19" s="42">
        <v>14720</v>
      </c>
      <c r="S19" s="41">
        <v>230</v>
      </c>
      <c r="T19" s="42">
        <v>14720</v>
      </c>
    </row>
    <row r="20" spans="4:20" ht="16" thickBot="1" x14ac:dyDescent="0.4">
      <c r="D20" s="7" t="s">
        <v>27</v>
      </c>
      <c r="E20" s="34" t="s">
        <v>2</v>
      </c>
      <c r="F20" s="35">
        <v>7308</v>
      </c>
      <c r="G20" s="8" t="s">
        <v>28</v>
      </c>
      <c r="H20" s="8">
        <v>1</v>
      </c>
      <c r="I20" s="8" t="s">
        <v>29</v>
      </c>
      <c r="J20" s="15" t="s">
        <v>29</v>
      </c>
      <c r="K20" s="50">
        <v>30000</v>
      </c>
      <c r="L20" s="42">
        <v>10000</v>
      </c>
      <c r="M20" s="8"/>
      <c r="N20" s="8"/>
      <c r="O20" s="8"/>
      <c r="P20" s="15"/>
      <c r="Q20" s="50">
        <v>30000</v>
      </c>
      <c r="R20" s="42">
        <v>10000</v>
      </c>
      <c r="S20" s="50">
        <v>30000</v>
      </c>
      <c r="T20" s="42">
        <v>10000</v>
      </c>
    </row>
    <row r="21" spans="4:20" ht="16" thickBot="1" x14ac:dyDescent="0.4">
      <c r="D21" s="7" t="s">
        <v>30</v>
      </c>
      <c r="E21" s="34" t="s">
        <v>31</v>
      </c>
      <c r="F21" s="35">
        <v>9965</v>
      </c>
      <c r="G21" s="8" t="s">
        <v>28</v>
      </c>
      <c r="H21" s="8">
        <v>1</v>
      </c>
      <c r="I21" s="8" t="s">
        <v>29</v>
      </c>
      <c r="J21" s="9" t="s">
        <v>29</v>
      </c>
      <c r="K21" s="51">
        <v>18500</v>
      </c>
      <c r="L21" s="42">
        <v>6166.666666666667</v>
      </c>
      <c r="M21" s="8"/>
      <c r="N21" s="8"/>
      <c r="O21" s="8"/>
      <c r="P21" s="9"/>
      <c r="Q21" s="51">
        <v>18500</v>
      </c>
      <c r="R21" s="42">
        <v>6166.666666666667</v>
      </c>
      <c r="S21" s="51">
        <v>18500</v>
      </c>
      <c r="T21" s="42">
        <v>6166.666666666667</v>
      </c>
    </row>
    <row r="22" spans="4:20" ht="16" thickBot="1" x14ac:dyDescent="0.4">
      <c r="D22" s="7" t="s">
        <v>32</v>
      </c>
      <c r="E22" s="34" t="s">
        <v>33</v>
      </c>
      <c r="F22" s="35">
        <v>9985</v>
      </c>
      <c r="G22" s="8" t="s">
        <v>28</v>
      </c>
      <c r="H22" s="8">
        <v>1</v>
      </c>
      <c r="I22" s="8" t="s">
        <v>29</v>
      </c>
      <c r="J22" s="9" t="s">
        <v>29</v>
      </c>
      <c r="K22" s="51">
        <v>8000</v>
      </c>
      <c r="L22" s="42">
        <v>2666.6666666666665</v>
      </c>
      <c r="M22" s="8"/>
      <c r="N22" s="8"/>
      <c r="O22" s="8"/>
      <c r="P22" s="9"/>
      <c r="Q22" s="51">
        <v>8000</v>
      </c>
      <c r="R22" s="42">
        <v>2666.6666666666665</v>
      </c>
      <c r="S22" s="51">
        <v>8000</v>
      </c>
      <c r="T22" s="42">
        <v>2666.6666666666665</v>
      </c>
    </row>
    <row r="23" spans="4:20" ht="16" thickBot="1" x14ac:dyDescent="0.4">
      <c r="D23" s="7" t="s">
        <v>34</v>
      </c>
      <c r="E23" s="34" t="s">
        <v>35</v>
      </c>
      <c r="F23" s="35">
        <v>3919</v>
      </c>
      <c r="G23" s="8" t="s">
        <v>36</v>
      </c>
      <c r="H23" s="8">
        <v>2</v>
      </c>
      <c r="I23" s="8" t="s">
        <v>29</v>
      </c>
      <c r="J23" s="9" t="s">
        <v>29</v>
      </c>
      <c r="K23" s="51">
        <f>912</f>
        <v>912</v>
      </c>
      <c r="L23" s="42">
        <f>K23*H23</f>
        <v>1824</v>
      </c>
      <c r="M23" s="8"/>
      <c r="N23" s="8"/>
      <c r="O23" s="8"/>
      <c r="P23" s="9"/>
      <c r="Q23" s="51">
        <f>912</f>
        <v>912</v>
      </c>
      <c r="R23" s="42">
        <f>H23*Q23</f>
        <v>1824</v>
      </c>
      <c r="S23" s="51">
        <f>912</f>
        <v>912</v>
      </c>
      <c r="T23" s="42">
        <f>H23*S23</f>
        <v>1824</v>
      </c>
    </row>
    <row r="24" spans="4:20" ht="16" thickBot="1" x14ac:dyDescent="0.4">
      <c r="D24" s="7" t="s">
        <v>37</v>
      </c>
      <c r="E24" s="34" t="s">
        <v>38</v>
      </c>
      <c r="F24" s="35">
        <v>9965</v>
      </c>
      <c r="G24" s="8" t="s">
        <v>36</v>
      </c>
      <c r="H24" s="8">
        <v>2</v>
      </c>
      <c r="I24" s="8" t="s">
        <v>29</v>
      </c>
      <c r="J24" s="9" t="s">
        <v>29</v>
      </c>
      <c r="K24" s="53">
        <v>2000</v>
      </c>
      <c r="L24" s="42">
        <f>H24*K24</f>
        <v>4000</v>
      </c>
      <c r="M24" s="8"/>
      <c r="N24" s="8"/>
      <c r="O24" s="8"/>
      <c r="P24" s="41"/>
      <c r="Q24" s="53">
        <v>2000</v>
      </c>
      <c r="R24" s="42">
        <f>H24*Q24</f>
        <v>4000</v>
      </c>
      <c r="S24" s="53">
        <v>2000</v>
      </c>
      <c r="T24" s="42">
        <f>H24*S24</f>
        <v>4000</v>
      </c>
    </row>
    <row r="25" spans="4:20" ht="16" thickBot="1" x14ac:dyDescent="0.4">
      <c r="D25" s="7"/>
      <c r="E25" s="34"/>
      <c r="F25" s="35"/>
      <c r="G25" s="8"/>
      <c r="H25" s="8"/>
      <c r="I25" s="8"/>
      <c r="J25" s="9"/>
      <c r="K25" s="57"/>
      <c r="L25" s="41"/>
      <c r="M25" s="36"/>
      <c r="N25" s="8"/>
      <c r="O25" s="8"/>
      <c r="P25" s="15"/>
      <c r="Q25" s="10"/>
      <c r="R25" s="10"/>
      <c r="S25" s="10"/>
      <c r="T25" s="10"/>
    </row>
    <row r="26" spans="4:20" ht="16" thickBot="1" x14ac:dyDescent="0.4">
      <c r="D26" s="7"/>
      <c r="E26" s="34"/>
      <c r="F26" s="35"/>
      <c r="G26" s="8"/>
      <c r="H26" s="8"/>
      <c r="I26" s="8"/>
      <c r="J26" s="9"/>
      <c r="K26" s="57"/>
      <c r="L26" s="59"/>
      <c r="M26" s="10"/>
      <c r="N26" s="10"/>
      <c r="O26" s="10"/>
      <c r="P26" s="10"/>
      <c r="Q26" s="10"/>
      <c r="R26" s="10"/>
      <c r="S26" s="10"/>
      <c r="T26" s="10"/>
    </row>
    <row r="27" spans="4:20" ht="16" thickBot="1" x14ac:dyDescent="0.4">
      <c r="D27" s="7"/>
      <c r="E27" s="34"/>
      <c r="F27" s="35"/>
      <c r="G27" s="8"/>
      <c r="H27" s="8"/>
      <c r="I27" s="20"/>
      <c r="J27" s="17"/>
      <c r="K27" s="58"/>
      <c r="L27" s="60"/>
      <c r="M27" s="18"/>
      <c r="N27" s="18"/>
      <c r="O27" s="18"/>
      <c r="P27" s="18"/>
      <c r="Q27" s="18"/>
      <c r="R27" s="18"/>
      <c r="S27" s="18"/>
      <c r="T27" s="18"/>
    </row>
    <row r="28" spans="4:20" ht="16" thickBot="1" x14ac:dyDescent="0.4">
      <c r="D28" s="21"/>
      <c r="E28" s="32"/>
      <c r="F28" s="22"/>
      <c r="G28" s="23"/>
      <c r="H28" s="24"/>
      <c r="I28" s="25"/>
      <c r="J28" s="78" t="s">
        <v>39</v>
      </c>
      <c r="K28" s="79"/>
      <c r="L28" s="61">
        <f>SUM(L7:L15)+SUM(L17:L24)</f>
        <v>306979.66666666663</v>
      </c>
      <c r="M28" s="54"/>
      <c r="N28" s="54"/>
      <c r="O28" s="54"/>
      <c r="P28" s="54"/>
      <c r="Q28" s="5"/>
      <c r="R28" s="5"/>
      <c r="S28" s="5"/>
      <c r="T28" s="5"/>
    </row>
    <row r="29" spans="4:20" ht="16" thickBot="1" x14ac:dyDescent="0.4">
      <c r="D29" s="21"/>
      <c r="E29" s="26"/>
      <c r="F29" s="27"/>
      <c r="G29" s="23"/>
      <c r="H29" s="23"/>
      <c r="I29" s="23"/>
      <c r="J29" s="78" t="s">
        <v>40</v>
      </c>
      <c r="K29" s="79"/>
      <c r="L29" s="62">
        <f>L28*0.18</f>
        <v>55256.339999999989</v>
      </c>
      <c r="M29" s="55"/>
      <c r="N29" s="55"/>
      <c r="O29" s="55"/>
      <c r="P29" s="55"/>
      <c r="Q29" s="25"/>
      <c r="R29" s="25"/>
      <c r="S29" s="25"/>
      <c r="T29" s="25"/>
    </row>
    <row r="30" spans="4:20" ht="16" thickBot="1" x14ac:dyDescent="0.4">
      <c r="D30" s="21"/>
      <c r="E30" s="28"/>
      <c r="F30" s="28"/>
      <c r="G30" s="29"/>
      <c r="H30" s="29"/>
      <c r="I30" s="30"/>
      <c r="J30" s="78" t="s">
        <v>41</v>
      </c>
      <c r="K30" s="79"/>
      <c r="L30" s="63">
        <v>0.34</v>
      </c>
      <c r="M30" s="25"/>
      <c r="N30" s="25"/>
      <c r="O30" s="25"/>
      <c r="P30" s="25"/>
      <c r="Q30" s="25"/>
      <c r="R30" s="25"/>
      <c r="S30" s="25"/>
      <c r="T30" s="25"/>
    </row>
    <row r="31" spans="4:20" ht="16" thickBot="1" x14ac:dyDescent="0.4">
      <c r="D31" s="80" t="s">
        <v>42</v>
      </c>
      <c r="E31" s="81"/>
      <c r="F31" s="81"/>
      <c r="G31" s="81"/>
      <c r="H31" s="82"/>
      <c r="I31" s="31"/>
      <c r="J31" s="83" t="s">
        <v>43</v>
      </c>
      <c r="K31" s="84"/>
      <c r="L31" s="64">
        <f>L28+L29</f>
        <v>362236.0066666666</v>
      </c>
      <c r="M31" s="56"/>
      <c r="N31" s="56"/>
      <c r="O31" s="56"/>
      <c r="P31" s="56"/>
    </row>
  </sheetData>
  <mergeCells count="9">
    <mergeCell ref="S4:T4"/>
    <mergeCell ref="G4:L4"/>
    <mergeCell ref="M4:R4"/>
    <mergeCell ref="J30:K30"/>
    <mergeCell ref="D31:H31"/>
    <mergeCell ref="J31:K31"/>
    <mergeCell ref="J28:K28"/>
    <mergeCell ref="J29:K29"/>
    <mergeCell ref="D4:E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14"/>
  <sheetViews>
    <sheetView topLeftCell="A22" zoomScale="122" zoomScaleNormal="100" workbookViewId="0">
      <selection activeCell="K14" sqref="K14"/>
    </sheetView>
  </sheetViews>
  <sheetFormatPr defaultRowHeight="14.5" x14ac:dyDescent="0.35"/>
  <sheetData>
    <row r="14" spans="11:11" x14ac:dyDescent="0.35">
      <c r="K14">
        <f>36</f>
        <v>36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8" zoomScale="118" workbookViewId="0">
      <selection activeCell="J20" sqref="J20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15:L30"/>
  <sheetViews>
    <sheetView topLeftCell="A10" workbookViewId="0">
      <selection activeCell="N22" sqref="N22"/>
    </sheetView>
  </sheetViews>
  <sheetFormatPr defaultRowHeight="14.5" x14ac:dyDescent="0.35"/>
  <sheetData>
    <row r="15" spans="10:10" x14ac:dyDescent="0.35">
      <c r="J15">
        <v>65736</v>
      </c>
    </row>
    <row r="16" spans="10:10" x14ac:dyDescent="0.35">
      <c r="J16">
        <v>7360</v>
      </c>
    </row>
    <row r="17" spans="10:12" x14ac:dyDescent="0.35">
      <c r="J17">
        <v>108813</v>
      </c>
    </row>
    <row r="18" spans="10:12" x14ac:dyDescent="0.35">
      <c r="J18">
        <v>29440</v>
      </c>
    </row>
    <row r="19" spans="10:12" x14ac:dyDescent="0.35">
      <c r="J19">
        <v>60507</v>
      </c>
    </row>
    <row r="20" spans="10:12" x14ac:dyDescent="0.35">
      <c r="J20">
        <v>9200</v>
      </c>
      <c r="L20">
        <v>211349</v>
      </c>
    </row>
    <row r="21" spans="10:12" x14ac:dyDescent="0.35">
      <c r="J21">
        <v>61752</v>
      </c>
    </row>
    <row r="22" spans="10:12" x14ac:dyDescent="0.35">
      <c r="J22">
        <v>18400</v>
      </c>
    </row>
    <row r="23" spans="10:12" x14ac:dyDescent="0.35">
      <c r="J23">
        <v>65238</v>
      </c>
    </row>
    <row r="24" spans="10:12" x14ac:dyDescent="0.35">
      <c r="J24">
        <v>81423</v>
      </c>
    </row>
    <row r="25" spans="10:12" x14ac:dyDescent="0.35">
      <c r="J25">
        <v>18400</v>
      </c>
    </row>
    <row r="26" spans="10:12" x14ac:dyDescent="0.35">
      <c r="J26">
        <v>30000</v>
      </c>
    </row>
    <row r="27" spans="10:12" x14ac:dyDescent="0.35">
      <c r="J27">
        <v>18500</v>
      </c>
    </row>
    <row r="28" spans="10:12" x14ac:dyDescent="0.35">
      <c r="J28">
        <v>8000</v>
      </c>
      <c r="L28">
        <f>12000/6</f>
        <v>2000</v>
      </c>
    </row>
    <row r="29" spans="10:12" x14ac:dyDescent="0.35">
      <c r="J29">
        <v>5472</v>
      </c>
    </row>
    <row r="30" spans="10:12" x14ac:dyDescent="0.35">
      <c r="J30">
        <v>12000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4d5ecd3-9e46-4f88-88f4-d7ee9e4f8f5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CC832B86D5804DAB55AF6F03A87458" ma:contentTypeVersion="15" ma:contentTypeDescription="Create a new document." ma:contentTypeScope="" ma:versionID="0201d345c3994ce90b9cc62fa440de14">
  <xsd:schema xmlns:xsd="http://www.w3.org/2001/XMLSchema" xmlns:xs="http://www.w3.org/2001/XMLSchema" xmlns:p="http://schemas.microsoft.com/office/2006/metadata/properties" xmlns:ns3="84d5ecd3-9e46-4f88-88f4-d7ee9e4f8f55" xmlns:ns4="b57188eb-d1f0-4ce3-8e5d-aa1e259d11d3" targetNamespace="http://schemas.microsoft.com/office/2006/metadata/properties" ma:root="true" ma:fieldsID="c4a2f1b687ca4628c496b40619b100b1" ns3:_="" ns4:_="">
    <xsd:import namespace="84d5ecd3-9e46-4f88-88f4-d7ee9e4f8f55"/>
    <xsd:import namespace="b57188eb-d1f0-4ce3-8e5d-aa1e259d11d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SystemTag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d5ecd3-9e46-4f88-88f4-d7ee9e4f8f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7188eb-d1f0-4ce3-8e5d-aa1e259d11d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ABC753-F593-48E2-A146-D0B935A385CE}">
  <ds:schemaRefs>
    <ds:schemaRef ds:uri="http://schemas.openxmlformats.org/package/2006/metadata/core-properties"/>
    <ds:schemaRef ds:uri="http://purl.org/dc/elements/1.1/"/>
    <ds:schemaRef ds:uri="http://www.w3.org/XML/1998/namespace"/>
    <ds:schemaRef ds:uri="http://purl.org/dc/terms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b57188eb-d1f0-4ce3-8e5d-aa1e259d11d3"/>
    <ds:schemaRef ds:uri="84d5ecd3-9e46-4f88-88f4-d7ee9e4f8f55"/>
  </ds:schemaRefs>
</ds:datastoreItem>
</file>

<file path=customXml/itemProps2.xml><?xml version="1.0" encoding="utf-8"?>
<ds:datastoreItem xmlns:ds="http://schemas.openxmlformats.org/officeDocument/2006/customXml" ds:itemID="{79E5A730-DAF7-4922-9C45-464151DB29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d5ecd3-9e46-4f88-88f4-d7ee9e4f8f55"/>
    <ds:schemaRef ds:uri="b57188eb-d1f0-4ce3-8e5d-aa1e259d11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2BAD5B5-1E40-4182-9775-F870D781EC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</vt:lpstr>
      <vt:lpstr>Rate Comparision</vt:lpstr>
      <vt:lpstr>ATF</vt:lpstr>
      <vt:lpstr>RK</vt:lpstr>
      <vt:lpstr>Intoxiaa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Jogeswar Sahu</dc:creator>
  <cp:lastModifiedBy>Jogeswar Sahu</cp:lastModifiedBy>
  <dcterms:created xsi:type="dcterms:W3CDTF">2024-05-03T04:53:18Z</dcterms:created>
  <dcterms:modified xsi:type="dcterms:W3CDTF">2024-05-22T12:27:13Z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0x0101001FCC832B86D5804DAB55AF6F03A87458</vt:lpwstr>
  </property>
</Properties>
</file>