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travelfoodservices-my.sharepoint.com/personal/manisha_bakde_semolinakitchens_com/Documents/Documents/NMIAL/BIM/"/>
    </mc:Choice>
  </mc:AlternateContent>
  <xr:revisionPtr revIDLastSave="166" documentId="8_{24853F84-06B0-43BF-899B-D087C4AF700C}" xr6:coauthVersionLast="47" xr6:coauthVersionMax="47" xr10:uidLastSave="{631A3B20-FB9E-4FFE-B4DB-C4CB0E0BF85F}"/>
  <bookViews>
    <workbookView xWindow="-110" yWindow="-110" windowWidth="19420" windowHeight="10300" activeTab="1" xr2:uid="{00000000-000D-0000-FFFF-FFFF00000000}"/>
  </bookViews>
  <sheets>
    <sheet name="Areas" sheetId="3" r:id="rId1"/>
    <sheet name="cOMP" sheetId="2" r:id="rId2"/>
  </sheets>
  <definedNames>
    <definedName name="_xlnm._FilterDatabase" localSheetId="0" hidden="1">Areas!$A$2:$H$41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2" l="1"/>
  <c r="N12" i="2"/>
  <c r="R10" i="2"/>
  <c r="R9" i="2"/>
  <c r="S9" i="2" s="1"/>
  <c r="Q9" i="2"/>
  <c r="N9" i="2"/>
  <c r="O9" i="2" s="1"/>
  <c r="K9" i="2"/>
  <c r="L9" i="2" s="1"/>
  <c r="L16" i="2" s="1"/>
  <c r="L17" i="2" l="1"/>
  <c r="L18" i="2" s="1"/>
  <c r="I9" i="2" l="1"/>
  <c r="G9" i="2"/>
  <c r="E9" i="2"/>
  <c r="D12" i="2" l="1"/>
  <c r="D10" i="2"/>
  <c r="S10" i="2" s="1"/>
  <c r="J9" i="2"/>
  <c r="J16" i="2" s="1"/>
  <c r="J17" i="2" s="1"/>
  <c r="J18" i="2" s="1"/>
  <c r="F9" i="2"/>
  <c r="F16" i="2" s="1"/>
  <c r="F17" i="2" s="1"/>
  <c r="F18" i="2" s="1"/>
  <c r="H9" i="2"/>
  <c r="H16" i="2" s="1"/>
  <c r="G30" i="3"/>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D13" i="2" l="1"/>
  <c r="Q12" i="2"/>
  <c r="Q16" i="2" s="1"/>
  <c r="Q17" i="2" s="1"/>
  <c r="Q18" i="2" s="1"/>
  <c r="O12" i="2"/>
  <c r="O16" i="2" s="1"/>
  <c r="O17" i="2" s="1"/>
  <c r="O18" i="2" s="1"/>
  <c r="D11" i="2"/>
  <c r="H17" i="2"/>
  <c r="H18" i="2" s="1"/>
  <c r="D14" i="2"/>
  <c r="D15" i="2" s="1"/>
  <c r="S15" i="2" l="1"/>
  <c r="S16" i="2" s="1"/>
  <c r="S17" i="2" l="1"/>
  <c r="S18" i="2" s="1"/>
</calcChain>
</file>

<file path=xl/sharedStrings.xml><?xml version="1.0" encoding="utf-8"?>
<sst xmlns="http://schemas.openxmlformats.org/spreadsheetml/2006/main" count="255" uniqueCount="146">
  <si>
    <t>Sl No</t>
  </si>
  <si>
    <t>Description</t>
  </si>
  <si>
    <t>UOM</t>
  </si>
  <si>
    <t>QTY</t>
  </si>
  <si>
    <t>S.No.</t>
  </si>
  <si>
    <t xml:space="preserve">Sr NO </t>
  </si>
  <si>
    <t>Category</t>
  </si>
  <si>
    <t>Final Brand</t>
  </si>
  <si>
    <t xml:space="preserve">Location </t>
  </si>
  <si>
    <t>Unit No.</t>
  </si>
  <si>
    <t>Area
(sqm)</t>
  </si>
  <si>
    <t>Coffee</t>
  </si>
  <si>
    <t xml:space="preserve">AJ Kitchen </t>
  </si>
  <si>
    <t xml:space="preserve">Domestic SHA </t>
  </si>
  <si>
    <r>
      <t>H2-0186(</t>
    </r>
    <r>
      <rPr>
        <sz val="9"/>
        <color theme="1" tint="0.14999847407452621"/>
        <rFont val="Adani Regular"/>
      </rPr>
      <t>H2-0273+H2-0275)</t>
    </r>
  </si>
  <si>
    <t>Mumbai local restaurants(4 Cuisines wise</t>
  </si>
  <si>
    <t>KMC*+Bayroute</t>
  </si>
  <si>
    <t>H2-0191(H2-0056+H2-190)</t>
  </si>
  <si>
    <r>
      <rPr>
        <sz val="9"/>
        <color rgb="FFFF0000"/>
        <rFont val="Adani Regular"/>
      </rPr>
      <t>FOO</t>
    </r>
    <r>
      <rPr>
        <sz val="9"/>
        <color theme="1"/>
        <rFont val="Adani Regular"/>
        <family val="2"/>
      </rPr>
      <t>+Bombay Brasserie</t>
    </r>
  </si>
  <si>
    <t>H2-0192(H2-0189)</t>
  </si>
  <si>
    <t>South Indian</t>
  </si>
  <si>
    <t>Gully Kitchen</t>
  </si>
  <si>
    <t>H2-0225(H2-0260)</t>
  </si>
  <si>
    <t>Indian  Food Hall</t>
  </si>
  <si>
    <t>Mid-end Coffee(anchor)+
Food Hall</t>
  </si>
  <si>
    <t>H2-7071(H2-0203)</t>
  </si>
  <si>
    <t>H2-0202(H2-0259)</t>
  </si>
  <si>
    <t>Intl Casual Dining</t>
  </si>
  <si>
    <t>Wagamama</t>
  </si>
  <si>
    <t>H2-0058(H2-7073)</t>
  </si>
  <si>
    <t>Microbrewery</t>
  </si>
  <si>
    <t>Beer Bar</t>
  </si>
  <si>
    <t>H2-0201(H2-0054)</t>
  </si>
  <si>
    <t>QSR</t>
  </si>
  <si>
    <t>Idli.com</t>
  </si>
  <si>
    <t xml:space="preserve">Domestic SHA  Piers </t>
  </si>
  <si>
    <t>W2-0048</t>
  </si>
  <si>
    <t>Subway</t>
  </si>
  <si>
    <t>W2-0058</t>
  </si>
  <si>
    <t>Third Wave Coffee</t>
  </si>
  <si>
    <t xml:space="preserve">Domestic Bus Gate </t>
  </si>
  <si>
    <t>H0-0201</t>
  </si>
  <si>
    <t>Hatti Kaapi</t>
  </si>
  <si>
    <t xml:space="preserve">Depature Forecourt </t>
  </si>
  <si>
    <t>F2-0002</t>
  </si>
  <si>
    <t>Mumbai Street Food</t>
  </si>
  <si>
    <t>F2-0007</t>
  </si>
  <si>
    <t>Casual Dining</t>
  </si>
  <si>
    <t>Nando’s</t>
  </si>
  <si>
    <t xml:space="preserve">Arrival Forecourt </t>
  </si>
  <si>
    <t>F0-0023(F0-0024)</t>
  </si>
  <si>
    <t>WOW eats - Momos china kulfi</t>
  </si>
  <si>
    <t>F0-0019(F0-0020)</t>
  </si>
  <si>
    <t>KFC+Dominos</t>
  </si>
  <si>
    <t>F0-0016(F0-0018)</t>
  </si>
  <si>
    <t>F0-0001(F0-0002)</t>
  </si>
  <si>
    <t>FM - 0052(FM-0015+FM-0016)</t>
  </si>
  <si>
    <t xml:space="preserve">International Lounge </t>
  </si>
  <si>
    <t xml:space="preserve">International SHA </t>
  </si>
  <si>
    <t>H3 5017</t>
  </si>
  <si>
    <t>Grab&amp;Go</t>
  </si>
  <si>
    <t>Flying Bites</t>
  </si>
  <si>
    <t xml:space="preserve">International Bus Gate </t>
  </si>
  <si>
    <t>H0-0208</t>
  </si>
  <si>
    <t>Coffee+Chef concept+Tasting Bar</t>
  </si>
  <si>
    <t xml:space="preserve">Gordon Ramsay </t>
  </si>
  <si>
    <t>H2-0102(H2-0271)</t>
  </si>
  <si>
    <t>Premium Food Hall</t>
  </si>
  <si>
    <t xml:space="preserve">Nando’s </t>
  </si>
  <si>
    <t>H2-0235(H2-0055,H2-0112)</t>
  </si>
  <si>
    <t>Chef Pillai</t>
  </si>
  <si>
    <t>H2-0237</t>
  </si>
  <si>
    <t xml:space="preserve"> Harpal Sokhi</t>
  </si>
  <si>
    <t>H2-0238</t>
  </si>
  <si>
    <t>Grab &amp; Go</t>
  </si>
  <si>
    <t>Bombay Sweet Shop</t>
  </si>
  <si>
    <t>H2-0233(H2-0263)</t>
  </si>
  <si>
    <t>Vegetarian Concept(including Gujarati concept)</t>
  </si>
  <si>
    <t>Thepla House</t>
  </si>
  <si>
    <t xml:space="preserve">International SHA Piers </t>
  </si>
  <si>
    <t>E2-0041</t>
  </si>
  <si>
    <t>VI</t>
  </si>
  <si>
    <t>Rate</t>
  </si>
  <si>
    <t>Amount</t>
  </si>
  <si>
    <t>R1(09/12/24)</t>
  </si>
  <si>
    <t>Contact Person</t>
  </si>
  <si>
    <t xml:space="preserve">Designer Name </t>
  </si>
  <si>
    <t xml:space="preserve">AJ </t>
  </si>
  <si>
    <t>ACME</t>
  </si>
  <si>
    <t>NSA</t>
  </si>
  <si>
    <t>MDS</t>
  </si>
  <si>
    <t>FKD</t>
  </si>
  <si>
    <t>Brand</t>
  </si>
  <si>
    <t xml:space="preserve">NSA </t>
  </si>
  <si>
    <t xml:space="preserve">Design Wilkes </t>
  </si>
  <si>
    <t>AJ</t>
  </si>
  <si>
    <t>ARA</t>
  </si>
  <si>
    <t>incl</t>
  </si>
  <si>
    <t>Interior designing</t>
  </si>
  <si>
    <t>MEP Designing</t>
  </si>
  <si>
    <t>Kitchen Designing</t>
  </si>
  <si>
    <t>Total amount</t>
  </si>
  <si>
    <t>COBIe (Construction Operation Building Information exchange)</t>
  </si>
  <si>
    <t>Extra</t>
  </si>
  <si>
    <t>Sqmt</t>
  </si>
  <si>
    <t>V2</t>
  </si>
  <si>
    <t>Payment terms</t>
  </si>
  <si>
    <t>Contact number</t>
  </si>
  <si>
    <t>Email ID</t>
  </si>
  <si>
    <t xml:space="preserve">AUTODESK COLLABORATE PRO LICENSE </t>
  </si>
  <si>
    <t>2D drawings/ shop drawings for construction</t>
  </si>
  <si>
    <t xml:space="preserve">As built </t>
  </si>
  <si>
    <t>Submission of clash repots and2D pdf drawings for approval.</t>
  </si>
  <si>
    <t>Mr. Kamran</t>
  </si>
  <si>
    <t>projects@serenebimstudios.com</t>
  </si>
  <si>
    <t>Availbale with the consultant</t>
  </si>
  <si>
    <t>Parthesh Soni</t>
  </si>
  <si>
    <t xml:space="preserve"> 
projects@bimboss.com , psoni@bimboss.com</t>
  </si>
  <si>
    <t>Navi Mumbai international Airport ltd.</t>
  </si>
  <si>
    <t>Total amount incl GST</t>
  </si>
  <si>
    <t>GST @ 18%</t>
  </si>
  <si>
    <t>Outlet name : Subway</t>
  </si>
  <si>
    <t>M/s Serene BIM Studios</t>
  </si>
  <si>
    <t>M/s BIM BOSS (GENDES)</t>
  </si>
  <si>
    <t>M/s Adhirath Associates</t>
  </si>
  <si>
    <t>M/s PANACHE</t>
  </si>
  <si>
    <t>Providing 3d BIM model for Architecture , MEP , kitchen,  utility incl submission of  2D drawings/ shop drawings for construction, Submission of clash report &amp;  2D PDF drawings for approval , COBIe,  As built drawings and 360 degree renders etc. complete.</t>
  </si>
  <si>
    <t xml:space="preserve">a) STAGE -1:  Mobilization Charges : 30%. 
b) STAGE -2: Model Development in LOD 300 (Arch, Struc, ID &amp; MEP) : 20%. 
 c) STAGE -3: Upgradation of Model to LOD-400 and LOD-500 (Arch, Struc, ID &amp; MEP) : 20%. 
and preparation of Shop drawings. 
d) STAGE -4: COBie Implementation and  As Built  : 30%. </t>
  </si>
  <si>
    <t>Vendor Rank</t>
  </si>
  <si>
    <t>L1</t>
  </si>
  <si>
    <t>L2</t>
  </si>
  <si>
    <t>a) 20% Advance upon contract signing.
b) 50% upon delivering the draft model.
c) 30% upon final approval and submission.</t>
  </si>
  <si>
    <t>Mr. Dinesh</t>
  </si>
  <si>
    <t>atish.adhrithassociates@gmail.com</t>
  </si>
  <si>
    <t>Advance: 30% upfront.
Midway Payment: 60% after initial submissions (70% progress).
Final Payment: 10% upon final delivery.</t>
  </si>
  <si>
    <t>Mr. Nikhil</t>
  </si>
  <si>
    <t>nikhil@panachedesigns.in</t>
  </si>
  <si>
    <t>R1(13/12/2024)</t>
  </si>
  <si>
    <t>V3</t>
  </si>
  <si>
    <t>Remarks</t>
  </si>
  <si>
    <t>Not Mentioned in the proposal</t>
  </si>
  <si>
    <t>Recommended vendor.</t>
  </si>
  <si>
    <r>
      <rPr>
        <b/>
        <sz val="11"/>
        <color theme="1"/>
        <rFont val="Calibri"/>
        <family val="2"/>
        <scheme val="minor"/>
      </rPr>
      <t>NOt recommended.</t>
    </r>
    <r>
      <rPr>
        <sz val="11"/>
        <color theme="1"/>
        <rFont val="Calibri"/>
        <family val="2"/>
        <scheme val="minor"/>
      </rPr>
      <t xml:space="preserve">
1. Rate quoted above do not include the cost of COBIe and As built drawing preparation. 
2.Also not agreeing to the prices quoted earlier for the reduced scope. The agency has asked for the drawings for submitting the revised quote, which is not availbale currently. 
So can not be considered for awarding the work presently.</t>
    </r>
  </si>
  <si>
    <t>R0</t>
  </si>
  <si>
    <t>V1</t>
  </si>
  <si>
    <t>incomplete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</si>
</sst>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00_ ;_ * \-#,##0.000_ ;_ * &quot;-&quot;???_ ;_ @_ "/>
  </numFmts>
  <fonts count="18">
    <font>
      <sz val="11"/>
      <color theme="1"/>
      <name val="Calibri"/>
      <family val="2"/>
      <scheme val="minor"/>
    </font>
    <font>
      <sz val="11"/>
      <color theme="1"/>
      <name val="Calibri"/>
      <family val="2"/>
      <scheme val="minor"/>
    </font>
    <font>
      <b/>
      <sz val="9"/>
      <color theme="0"/>
      <name val="Adani Regular"/>
      <family val="2"/>
    </font>
    <font>
      <sz val="9"/>
      <color theme="1"/>
      <name val="Adani Regular"/>
      <family val="2"/>
    </font>
    <font>
      <sz val="9"/>
      <name val="Adani Regular"/>
    </font>
    <font>
      <sz val="9"/>
      <color theme="1" tint="0.14999847407452621"/>
      <name val="Adani Regular"/>
    </font>
    <font>
      <sz val="9"/>
      <name val="Adani Regular"/>
      <family val="2"/>
    </font>
    <font>
      <sz val="9"/>
      <color theme="1"/>
      <name val="Adani Regular"/>
    </font>
    <font>
      <sz val="9"/>
      <color rgb="FFFF0000"/>
      <name val="Adani Regular"/>
    </font>
    <font>
      <sz val="9"/>
      <color rgb="FFFF0000"/>
      <name val="Adani Regular"/>
      <family val="2"/>
    </font>
    <font>
      <sz val="9"/>
      <color rgb="FF000000"/>
      <name val="Arial"/>
      <family val="2"/>
    </font>
    <font>
      <sz val="10"/>
      <color rgb="FFFF0000"/>
      <name val="Adani Regular"/>
    </font>
    <font>
      <u/>
      <sz val="11"/>
      <color theme="10"/>
      <name val="Calibri"/>
      <family val="2"/>
      <scheme val="minor"/>
    </font>
    <font>
      <b/>
      <sz val="11"/>
      <color theme="1"/>
      <name val="Calibri"/>
      <family val="2"/>
      <scheme val="minor"/>
    </font>
    <font>
      <sz val="10"/>
      <name val="Arial"/>
      <family val="2"/>
    </font>
    <font>
      <b/>
      <sz val="10"/>
      <name val="Arial"/>
      <family val="2"/>
    </font>
    <font>
      <u/>
      <sz val="11"/>
      <name val="Calibri"/>
      <family val="2"/>
      <scheme val="minor"/>
    </font>
    <font>
      <b/>
      <sz val="10"/>
      <color rgb="FFFF0000"/>
      <name val="Arial"/>
      <family val="2"/>
    </font>
  </fonts>
  <fills count="9">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3" fillId="0" borderId="0" xfId="0" applyFont="1" applyAlignment="1">
      <alignment vertical="center"/>
    </xf>
    <xf numFmtId="0" fontId="0" fillId="0" borderId="0" xfId="0" applyAlignment="1">
      <alignment horizontal="center" vertical="center"/>
    </xf>
    <xf numFmtId="2" fontId="0" fillId="0" borderId="0" xfId="0" applyNumberFormat="1" applyAlignment="1">
      <alignment horizontal="center" vertical="center"/>
    </xf>
    <xf numFmtId="0" fontId="0" fillId="0" borderId="1" xfId="0" applyBorder="1" applyAlignment="1">
      <alignment vertical="center"/>
    </xf>
    <xf numFmtId="0" fontId="0" fillId="0" borderId="2" xfId="0" applyBorder="1" applyAlignment="1">
      <alignment horizontal="center" vertical="center"/>
    </xf>
    <xf numFmtId="0" fontId="0" fillId="0" borderId="2" xfId="0" applyBorder="1" applyAlignment="1">
      <alignment vertical="center"/>
    </xf>
    <xf numFmtId="2" fontId="0" fillId="0" borderId="1" xfId="0" applyNumberFormat="1" applyBorder="1" applyAlignment="1">
      <alignment horizontal="center" vertical="center"/>
    </xf>
    <xf numFmtId="0" fontId="11" fillId="0" borderId="1" xfId="0" applyFont="1" applyBorder="1" applyAlignment="1">
      <alignment horizontal="center" vertical="center"/>
    </xf>
    <xf numFmtId="0" fontId="2" fillId="3" borderId="4" xfId="0" applyFont="1" applyFill="1" applyBorder="1" applyAlignment="1">
      <alignment horizontal="center" vertical="center" wrapText="1"/>
    </xf>
    <xf numFmtId="0" fontId="14" fillId="0" borderId="0" xfId="0" applyFont="1"/>
    <xf numFmtId="164" fontId="14" fillId="0" borderId="0" xfId="0" applyNumberFormat="1" applyFont="1"/>
    <xf numFmtId="165" fontId="14" fillId="0" borderId="0" xfId="0" applyNumberFormat="1" applyFont="1"/>
    <xf numFmtId="0" fontId="14" fillId="0" borderId="0" xfId="0" applyFont="1" applyAlignment="1">
      <alignment vertical="center"/>
    </xf>
    <xf numFmtId="0" fontId="15" fillId="0" borderId="1" xfId="0" applyFont="1" applyBorder="1" applyAlignment="1">
      <alignment vertical="center"/>
    </xf>
    <xf numFmtId="0" fontId="15" fillId="6" borderId="1" xfId="0" applyFont="1" applyFill="1" applyBorder="1" applyAlignment="1">
      <alignment vertical="center"/>
    </xf>
    <xf numFmtId="0" fontId="14" fillId="0" borderId="1" xfId="0" applyFont="1" applyBorder="1"/>
    <xf numFmtId="0" fontId="14" fillId="0" borderId="7" xfId="0" applyFont="1" applyBorder="1" applyAlignment="1">
      <alignment vertical="center" wrapText="1"/>
    </xf>
    <xf numFmtId="0" fontId="14" fillId="6" borderId="1" xfId="0" applyFont="1" applyFill="1" applyBorder="1"/>
    <xf numFmtId="164" fontId="14" fillId="0" borderId="1" xfId="1" applyNumberFormat="1" applyFont="1" applyBorder="1" applyAlignment="1">
      <alignment horizontal="right"/>
    </xf>
    <xf numFmtId="164" fontId="14" fillId="6" borderId="1" xfId="1" applyNumberFormat="1" applyFont="1" applyFill="1" applyBorder="1" applyAlignment="1">
      <alignment horizontal="right"/>
    </xf>
    <xf numFmtId="164" fontId="14" fillId="2" borderId="1" xfId="1" applyNumberFormat="1" applyFont="1" applyFill="1" applyBorder="1" applyAlignment="1">
      <alignment horizontal="right"/>
    </xf>
    <xf numFmtId="0" fontId="15" fillId="7" borderId="1" xfId="0" applyFont="1" applyFill="1" applyBorder="1"/>
    <xf numFmtId="0" fontId="15" fillId="7" borderId="1" xfId="0" applyFont="1" applyFill="1" applyBorder="1" applyAlignment="1">
      <alignment vertical="center"/>
    </xf>
    <xf numFmtId="164" fontId="15" fillId="7" borderId="1" xfId="1" applyNumberFormat="1" applyFont="1" applyFill="1" applyBorder="1" applyAlignment="1">
      <alignment horizontal="right"/>
    </xf>
    <xf numFmtId="0" fontId="14" fillId="0" borderId="1" xfId="0" applyFont="1" applyBorder="1" applyAlignment="1">
      <alignment vertical="center"/>
    </xf>
    <xf numFmtId="0" fontId="14" fillId="7" borderId="1" xfId="0" applyFont="1" applyFill="1" applyBorder="1"/>
    <xf numFmtId="0" fontId="0" fillId="8" borderId="1" xfId="0" applyFill="1" applyBorder="1" applyAlignment="1">
      <alignment horizontal="center" vertical="center"/>
    </xf>
    <xf numFmtId="0" fontId="3"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2" fontId="3" fillId="8" borderId="1" xfId="0" applyNumberFormat="1" applyFont="1" applyFill="1" applyBorder="1" applyAlignment="1">
      <alignment horizontal="center" vertical="center" wrapText="1"/>
    </xf>
    <xf numFmtId="0" fontId="14" fillId="0" borderId="1" xfId="0" applyFont="1" applyBorder="1" applyAlignment="1">
      <alignment vertical="top"/>
    </xf>
    <xf numFmtId="0" fontId="14" fillId="0" borderId="0" xfId="0" applyFont="1" applyAlignment="1">
      <alignment vertical="top"/>
    </xf>
    <xf numFmtId="164" fontId="14" fillId="0" borderId="4" xfId="1" applyNumberFormat="1" applyFont="1" applyBorder="1" applyAlignment="1">
      <alignment horizontal="right" vertical="top"/>
    </xf>
    <xf numFmtId="0" fontId="0" fillId="0" borderId="1" xfId="0" applyBorder="1"/>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left" vertical="center"/>
    </xf>
    <xf numFmtId="0" fontId="15" fillId="0" borderId="0" xfId="0" applyFont="1"/>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xf>
    <xf numFmtId="0" fontId="14" fillId="6" borderId="1" xfId="0" applyFont="1" applyFill="1" applyBorder="1" applyAlignment="1">
      <alignment horizontal="center" vertical="center" wrapText="1"/>
    </xf>
    <xf numFmtId="0" fontId="0" fillId="0" borderId="1" xfId="0" applyBorder="1" applyAlignment="1">
      <alignment horizontal="left" vertical="top" wrapText="1"/>
    </xf>
    <xf numFmtId="0" fontId="14" fillId="6" borderId="1" xfId="0" applyFont="1" applyFill="1" applyBorder="1" applyAlignment="1">
      <alignment horizontal="left" vertical="top" wrapText="1"/>
    </xf>
    <xf numFmtId="0" fontId="0" fillId="0" borderId="1" xfId="0" applyBorder="1" applyAlignment="1">
      <alignment horizont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4" fillId="0" borderId="1" xfId="0" applyFont="1" applyBorder="1" applyAlignment="1">
      <alignment horizontal="center" vertical="top"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2" fillId="0" borderId="4" xfId="2" applyBorder="1" applyAlignment="1">
      <alignment horizontal="center" vertical="center" wrapText="1"/>
    </xf>
    <xf numFmtId="0" fontId="14" fillId="0" borderId="6" xfId="0" applyFont="1" applyBorder="1" applyAlignment="1">
      <alignment horizontal="center" vertical="center" wrapText="1"/>
    </xf>
    <xf numFmtId="0" fontId="15" fillId="0" borderId="1" xfId="0" applyFont="1" applyBorder="1" applyAlignment="1">
      <alignment horizontal="center" vertical="center"/>
    </xf>
    <xf numFmtId="0" fontId="15" fillId="6" borderId="1" xfId="0" applyFont="1" applyFill="1" applyBorder="1" applyAlignment="1">
      <alignment horizontal="center" vertical="center"/>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6" fillId="6" borderId="4" xfId="2"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 xfId="0" applyFont="1" applyBorder="1" applyAlignment="1">
      <alignment horizontal="center" vertical="top"/>
    </xf>
    <xf numFmtId="0" fontId="14" fillId="0" borderId="1" xfId="0" applyFont="1" applyBorder="1" applyAlignment="1">
      <alignment horizontal="left" vertical="top"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0" fillId="0" borderId="1" xfId="0" applyBorder="1" applyAlignment="1">
      <alignment horizontal="left" vertical="center"/>
    </xf>
    <xf numFmtId="0" fontId="12" fillId="0" borderId="1" xfId="2"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tish.adhrithassociates@gmail.com" TargetMode="External"/><Relationship Id="rId2" Type="http://schemas.openxmlformats.org/officeDocument/2006/relationships/hyperlink" Target="mailto:nikhil@panachedesigns.in" TargetMode="External"/><Relationship Id="rId1" Type="http://schemas.openxmlformats.org/officeDocument/2006/relationships/hyperlink" Target="mailto:projects@serenebimstudios.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E2643-9669-4E2B-A4BF-00A66D7928A6}">
  <dimension ref="A2:H43"/>
  <sheetViews>
    <sheetView zoomScale="87" workbookViewId="0">
      <pane xSplit="1" ySplit="3" topLeftCell="B5" activePane="bottomRight" state="frozen"/>
      <selection pane="topRight" activeCell="C1" sqref="C1"/>
      <selection pane="bottomLeft" activeCell="A4" sqref="A4"/>
      <selection pane="bottomRight" activeCell="K9" sqref="K9"/>
    </sheetView>
  </sheetViews>
  <sheetFormatPr defaultColWidth="8.90625" defaultRowHeight="14.5"/>
  <cols>
    <col min="1" max="1" width="4.90625" style="2" customWidth="1"/>
    <col min="2" max="2" width="12" style="19" customWidth="1"/>
    <col min="3" max="3" width="18.453125" style="19" customWidth="1"/>
    <col min="4" max="4" width="18" style="19" customWidth="1"/>
    <col min="5" max="5" width="12" style="19" customWidth="1"/>
    <col min="6" max="6" width="14.1796875" style="2" bestFit="1" customWidth="1"/>
    <col min="7" max="7" width="12" style="20" customWidth="1"/>
    <col min="8" max="8" width="8.36328125" style="2" customWidth="1"/>
    <col min="9" max="16384" width="8.90625" style="2"/>
  </cols>
  <sheetData>
    <row r="2" spans="1:8" ht="35" customHeight="1">
      <c r="A2" s="1" t="s">
        <v>4</v>
      </c>
      <c r="B2" s="1" t="s">
        <v>5</v>
      </c>
      <c r="C2" s="1" t="s">
        <v>6</v>
      </c>
      <c r="D2" s="1" t="s">
        <v>7</v>
      </c>
      <c r="E2" s="1" t="s">
        <v>8</v>
      </c>
      <c r="F2" s="1" t="s">
        <v>9</v>
      </c>
      <c r="G2" s="1" t="s">
        <v>10</v>
      </c>
      <c r="H2" s="26" t="s">
        <v>86</v>
      </c>
    </row>
    <row r="3" spans="1:8">
      <c r="A3" s="1"/>
      <c r="B3" s="1"/>
      <c r="C3" s="1"/>
      <c r="D3" s="1"/>
      <c r="E3" s="1"/>
      <c r="F3" s="1"/>
      <c r="G3" s="1"/>
      <c r="H3" s="26"/>
    </row>
    <row r="4" spans="1:8" ht="23">
      <c r="A4" s="3">
        <v>1</v>
      </c>
      <c r="B4" s="4">
        <v>1</v>
      </c>
      <c r="C4" s="4" t="s">
        <v>11</v>
      </c>
      <c r="D4" s="5" t="s">
        <v>12</v>
      </c>
      <c r="E4" s="4" t="s">
        <v>13</v>
      </c>
      <c r="F4" s="6" t="s">
        <v>14</v>
      </c>
      <c r="G4" s="7">
        <v>128.91999999999999</v>
      </c>
      <c r="H4" s="25" t="s">
        <v>87</v>
      </c>
    </row>
    <row r="5" spans="1:8" ht="34.5">
      <c r="A5" s="3">
        <f>A4+1</f>
        <v>2</v>
      </c>
      <c r="B5" s="4">
        <v>2</v>
      </c>
      <c r="C5" s="4" t="s">
        <v>15</v>
      </c>
      <c r="D5" s="8" t="s">
        <v>16</v>
      </c>
      <c r="E5" s="4" t="s">
        <v>13</v>
      </c>
      <c r="F5" s="9" t="s">
        <v>17</v>
      </c>
      <c r="G5" s="7">
        <v>572.82000000000005</v>
      </c>
      <c r="H5" s="3" t="s">
        <v>88</v>
      </c>
    </row>
    <row r="6" spans="1:8" ht="34.5">
      <c r="A6" s="3">
        <f t="shared" ref="A6:A29" si="0">A5+1</f>
        <v>3</v>
      </c>
      <c r="B6" s="4">
        <v>3</v>
      </c>
      <c r="C6" s="4" t="s">
        <v>15</v>
      </c>
      <c r="D6" s="10" t="s">
        <v>18</v>
      </c>
      <c r="E6" s="4" t="s">
        <v>13</v>
      </c>
      <c r="F6" s="9" t="s">
        <v>19</v>
      </c>
      <c r="G6" s="7">
        <v>215.51</v>
      </c>
      <c r="H6" s="3" t="s">
        <v>96</v>
      </c>
    </row>
    <row r="7" spans="1:8" ht="23">
      <c r="A7" s="3">
        <f t="shared" si="0"/>
        <v>4</v>
      </c>
      <c r="B7" s="4">
        <v>4</v>
      </c>
      <c r="C7" s="4" t="s">
        <v>20</v>
      </c>
      <c r="D7" s="8" t="s">
        <v>21</v>
      </c>
      <c r="E7" s="4" t="s">
        <v>13</v>
      </c>
      <c r="F7" s="9" t="s">
        <v>22</v>
      </c>
      <c r="G7" s="7">
        <v>125</v>
      </c>
      <c r="H7" s="22" t="s">
        <v>89</v>
      </c>
    </row>
    <row r="8" spans="1:8" ht="23">
      <c r="A8" s="3">
        <f t="shared" si="0"/>
        <v>5</v>
      </c>
      <c r="B8" s="4">
        <v>5</v>
      </c>
      <c r="C8" s="4" t="s">
        <v>23</v>
      </c>
      <c r="D8" s="56" t="s">
        <v>24</v>
      </c>
      <c r="E8" s="58" t="s">
        <v>13</v>
      </c>
      <c r="F8" s="9" t="s">
        <v>25</v>
      </c>
      <c r="G8" s="7">
        <v>425.36</v>
      </c>
      <c r="H8" s="23" t="s">
        <v>88</v>
      </c>
    </row>
    <row r="9" spans="1:8" ht="23">
      <c r="A9" s="3">
        <f t="shared" si="0"/>
        <v>6</v>
      </c>
      <c r="B9" s="4">
        <v>6</v>
      </c>
      <c r="C9" s="4" t="s">
        <v>23</v>
      </c>
      <c r="D9" s="57"/>
      <c r="E9" s="59"/>
      <c r="F9" s="9" t="s">
        <v>26</v>
      </c>
      <c r="G9" s="7">
        <v>489.32</v>
      </c>
      <c r="H9" s="23" t="s">
        <v>88</v>
      </c>
    </row>
    <row r="10" spans="1:8" ht="23">
      <c r="A10" s="3">
        <f t="shared" si="0"/>
        <v>7</v>
      </c>
      <c r="B10" s="4">
        <v>7</v>
      </c>
      <c r="C10" s="4" t="s">
        <v>27</v>
      </c>
      <c r="D10" s="8" t="s">
        <v>28</v>
      </c>
      <c r="E10" s="4" t="s">
        <v>13</v>
      </c>
      <c r="F10" s="6" t="s">
        <v>29</v>
      </c>
      <c r="G10" s="7">
        <v>384.48</v>
      </c>
      <c r="H10" s="3" t="s">
        <v>90</v>
      </c>
    </row>
    <row r="11" spans="1:8" ht="23">
      <c r="A11" s="3">
        <f t="shared" si="0"/>
        <v>8</v>
      </c>
      <c r="B11" s="4">
        <v>8</v>
      </c>
      <c r="C11" s="4" t="s">
        <v>30</v>
      </c>
      <c r="D11" s="8" t="s">
        <v>31</v>
      </c>
      <c r="E11" s="4" t="s">
        <v>13</v>
      </c>
      <c r="F11" s="6" t="s">
        <v>32</v>
      </c>
      <c r="G11" s="7">
        <v>299.10000000000002</v>
      </c>
      <c r="H11" s="3" t="s">
        <v>91</v>
      </c>
    </row>
    <row r="12" spans="1:8" ht="23">
      <c r="A12" s="3">
        <f t="shared" si="0"/>
        <v>9</v>
      </c>
      <c r="B12" s="4">
        <v>9</v>
      </c>
      <c r="C12" s="4" t="s">
        <v>33</v>
      </c>
      <c r="D12" s="4" t="s">
        <v>34</v>
      </c>
      <c r="E12" s="4" t="s">
        <v>35</v>
      </c>
      <c r="F12" s="9" t="s">
        <v>36</v>
      </c>
      <c r="G12" s="11">
        <v>32</v>
      </c>
      <c r="H12" s="3" t="s">
        <v>89</v>
      </c>
    </row>
    <row r="13" spans="1:8" ht="23">
      <c r="A13" s="44">
        <f t="shared" si="0"/>
        <v>10</v>
      </c>
      <c r="B13" s="45">
        <v>10</v>
      </c>
      <c r="C13" s="45" t="s">
        <v>11</v>
      </c>
      <c r="D13" s="45" t="s">
        <v>37</v>
      </c>
      <c r="E13" s="45" t="s">
        <v>35</v>
      </c>
      <c r="F13" s="46" t="s">
        <v>38</v>
      </c>
      <c r="G13" s="47">
        <v>58</v>
      </c>
      <c r="H13" s="44" t="s">
        <v>92</v>
      </c>
    </row>
    <row r="14" spans="1:8" ht="23">
      <c r="A14" s="3">
        <f t="shared" si="0"/>
        <v>11</v>
      </c>
      <c r="B14" s="4">
        <v>11</v>
      </c>
      <c r="C14" s="4" t="s">
        <v>11</v>
      </c>
      <c r="D14" s="12" t="s">
        <v>39</v>
      </c>
      <c r="E14" s="4" t="s">
        <v>40</v>
      </c>
      <c r="F14" s="9" t="s">
        <v>41</v>
      </c>
      <c r="G14" s="7">
        <v>11.7</v>
      </c>
      <c r="H14" s="3" t="s">
        <v>89</v>
      </c>
    </row>
    <row r="15" spans="1:8" ht="23">
      <c r="A15" s="3">
        <f t="shared" si="0"/>
        <v>12</v>
      </c>
      <c r="B15" s="4">
        <v>12</v>
      </c>
      <c r="C15" s="4" t="s">
        <v>11</v>
      </c>
      <c r="D15" s="8" t="s">
        <v>42</v>
      </c>
      <c r="E15" s="13" t="s">
        <v>43</v>
      </c>
      <c r="F15" s="9" t="s">
        <v>44</v>
      </c>
      <c r="G15" s="7">
        <v>52</v>
      </c>
      <c r="H15" s="3" t="s">
        <v>90</v>
      </c>
    </row>
    <row r="16" spans="1:8" ht="23">
      <c r="A16" s="3">
        <f t="shared" si="0"/>
        <v>13</v>
      </c>
      <c r="B16" s="4">
        <v>13</v>
      </c>
      <c r="C16" s="4" t="s">
        <v>45</v>
      </c>
      <c r="D16" s="8" t="s">
        <v>45</v>
      </c>
      <c r="E16" s="13" t="s">
        <v>43</v>
      </c>
      <c r="F16" s="9" t="s">
        <v>46</v>
      </c>
      <c r="G16" s="7">
        <v>54</v>
      </c>
      <c r="H16" s="3" t="s">
        <v>93</v>
      </c>
    </row>
    <row r="17" spans="1:8" ht="23">
      <c r="A17" s="3">
        <f t="shared" si="0"/>
        <v>14</v>
      </c>
      <c r="B17" s="4">
        <v>14</v>
      </c>
      <c r="C17" s="4" t="s">
        <v>47</v>
      </c>
      <c r="D17" s="8" t="s">
        <v>48</v>
      </c>
      <c r="E17" s="13" t="s">
        <v>49</v>
      </c>
      <c r="F17" s="9" t="s">
        <v>50</v>
      </c>
      <c r="G17" s="11">
        <v>104</v>
      </c>
      <c r="H17" s="3" t="s">
        <v>96</v>
      </c>
    </row>
    <row r="18" spans="1:8" ht="23">
      <c r="A18" s="3">
        <f t="shared" si="0"/>
        <v>15</v>
      </c>
      <c r="B18" s="4">
        <v>15</v>
      </c>
      <c r="C18" s="4" t="s">
        <v>33</v>
      </c>
      <c r="D18" s="8" t="s">
        <v>51</v>
      </c>
      <c r="E18" s="13" t="s">
        <v>49</v>
      </c>
      <c r="F18" s="9" t="s">
        <v>52</v>
      </c>
      <c r="G18" s="7">
        <v>199</v>
      </c>
      <c r="H18" s="3" t="s">
        <v>92</v>
      </c>
    </row>
    <row r="19" spans="1:8" ht="23">
      <c r="A19" s="3">
        <f t="shared" si="0"/>
        <v>16</v>
      </c>
      <c r="B19" s="4">
        <v>16</v>
      </c>
      <c r="C19" s="4" t="s">
        <v>33</v>
      </c>
      <c r="D19" s="5" t="s">
        <v>53</v>
      </c>
      <c r="E19" s="13" t="s">
        <v>49</v>
      </c>
      <c r="F19" s="9" t="s">
        <v>54</v>
      </c>
      <c r="G19" s="11">
        <v>234</v>
      </c>
      <c r="H19" s="3" t="s">
        <v>92</v>
      </c>
    </row>
    <row r="20" spans="1:8" ht="23">
      <c r="A20" s="3">
        <f t="shared" si="0"/>
        <v>17</v>
      </c>
      <c r="B20" s="4">
        <v>17</v>
      </c>
      <c r="C20" s="58" t="s">
        <v>30</v>
      </c>
      <c r="D20" s="56" t="s">
        <v>30</v>
      </c>
      <c r="E20" s="13" t="s">
        <v>49</v>
      </c>
      <c r="F20" s="9" t="s">
        <v>55</v>
      </c>
      <c r="G20" s="7">
        <v>387.78</v>
      </c>
      <c r="H20" s="23" t="s">
        <v>91</v>
      </c>
    </row>
    <row r="21" spans="1:8" ht="23">
      <c r="A21" s="3">
        <f t="shared" si="0"/>
        <v>18</v>
      </c>
      <c r="B21" s="4">
        <v>18</v>
      </c>
      <c r="C21" s="59"/>
      <c r="D21" s="57"/>
      <c r="E21" s="13" t="s">
        <v>49</v>
      </c>
      <c r="F21" s="14" t="s">
        <v>56</v>
      </c>
      <c r="G21" s="7">
        <v>627</v>
      </c>
      <c r="H21" s="23" t="s">
        <v>91</v>
      </c>
    </row>
    <row r="22" spans="1:8" s="18" customFormat="1" ht="23">
      <c r="A22" s="3">
        <f t="shared" si="0"/>
        <v>19</v>
      </c>
      <c r="B22" s="4">
        <v>19</v>
      </c>
      <c r="C22" s="15" t="s">
        <v>57</v>
      </c>
      <c r="D22" s="16" t="s">
        <v>57</v>
      </c>
      <c r="E22" s="4" t="s">
        <v>58</v>
      </c>
      <c r="F22" s="9" t="s">
        <v>59</v>
      </c>
      <c r="G22" s="17">
        <v>2616</v>
      </c>
      <c r="H22" s="21" t="s">
        <v>94</v>
      </c>
    </row>
    <row r="23" spans="1:8" ht="23">
      <c r="A23" s="3">
        <f t="shared" si="0"/>
        <v>20</v>
      </c>
      <c r="B23" s="4">
        <v>20</v>
      </c>
      <c r="C23" s="4" t="s">
        <v>60</v>
      </c>
      <c r="D23" s="5" t="s">
        <v>61</v>
      </c>
      <c r="E23" s="4" t="s">
        <v>62</v>
      </c>
      <c r="F23" s="9" t="s">
        <v>63</v>
      </c>
      <c r="G23" s="7">
        <v>10.64</v>
      </c>
      <c r="H23" s="3" t="s">
        <v>89</v>
      </c>
    </row>
    <row r="24" spans="1:8" ht="23">
      <c r="A24" s="3">
        <f t="shared" si="0"/>
        <v>21</v>
      </c>
      <c r="B24" s="4">
        <v>21</v>
      </c>
      <c r="C24" s="4" t="s">
        <v>64</v>
      </c>
      <c r="D24" s="4" t="s">
        <v>65</v>
      </c>
      <c r="E24" s="4" t="s">
        <v>58</v>
      </c>
      <c r="F24" s="9" t="s">
        <v>66</v>
      </c>
      <c r="G24" s="7">
        <v>257</v>
      </c>
      <c r="H24" s="3" t="s">
        <v>95</v>
      </c>
    </row>
    <row r="25" spans="1:8" ht="23">
      <c r="A25" s="3">
        <f t="shared" si="0"/>
        <v>22</v>
      </c>
      <c r="B25" s="4">
        <v>22</v>
      </c>
      <c r="C25" s="4" t="s">
        <v>67</v>
      </c>
      <c r="D25" s="4" t="s">
        <v>68</v>
      </c>
      <c r="E25" s="4" t="s">
        <v>58</v>
      </c>
      <c r="F25" s="9" t="s">
        <v>69</v>
      </c>
      <c r="G25" s="7">
        <v>560.74</v>
      </c>
      <c r="H25" s="3" t="s">
        <v>96</v>
      </c>
    </row>
    <row r="26" spans="1:8" ht="23">
      <c r="A26" s="3">
        <f t="shared" si="0"/>
        <v>23</v>
      </c>
      <c r="B26" s="4">
        <v>23</v>
      </c>
      <c r="C26" s="4" t="s">
        <v>67</v>
      </c>
      <c r="D26" s="4" t="s">
        <v>70</v>
      </c>
      <c r="E26" s="4" t="s">
        <v>58</v>
      </c>
      <c r="F26" s="9" t="s">
        <v>71</v>
      </c>
      <c r="G26" s="7">
        <v>65.95</v>
      </c>
      <c r="H26" s="3" t="s">
        <v>96</v>
      </c>
    </row>
    <row r="27" spans="1:8" ht="23">
      <c r="A27" s="3">
        <f t="shared" si="0"/>
        <v>24</v>
      </c>
      <c r="B27" s="4">
        <v>24</v>
      </c>
      <c r="C27" s="4" t="s">
        <v>67</v>
      </c>
      <c r="D27" s="13" t="s">
        <v>72</v>
      </c>
      <c r="E27" s="4" t="s">
        <v>58</v>
      </c>
      <c r="F27" s="9" t="s">
        <v>73</v>
      </c>
      <c r="G27" s="7">
        <v>63.62</v>
      </c>
      <c r="H27" s="3" t="s">
        <v>96</v>
      </c>
    </row>
    <row r="28" spans="1:8" ht="23">
      <c r="A28" s="3">
        <f t="shared" si="0"/>
        <v>25</v>
      </c>
      <c r="B28" s="4">
        <v>25</v>
      </c>
      <c r="C28" s="4" t="s">
        <v>74</v>
      </c>
      <c r="D28" s="13" t="s">
        <v>75</v>
      </c>
      <c r="E28" s="4" t="s">
        <v>58</v>
      </c>
      <c r="F28" s="9" t="s">
        <v>76</v>
      </c>
      <c r="G28" s="7">
        <v>21.97</v>
      </c>
      <c r="H28" s="3" t="s">
        <v>90</v>
      </c>
    </row>
    <row r="29" spans="1:8" ht="34.5">
      <c r="A29" s="3">
        <f t="shared" si="0"/>
        <v>26</v>
      </c>
      <c r="B29" s="4">
        <v>26</v>
      </c>
      <c r="C29" s="4" t="s">
        <v>77</v>
      </c>
      <c r="D29" s="4" t="s">
        <v>78</v>
      </c>
      <c r="E29" s="4" t="s">
        <v>79</v>
      </c>
      <c r="F29" s="9" t="s">
        <v>80</v>
      </c>
      <c r="G29" s="7">
        <v>42</v>
      </c>
      <c r="H29" s="3" t="s">
        <v>90</v>
      </c>
    </row>
    <row r="30" spans="1:8">
      <c r="A30" s="3"/>
      <c r="B30" s="4"/>
      <c r="C30" s="3"/>
      <c r="D30" s="3"/>
      <c r="E30" s="4"/>
      <c r="F30" s="21"/>
      <c r="G30" s="24">
        <f>SUM(G4:G29)</f>
        <v>8037.91</v>
      </c>
      <c r="H30" s="21"/>
    </row>
    <row r="31" spans="1:8">
      <c r="A31" s="21"/>
      <c r="B31" s="3"/>
      <c r="C31" s="3"/>
      <c r="D31" s="3"/>
      <c r="E31" s="3"/>
      <c r="F31" s="21"/>
      <c r="G31" s="24"/>
      <c r="H31" s="21"/>
    </row>
    <row r="32" spans="1:8">
      <c r="A32" s="21"/>
      <c r="B32" s="3"/>
      <c r="C32" s="3"/>
      <c r="D32" s="3"/>
      <c r="E32" s="3"/>
      <c r="F32" s="21"/>
      <c r="G32" s="24"/>
      <c r="H32" s="21"/>
    </row>
    <row r="33" spans="1:8">
      <c r="A33" s="21"/>
      <c r="B33" s="3"/>
      <c r="C33" s="3"/>
      <c r="D33" s="3"/>
      <c r="E33" s="3"/>
      <c r="F33" s="21"/>
      <c r="G33" s="24"/>
      <c r="H33" s="21"/>
    </row>
    <row r="34" spans="1:8">
      <c r="A34" s="21"/>
      <c r="B34" s="3"/>
      <c r="C34" s="3"/>
      <c r="D34" s="3"/>
      <c r="E34" s="3"/>
      <c r="F34" s="21"/>
      <c r="G34" s="24"/>
      <c r="H34" s="21"/>
    </row>
    <row r="35" spans="1:8">
      <c r="A35" s="21"/>
      <c r="B35" s="3"/>
      <c r="C35" s="3"/>
      <c r="D35" s="3"/>
      <c r="E35" s="3"/>
      <c r="F35" s="21"/>
      <c r="G35" s="24"/>
      <c r="H35" s="21"/>
    </row>
    <row r="36" spans="1:8">
      <c r="A36" s="21"/>
      <c r="B36" s="3"/>
      <c r="C36" s="3"/>
      <c r="D36" s="3"/>
      <c r="E36" s="3"/>
      <c r="F36" s="21"/>
      <c r="G36" s="24"/>
      <c r="H36" s="21"/>
    </row>
    <row r="37" spans="1:8">
      <c r="A37" s="21"/>
      <c r="B37" s="3"/>
      <c r="C37" s="3"/>
      <c r="D37" s="3"/>
      <c r="E37" s="3"/>
      <c r="F37" s="21"/>
      <c r="G37" s="24"/>
      <c r="H37" s="21"/>
    </row>
    <row r="38" spans="1:8">
      <c r="A38" s="21"/>
      <c r="B38" s="3"/>
      <c r="C38" s="3"/>
      <c r="D38" s="3"/>
      <c r="E38" s="3"/>
      <c r="F38" s="21"/>
      <c r="G38" s="24"/>
      <c r="H38" s="21"/>
    </row>
    <row r="39" spans="1:8">
      <c r="A39" s="21"/>
      <c r="B39" s="2"/>
      <c r="C39" s="2"/>
      <c r="D39" s="2"/>
      <c r="E39" s="2"/>
      <c r="G39" s="2"/>
    </row>
    <row r="40" spans="1:8">
      <c r="A40" s="21"/>
      <c r="B40" s="2"/>
      <c r="C40" s="2"/>
      <c r="D40" s="2"/>
      <c r="E40" s="2"/>
      <c r="G40" s="2"/>
    </row>
    <row r="41" spans="1:8">
      <c r="A41" s="21"/>
      <c r="B41" s="2"/>
      <c r="C41" s="2"/>
      <c r="D41" s="2"/>
      <c r="E41" s="2"/>
      <c r="G41" s="2"/>
    </row>
    <row r="42" spans="1:8">
      <c r="A42" s="21"/>
      <c r="B42" s="3"/>
      <c r="C42" s="3"/>
      <c r="D42" s="3"/>
      <c r="E42" s="3"/>
      <c r="F42" s="21"/>
      <c r="G42" s="24"/>
      <c r="H42" s="21"/>
    </row>
    <row r="43" spans="1:8">
      <c r="A43" s="21"/>
      <c r="B43" s="3"/>
      <c r="C43" s="3"/>
      <c r="D43" s="3"/>
      <c r="E43" s="3"/>
      <c r="F43" s="21"/>
      <c r="G43" s="24"/>
      <c r="H43" s="21"/>
    </row>
  </sheetData>
  <autoFilter ref="A2:H41" xr:uid="{FF1E2643-9669-4E2B-A4BF-00A66D7928A6}"/>
  <mergeCells count="4">
    <mergeCell ref="D8:D9"/>
    <mergeCell ref="E8:E9"/>
    <mergeCell ref="C20:C21"/>
    <mergeCell ref="D20:D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4F79-D185-4F91-927A-8596F577BBE4}">
  <dimension ref="A2:S32"/>
  <sheetViews>
    <sheetView tabSelected="1" zoomScale="70" zoomScaleNormal="70" workbookViewId="0">
      <pane xSplit="4" ySplit="7" topLeftCell="E8" activePane="bottomRight" state="frozen"/>
      <selection pane="topRight" activeCell="E1" sqref="E1"/>
      <selection pane="bottomLeft" activeCell="A8" sqref="A8"/>
      <selection pane="bottomRight" activeCell="P11" sqref="P11"/>
    </sheetView>
  </sheetViews>
  <sheetFormatPr defaultRowHeight="12.5"/>
  <cols>
    <col min="1" max="1" width="8.81640625" style="27" bestFit="1" customWidth="1"/>
    <col min="2" max="2" width="47.81640625" style="27" customWidth="1"/>
    <col min="3" max="3" width="5.1796875" style="27" bestFit="1" customWidth="1"/>
    <col min="4" max="4" width="7.26953125" style="27" bestFit="1" customWidth="1"/>
    <col min="5" max="5" width="6.6328125" style="27" customWidth="1"/>
    <col min="6" max="6" width="12.54296875" style="27" customWidth="1"/>
    <col min="7" max="7" width="7.453125" style="27" customWidth="1"/>
    <col min="8" max="8" width="20.36328125" style="27" customWidth="1"/>
    <col min="9" max="9" width="8.81640625" style="27" bestFit="1" customWidth="1"/>
    <col min="10" max="10" width="14.36328125" style="27" customWidth="1"/>
    <col min="11" max="11" width="8.81640625" style="27" bestFit="1" customWidth="1"/>
    <col min="12" max="12" width="14.36328125" style="27" customWidth="1"/>
    <col min="13" max="13" width="8.7265625" style="27"/>
    <col min="14" max="14" width="6.08984375" style="27" customWidth="1"/>
    <col min="15" max="15" width="10" style="27" customWidth="1"/>
    <col min="16" max="16" width="6.08984375" style="27" customWidth="1"/>
    <col min="17" max="17" width="17.08984375" style="27" customWidth="1"/>
    <col min="18" max="18" width="8.26953125" style="27" customWidth="1"/>
    <col min="19" max="19" width="12.54296875" style="27" customWidth="1"/>
    <col min="20" max="16384" width="8.7265625" style="27"/>
  </cols>
  <sheetData>
    <row r="2" spans="1:19" ht="13">
      <c r="B2" s="55" t="s">
        <v>118</v>
      </c>
      <c r="R2" s="28"/>
      <c r="S2" s="29"/>
    </row>
    <row r="3" spans="1:19" ht="13">
      <c r="B3" s="55" t="s">
        <v>121</v>
      </c>
      <c r="N3" s="85" t="s">
        <v>145</v>
      </c>
      <c r="O3" s="86"/>
      <c r="P3" s="86"/>
      <c r="Q3" s="86"/>
      <c r="R3" s="86"/>
      <c r="S3" s="87"/>
    </row>
    <row r="4" spans="1:19" s="30" customFormat="1" ht="13">
      <c r="A4" s="73" t="s">
        <v>0</v>
      </c>
      <c r="B4" s="73" t="s">
        <v>1</v>
      </c>
      <c r="C4" s="73" t="s">
        <v>2</v>
      </c>
      <c r="D4" s="73" t="s">
        <v>3</v>
      </c>
      <c r="E4" s="74" t="s">
        <v>144</v>
      </c>
      <c r="F4" s="74"/>
      <c r="G4" s="74"/>
      <c r="H4" s="74"/>
      <c r="I4" s="65" t="s">
        <v>105</v>
      </c>
      <c r="J4" s="66"/>
      <c r="K4" s="66"/>
      <c r="L4" s="67"/>
      <c r="N4" s="73" t="s">
        <v>81</v>
      </c>
      <c r="O4" s="73"/>
      <c r="P4" s="73"/>
      <c r="Q4" s="73"/>
      <c r="R4" s="73" t="s">
        <v>138</v>
      </c>
      <c r="S4" s="73"/>
    </row>
    <row r="5" spans="1:19" s="30" customFormat="1" ht="13">
      <c r="A5" s="73"/>
      <c r="B5" s="73"/>
      <c r="C5" s="73"/>
      <c r="D5" s="73"/>
      <c r="E5" s="74" t="s">
        <v>122</v>
      </c>
      <c r="F5" s="74"/>
      <c r="G5" s="74"/>
      <c r="H5" s="74"/>
      <c r="I5" s="65" t="s">
        <v>125</v>
      </c>
      <c r="J5" s="66"/>
      <c r="K5" s="66"/>
      <c r="L5" s="67"/>
      <c r="N5" s="73" t="s">
        <v>123</v>
      </c>
      <c r="O5" s="73"/>
      <c r="P5" s="73"/>
      <c r="Q5" s="73"/>
      <c r="R5" s="73" t="s">
        <v>124</v>
      </c>
      <c r="S5" s="73"/>
    </row>
    <row r="6" spans="1:19" s="30" customFormat="1" ht="13">
      <c r="A6" s="73"/>
      <c r="B6" s="73"/>
      <c r="C6" s="73"/>
      <c r="D6" s="73"/>
      <c r="E6" s="74" t="s">
        <v>143</v>
      </c>
      <c r="F6" s="74"/>
      <c r="G6" s="74" t="s">
        <v>84</v>
      </c>
      <c r="H6" s="74"/>
      <c r="I6" s="73" t="s">
        <v>143</v>
      </c>
      <c r="J6" s="73"/>
      <c r="K6" s="73" t="s">
        <v>137</v>
      </c>
      <c r="L6" s="73"/>
      <c r="N6" s="73" t="s">
        <v>143</v>
      </c>
      <c r="O6" s="73"/>
      <c r="P6" s="73" t="s">
        <v>84</v>
      </c>
      <c r="Q6" s="73"/>
      <c r="R6" s="73" t="s">
        <v>143</v>
      </c>
      <c r="S6" s="73"/>
    </row>
    <row r="7" spans="1:19" s="30" customFormat="1" ht="13">
      <c r="A7" s="73"/>
      <c r="B7" s="73"/>
      <c r="C7" s="73"/>
      <c r="D7" s="73"/>
      <c r="E7" s="32" t="s">
        <v>82</v>
      </c>
      <c r="F7" s="32" t="s">
        <v>83</v>
      </c>
      <c r="G7" s="32" t="s">
        <v>82</v>
      </c>
      <c r="H7" s="32" t="s">
        <v>83</v>
      </c>
      <c r="I7" s="31" t="s">
        <v>82</v>
      </c>
      <c r="J7" s="31" t="s">
        <v>83</v>
      </c>
      <c r="K7" s="31" t="s">
        <v>82</v>
      </c>
      <c r="L7" s="31" t="s">
        <v>83</v>
      </c>
      <c r="N7" s="31" t="s">
        <v>82</v>
      </c>
      <c r="O7" s="31" t="s">
        <v>83</v>
      </c>
      <c r="P7" s="31" t="s">
        <v>82</v>
      </c>
      <c r="Q7" s="31" t="s">
        <v>83</v>
      </c>
      <c r="R7" s="31" t="s">
        <v>82</v>
      </c>
      <c r="S7" s="31" t="s">
        <v>83</v>
      </c>
    </row>
    <row r="8" spans="1:19" ht="62.5">
      <c r="A8" s="33">
        <v>1</v>
      </c>
      <c r="B8" s="34" t="s">
        <v>126</v>
      </c>
      <c r="C8" s="33"/>
      <c r="D8" s="33"/>
      <c r="E8" s="35"/>
      <c r="F8" s="35"/>
      <c r="G8" s="35"/>
      <c r="H8" s="35"/>
      <c r="I8" s="33"/>
      <c r="J8" s="33"/>
      <c r="K8" s="33"/>
      <c r="L8" s="33"/>
      <c r="N8" s="33"/>
      <c r="O8" s="33"/>
      <c r="P8" s="33"/>
      <c r="Q8" s="33"/>
      <c r="R8" s="33"/>
      <c r="S8" s="33"/>
    </row>
    <row r="9" spans="1:19">
      <c r="A9" s="33"/>
      <c r="B9" s="34" t="s">
        <v>98</v>
      </c>
      <c r="C9" s="33" t="s">
        <v>104</v>
      </c>
      <c r="D9" s="36">
        <v>58</v>
      </c>
      <c r="E9" s="37">
        <f>30*10.764</f>
        <v>322.91999999999996</v>
      </c>
      <c r="F9" s="37">
        <f>E9*$D9</f>
        <v>18729.359999999997</v>
      </c>
      <c r="G9" s="37">
        <f>30*10.764</f>
        <v>322.91999999999996</v>
      </c>
      <c r="H9" s="37">
        <f>G9*$D9</f>
        <v>18729.359999999997</v>
      </c>
      <c r="I9" s="36">
        <f>75*10.764</f>
        <v>807.3</v>
      </c>
      <c r="J9" s="36">
        <f>I9*$D9</f>
        <v>46823.399999999994</v>
      </c>
      <c r="K9" s="36">
        <f>85*10.764</f>
        <v>914.93999999999994</v>
      </c>
      <c r="L9" s="36">
        <f>K9*$D9</f>
        <v>53066.52</v>
      </c>
      <c r="N9" s="36">
        <f>10*10.764</f>
        <v>107.63999999999999</v>
      </c>
      <c r="O9" s="36">
        <f>N9*$D9</f>
        <v>6243.119999999999</v>
      </c>
      <c r="P9" s="36">
        <v>134.36000000000001</v>
      </c>
      <c r="Q9" s="36">
        <f>P9*$D9</f>
        <v>7792.880000000001</v>
      </c>
      <c r="R9" s="36">
        <f>18*10.764</f>
        <v>193.75199999999998</v>
      </c>
      <c r="S9" s="36">
        <f>R9*$D9</f>
        <v>11237.615999999998</v>
      </c>
    </row>
    <row r="10" spans="1:19">
      <c r="A10" s="33"/>
      <c r="B10" s="34" t="s">
        <v>99</v>
      </c>
      <c r="C10" s="33" t="s">
        <v>104</v>
      </c>
      <c r="D10" s="36">
        <f>D9</f>
        <v>58</v>
      </c>
      <c r="E10" s="35" t="s">
        <v>97</v>
      </c>
      <c r="F10" s="37"/>
      <c r="G10" s="35" t="s">
        <v>97</v>
      </c>
      <c r="H10" s="37"/>
      <c r="I10" s="33" t="s">
        <v>97</v>
      </c>
      <c r="J10" s="36"/>
      <c r="K10" s="33" t="s">
        <v>97</v>
      </c>
      <c r="L10" s="36"/>
      <c r="N10" s="33" t="s">
        <v>97</v>
      </c>
      <c r="O10" s="36"/>
      <c r="P10" s="33" t="s">
        <v>97</v>
      </c>
      <c r="Q10" s="36"/>
      <c r="R10" s="36">
        <f>21*10.764</f>
        <v>226.04399999999998</v>
      </c>
      <c r="S10" s="36">
        <f t="shared" ref="S10" si="0">R10*$D10</f>
        <v>13110.552</v>
      </c>
    </row>
    <row r="11" spans="1:19">
      <c r="A11" s="33"/>
      <c r="B11" s="34" t="s">
        <v>100</v>
      </c>
      <c r="C11" s="33" t="s">
        <v>104</v>
      </c>
      <c r="D11" s="36">
        <f>D10</f>
        <v>58</v>
      </c>
      <c r="E11" s="35" t="s">
        <v>97</v>
      </c>
      <c r="F11" s="37"/>
      <c r="G11" s="35" t="s">
        <v>97</v>
      </c>
      <c r="H11" s="37"/>
      <c r="I11" s="33" t="s">
        <v>97</v>
      </c>
      <c r="J11" s="36"/>
      <c r="K11" s="33" t="s">
        <v>97</v>
      </c>
      <c r="L11" s="36"/>
      <c r="N11" s="33" t="s">
        <v>97</v>
      </c>
      <c r="O11" s="36"/>
      <c r="P11" s="33" t="s">
        <v>97</v>
      </c>
      <c r="Q11" s="36"/>
      <c r="R11" s="33" t="s">
        <v>97</v>
      </c>
      <c r="S11" s="36"/>
    </row>
    <row r="12" spans="1:19">
      <c r="A12" s="33"/>
      <c r="B12" s="34" t="s">
        <v>110</v>
      </c>
      <c r="C12" s="33" t="s">
        <v>104</v>
      </c>
      <c r="D12" s="36">
        <f>D9</f>
        <v>58</v>
      </c>
      <c r="E12" s="35" t="s">
        <v>97</v>
      </c>
      <c r="F12" s="37"/>
      <c r="G12" s="35" t="s">
        <v>97</v>
      </c>
      <c r="H12" s="37"/>
      <c r="I12" s="33" t="s">
        <v>97</v>
      </c>
      <c r="J12" s="36"/>
      <c r="K12" s="33" t="s">
        <v>97</v>
      </c>
      <c r="L12" s="36"/>
      <c r="N12" s="38">
        <f>P12</f>
        <v>44.79</v>
      </c>
      <c r="O12" s="36">
        <f t="shared" ref="O12" si="1">N12*$D12</f>
        <v>2597.8200000000002</v>
      </c>
      <c r="P12" s="36">
        <v>44.79</v>
      </c>
      <c r="Q12" s="36">
        <f t="shared" ref="Q12" si="2">P12*$D12</f>
        <v>2597.8200000000002</v>
      </c>
      <c r="R12" s="33" t="s">
        <v>97</v>
      </c>
      <c r="S12" s="36"/>
    </row>
    <row r="13" spans="1:19" ht="25">
      <c r="A13" s="33"/>
      <c r="B13" s="34" t="s">
        <v>112</v>
      </c>
      <c r="C13" s="33" t="s">
        <v>104</v>
      </c>
      <c r="D13" s="36">
        <f>D12</f>
        <v>58</v>
      </c>
      <c r="E13" s="35" t="s">
        <v>97</v>
      </c>
      <c r="F13" s="37"/>
      <c r="G13" s="35" t="s">
        <v>97</v>
      </c>
      <c r="H13" s="37"/>
      <c r="I13" s="33" t="s">
        <v>97</v>
      </c>
      <c r="J13" s="36"/>
      <c r="K13" s="33" t="s">
        <v>97</v>
      </c>
      <c r="L13" s="36"/>
      <c r="N13" s="33" t="s">
        <v>97</v>
      </c>
      <c r="O13" s="36"/>
      <c r="P13" s="33" t="s">
        <v>97</v>
      </c>
      <c r="Q13" s="36"/>
      <c r="R13" s="33" t="s">
        <v>97</v>
      </c>
      <c r="S13" s="36"/>
    </row>
    <row r="14" spans="1:19" ht="25">
      <c r="A14" s="33"/>
      <c r="B14" s="34" t="s">
        <v>102</v>
      </c>
      <c r="C14" s="33" t="s">
        <v>104</v>
      </c>
      <c r="D14" s="36">
        <f>D12</f>
        <v>58</v>
      </c>
      <c r="E14" s="37" t="s">
        <v>103</v>
      </c>
      <c r="F14" s="37"/>
      <c r="G14" s="35" t="s">
        <v>97</v>
      </c>
      <c r="H14" s="37"/>
      <c r="I14" s="36" t="s">
        <v>103</v>
      </c>
      <c r="J14" s="36"/>
      <c r="K14" s="33" t="s">
        <v>97</v>
      </c>
      <c r="L14" s="36"/>
      <c r="N14" s="36" t="s">
        <v>103</v>
      </c>
      <c r="O14" s="36"/>
      <c r="P14" s="36" t="s">
        <v>103</v>
      </c>
      <c r="Q14" s="36"/>
      <c r="R14" s="36" t="s">
        <v>103</v>
      </c>
      <c r="S14" s="36"/>
    </row>
    <row r="15" spans="1:19">
      <c r="A15" s="33"/>
      <c r="B15" s="34" t="s">
        <v>111</v>
      </c>
      <c r="C15" s="33" t="s">
        <v>104</v>
      </c>
      <c r="D15" s="36">
        <f>D14</f>
        <v>58</v>
      </c>
      <c r="E15" s="35" t="s">
        <v>97</v>
      </c>
      <c r="F15" s="37"/>
      <c r="G15" s="35" t="s">
        <v>97</v>
      </c>
      <c r="H15" s="37"/>
      <c r="I15" s="36" t="s">
        <v>103</v>
      </c>
      <c r="J15" s="36"/>
      <c r="K15" s="33" t="s">
        <v>97</v>
      </c>
      <c r="L15" s="36"/>
      <c r="N15" s="36" t="s">
        <v>103</v>
      </c>
      <c r="O15" s="36"/>
      <c r="P15" s="36" t="s">
        <v>103</v>
      </c>
      <c r="Q15" s="36"/>
      <c r="R15" s="33">
        <f>45*10.764</f>
        <v>484.38</v>
      </c>
      <c r="S15" s="36">
        <f t="shared" ref="S15" si="3">R15*$D15</f>
        <v>28094.04</v>
      </c>
    </row>
    <row r="16" spans="1:19" ht="13">
      <c r="A16" s="39"/>
      <c r="B16" s="40" t="s">
        <v>101</v>
      </c>
      <c r="C16" s="39"/>
      <c r="D16" s="41"/>
      <c r="E16" s="41"/>
      <c r="F16" s="41">
        <f>SUM(F9:F15)</f>
        <v>18729.359999999997</v>
      </c>
      <c r="G16" s="39"/>
      <c r="H16" s="41">
        <f>SUM(H9:H15)</f>
        <v>18729.359999999997</v>
      </c>
      <c r="I16" s="41"/>
      <c r="J16" s="41">
        <f>SUM(J9:J15)</f>
        <v>46823.399999999994</v>
      </c>
      <c r="K16" s="41"/>
      <c r="L16" s="41">
        <f>SUM(L9:L15)</f>
        <v>53066.52</v>
      </c>
      <c r="N16" s="41"/>
      <c r="O16" s="41">
        <f>SUM(O9:O15)</f>
        <v>8840.9399999999987</v>
      </c>
      <c r="P16" s="39"/>
      <c r="Q16" s="41">
        <f>SUM(Q9:Q15)</f>
        <v>10390.700000000001</v>
      </c>
      <c r="R16" s="41"/>
      <c r="S16" s="41">
        <f>SUM(S9:S15)</f>
        <v>52442.207999999999</v>
      </c>
    </row>
    <row r="17" spans="1:19">
      <c r="A17" s="33"/>
      <c r="B17" s="42" t="s">
        <v>120</v>
      </c>
      <c r="C17" s="33"/>
      <c r="D17" s="36"/>
      <c r="E17" s="37"/>
      <c r="F17" s="37">
        <f>F16*18%</f>
        <v>3371.2847999999994</v>
      </c>
      <c r="G17" s="35"/>
      <c r="H17" s="37">
        <f>H16*18%</f>
        <v>3371.2847999999994</v>
      </c>
      <c r="I17" s="36"/>
      <c r="J17" s="36">
        <f>J16*18%</f>
        <v>8428.2119999999995</v>
      </c>
      <c r="K17" s="36"/>
      <c r="L17" s="36">
        <f>L16*18%</f>
        <v>9551.9735999999994</v>
      </c>
      <c r="N17" s="36"/>
      <c r="O17" s="36">
        <f>O16*18%</f>
        <v>1591.3691999999996</v>
      </c>
      <c r="P17" s="33"/>
      <c r="Q17" s="36">
        <f>Q16*18%</f>
        <v>1870.326</v>
      </c>
      <c r="R17" s="36"/>
      <c r="S17" s="36">
        <f>S16*18%</f>
        <v>9439.5974399999996</v>
      </c>
    </row>
    <row r="18" spans="1:19" ht="22" customHeight="1">
      <c r="A18" s="43"/>
      <c r="B18" s="39" t="s">
        <v>119</v>
      </c>
      <c r="C18" s="39"/>
      <c r="D18" s="41"/>
      <c r="E18" s="41"/>
      <c r="F18" s="41">
        <f>F16+F17</f>
        <v>22100.644799999995</v>
      </c>
      <c r="G18" s="39"/>
      <c r="H18" s="41">
        <f>H16+H17</f>
        <v>22100.644799999995</v>
      </c>
      <c r="I18" s="41"/>
      <c r="J18" s="41">
        <f>J16+J17</f>
        <v>55251.611999999994</v>
      </c>
      <c r="K18" s="41"/>
      <c r="L18" s="41">
        <f>L16+L17</f>
        <v>62618.493599999994</v>
      </c>
      <c r="N18" s="41"/>
      <c r="O18" s="41">
        <f>O16+O17</f>
        <v>10432.309199999998</v>
      </c>
      <c r="P18" s="39"/>
      <c r="Q18" s="41">
        <f>Q16+Q17</f>
        <v>12261.026000000002</v>
      </c>
      <c r="R18" s="41"/>
      <c r="S18" s="41">
        <f>S16+S17</f>
        <v>61881.805439999996</v>
      </c>
    </row>
    <row r="19" spans="1:19" s="2" customFormat="1" ht="22" customHeight="1">
      <c r="A19" s="21"/>
      <c r="B19" s="21" t="s">
        <v>128</v>
      </c>
      <c r="C19" s="21"/>
      <c r="D19" s="21"/>
      <c r="E19" s="61" t="s">
        <v>129</v>
      </c>
      <c r="F19" s="61"/>
      <c r="G19" s="61"/>
      <c r="H19" s="61" t="s">
        <v>130</v>
      </c>
      <c r="I19" s="60" t="s">
        <v>130</v>
      </c>
      <c r="J19" s="60"/>
      <c r="K19" s="60"/>
      <c r="L19" s="60" t="s">
        <v>130</v>
      </c>
      <c r="M19" s="30"/>
      <c r="N19" s="60"/>
      <c r="O19" s="60"/>
      <c r="P19" s="60"/>
      <c r="Q19" s="60"/>
      <c r="R19" s="60"/>
      <c r="S19" s="60"/>
    </row>
    <row r="20" spans="1:19" customFormat="1" ht="144.5" customHeight="1">
      <c r="A20" s="51"/>
      <c r="B20" s="88" t="s">
        <v>139</v>
      </c>
      <c r="C20" s="51"/>
      <c r="D20" s="51"/>
      <c r="E20" s="61" t="s">
        <v>141</v>
      </c>
      <c r="F20" s="61"/>
      <c r="G20" s="61"/>
      <c r="H20" s="61"/>
      <c r="I20" s="62"/>
      <c r="J20" s="62"/>
      <c r="K20" s="62"/>
      <c r="L20" s="62"/>
      <c r="M20" s="27"/>
      <c r="N20" s="62" t="s">
        <v>142</v>
      </c>
      <c r="O20" s="62"/>
      <c r="P20" s="62"/>
      <c r="Q20" s="62"/>
      <c r="R20" s="64"/>
      <c r="S20" s="64"/>
    </row>
    <row r="21" spans="1:19" s="49" customFormat="1" ht="122" customHeight="1">
      <c r="A21" s="48"/>
      <c r="B21" s="48" t="s">
        <v>106</v>
      </c>
      <c r="C21" s="48"/>
      <c r="D21" s="50"/>
      <c r="E21" s="63" t="s">
        <v>127</v>
      </c>
      <c r="F21" s="63"/>
      <c r="G21" s="63"/>
      <c r="H21" s="63"/>
      <c r="I21" s="68" t="s">
        <v>134</v>
      </c>
      <c r="J21" s="68"/>
      <c r="K21" s="68"/>
      <c r="L21" s="68"/>
      <c r="N21" s="83" t="s">
        <v>140</v>
      </c>
      <c r="O21" s="83"/>
      <c r="P21" s="83"/>
      <c r="Q21" s="83"/>
      <c r="R21" s="84" t="s">
        <v>131</v>
      </c>
      <c r="S21" s="84"/>
    </row>
    <row r="22" spans="1:19" s="53" customFormat="1">
      <c r="A22" s="52"/>
      <c r="B22" s="54" t="s">
        <v>85</v>
      </c>
      <c r="C22" s="52"/>
      <c r="D22" s="52"/>
      <c r="E22" s="75" t="s">
        <v>113</v>
      </c>
      <c r="F22" s="76"/>
      <c r="G22" s="76"/>
      <c r="H22" s="77"/>
      <c r="I22" s="79" t="s">
        <v>135</v>
      </c>
      <c r="J22" s="79"/>
      <c r="K22" s="79"/>
      <c r="L22" s="79"/>
      <c r="N22" s="80" t="s">
        <v>116</v>
      </c>
      <c r="O22" s="81"/>
      <c r="P22" s="81"/>
      <c r="Q22" s="82"/>
      <c r="R22" s="69" t="s">
        <v>132</v>
      </c>
      <c r="S22" s="70"/>
    </row>
    <row r="23" spans="1:19" s="53" customFormat="1">
      <c r="A23" s="52"/>
      <c r="B23" s="54" t="s">
        <v>107</v>
      </c>
      <c r="C23" s="52"/>
      <c r="D23" s="52"/>
      <c r="E23" s="75">
        <v>8130804054</v>
      </c>
      <c r="F23" s="76"/>
      <c r="G23" s="76"/>
      <c r="H23" s="77"/>
      <c r="I23" s="79">
        <v>9819797761</v>
      </c>
      <c r="J23" s="79"/>
      <c r="K23" s="79"/>
      <c r="L23" s="79"/>
      <c r="N23" s="80">
        <v>8460220396</v>
      </c>
      <c r="O23" s="81"/>
      <c r="P23" s="81"/>
      <c r="Q23" s="82"/>
      <c r="R23" s="69">
        <v>8500868004</v>
      </c>
      <c r="S23" s="70"/>
    </row>
    <row r="24" spans="1:19" s="53" customFormat="1" ht="27" customHeight="1">
      <c r="A24" s="52"/>
      <c r="B24" s="54" t="s">
        <v>108</v>
      </c>
      <c r="C24" s="52"/>
      <c r="D24" s="52"/>
      <c r="E24" s="78" t="s">
        <v>114</v>
      </c>
      <c r="F24" s="76"/>
      <c r="G24" s="76"/>
      <c r="H24" s="77"/>
      <c r="I24" s="89" t="s">
        <v>136</v>
      </c>
      <c r="J24" s="89"/>
      <c r="K24" s="89"/>
      <c r="L24" s="89"/>
      <c r="N24" s="69" t="s">
        <v>117</v>
      </c>
      <c r="O24" s="70"/>
      <c r="P24" s="70"/>
      <c r="Q24" s="72"/>
      <c r="R24" s="71" t="s">
        <v>133</v>
      </c>
      <c r="S24" s="70"/>
    </row>
    <row r="25" spans="1:19" s="53" customFormat="1" ht="34.5" customHeight="1">
      <c r="A25" s="52"/>
      <c r="B25" s="54" t="s">
        <v>109</v>
      </c>
      <c r="C25" s="52"/>
      <c r="D25" s="52"/>
      <c r="E25" s="61" t="s">
        <v>115</v>
      </c>
      <c r="F25" s="61"/>
      <c r="G25" s="61"/>
      <c r="H25" s="61"/>
      <c r="I25" s="79" t="s">
        <v>115</v>
      </c>
      <c r="J25" s="79"/>
      <c r="K25" s="79"/>
      <c r="L25" s="79"/>
      <c r="N25" s="79" t="s">
        <v>115</v>
      </c>
      <c r="O25" s="79"/>
      <c r="P25" s="79"/>
      <c r="Q25" s="79"/>
      <c r="R25" s="79" t="s">
        <v>115</v>
      </c>
      <c r="S25" s="79"/>
    </row>
    <row r="29" spans="1:19" ht="12.5" customHeight="1"/>
    <row r="30" spans="1:19" ht="12.5" customHeight="1"/>
    <row r="31" spans="1:19" ht="12.5" customHeight="1"/>
    <row r="32" spans="1:19" ht="12.5" customHeight="1"/>
  </sheetData>
  <mergeCells count="48">
    <mergeCell ref="N3:S3"/>
    <mergeCell ref="N24:Q24"/>
    <mergeCell ref="R24:S24"/>
    <mergeCell ref="N25:Q25"/>
    <mergeCell ref="R25:S25"/>
    <mergeCell ref="N22:Q22"/>
    <mergeCell ref="R22:S22"/>
    <mergeCell ref="N23:Q23"/>
    <mergeCell ref="R23:S23"/>
    <mergeCell ref="N20:Q20"/>
    <mergeCell ref="R20:S20"/>
    <mergeCell ref="N21:Q21"/>
    <mergeCell ref="R21:S21"/>
    <mergeCell ref="N19:Q19"/>
    <mergeCell ref="R19:S19"/>
    <mergeCell ref="N6:O6"/>
    <mergeCell ref="P6:Q6"/>
    <mergeCell ref="R6:S6"/>
    <mergeCell ref="N4:Q4"/>
    <mergeCell ref="R4:S4"/>
    <mergeCell ref="N5:Q5"/>
    <mergeCell ref="R5:S5"/>
    <mergeCell ref="E21:H21"/>
    <mergeCell ref="E22:H22"/>
    <mergeCell ref="E23:H23"/>
    <mergeCell ref="E24:H24"/>
    <mergeCell ref="E25:H25"/>
    <mergeCell ref="B4:B7"/>
    <mergeCell ref="C4:C7"/>
    <mergeCell ref="D4:D7"/>
    <mergeCell ref="A4:A7"/>
    <mergeCell ref="E4:H4"/>
    <mergeCell ref="E5:H5"/>
    <mergeCell ref="E6:F6"/>
    <mergeCell ref="G6:H6"/>
    <mergeCell ref="I24:L24"/>
    <mergeCell ref="I25:L25"/>
    <mergeCell ref="K6:L6"/>
    <mergeCell ref="I6:J6"/>
    <mergeCell ref="I4:L4"/>
    <mergeCell ref="I5:L5"/>
    <mergeCell ref="I21:L21"/>
    <mergeCell ref="I22:L22"/>
    <mergeCell ref="I23:L23"/>
    <mergeCell ref="E19:H19"/>
    <mergeCell ref="I19:L19"/>
    <mergeCell ref="E20:H20"/>
    <mergeCell ref="I20:L20"/>
  </mergeCells>
  <hyperlinks>
    <hyperlink ref="E24" r:id="rId1" xr:uid="{ABE3CAEF-3599-45E0-B407-F26074154429}"/>
    <hyperlink ref="I24" r:id="rId2" xr:uid="{A301FCAC-BE3E-4DEC-80BF-9C99C75C6A08}"/>
    <hyperlink ref="R24" r:id="rId3" xr:uid="{B0F60F35-9609-47C6-9F19-69C44078F7BC}"/>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Areas</vt:lpstr>
      <vt:lpstr>cOMP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Manisha Bakde</dc:creator>
  <cp:lastModifiedBy>Manisha Bakde</cp:lastModifiedBy>
  <dcterms:created xsi:type="dcterms:W3CDTF">2015-06-05T18:17:20Z</dcterms:created>
  <dcterms:modified xsi:type="dcterms:W3CDTF">2024-12-13T10:47:12Z</dcterms:modified>
</cp:coreProperties>
</file>