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mendra Singh\OneDrive - Travel food Services\Desktop\cold room\"/>
    </mc:Choice>
  </mc:AlternateContent>
  <bookViews>
    <workbookView xWindow="0" yWindow="0" windowWidth="19200" windowHeight="6930"/>
  </bookViews>
  <sheets>
    <sheet name="Summary" sheetId="4" r:id="rId1"/>
    <sheet name=" Freezer + Chiller 1" sheetId="1" r:id="rId2"/>
    <sheet name="Freezer + Chiller 2" sheetId="2" r:id="rId3"/>
    <sheet name="Chiller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4" l="1"/>
  <c r="U5" i="4"/>
  <c r="U9" i="4" l="1"/>
  <c r="U8" i="4"/>
  <c r="U7" i="4"/>
  <c r="U6" i="4"/>
  <c r="O10" i="4"/>
  <c r="O9" i="4"/>
  <c r="O8" i="4"/>
  <c r="O7" i="4"/>
  <c r="O6" i="4"/>
  <c r="O5" i="4"/>
  <c r="L10" i="4"/>
  <c r="T11" i="4"/>
  <c r="S11" i="4"/>
  <c r="N11" i="4"/>
  <c r="M11" i="4"/>
  <c r="H11" i="4"/>
  <c r="G11" i="4"/>
  <c r="I9" i="4"/>
  <c r="I8" i="4"/>
  <c r="I7" i="4"/>
  <c r="I6" i="4"/>
  <c r="I5" i="4"/>
  <c r="I11" i="4" s="1"/>
  <c r="O11" i="4" l="1"/>
  <c r="Q9" i="4"/>
  <c r="P9" i="4"/>
  <c r="Q8" i="4"/>
  <c r="P8" i="4"/>
  <c r="Q7" i="4"/>
  <c r="P7" i="4"/>
  <c r="Q6" i="4"/>
  <c r="R6" i="4" s="1"/>
  <c r="P6" i="4"/>
  <c r="Q5" i="4"/>
  <c r="P5" i="4"/>
  <c r="R9" i="4" l="1"/>
  <c r="R8" i="4"/>
  <c r="R5" i="4"/>
  <c r="Q11" i="4"/>
  <c r="R7" i="4"/>
  <c r="P11" i="4"/>
  <c r="K9" i="4"/>
  <c r="J9" i="4"/>
  <c r="K8" i="4"/>
  <c r="J8" i="4"/>
  <c r="K7" i="4"/>
  <c r="J7" i="4"/>
  <c r="K6" i="4"/>
  <c r="J5" i="4"/>
  <c r="J6" i="4"/>
  <c r="K5" i="4"/>
  <c r="E9" i="4"/>
  <c r="D9" i="4"/>
  <c r="E8" i="4"/>
  <c r="D8" i="4"/>
  <c r="E7" i="4"/>
  <c r="D7" i="4"/>
  <c r="E6" i="4"/>
  <c r="D6" i="4"/>
  <c r="E5" i="4"/>
  <c r="D5" i="4"/>
  <c r="L7" i="4" l="1"/>
  <c r="L5" i="4"/>
  <c r="K11" i="4"/>
  <c r="L9" i="4"/>
  <c r="J11" i="4"/>
  <c r="L6" i="4"/>
  <c r="R11" i="4"/>
  <c r="D11" i="4"/>
  <c r="E11" i="4"/>
  <c r="L8" i="4"/>
  <c r="F9" i="4"/>
  <c r="F6" i="4"/>
  <c r="F7" i="4"/>
  <c r="F8" i="4"/>
  <c r="F5" i="4"/>
  <c r="F11" i="4" s="1"/>
  <c r="L11" i="4" l="1"/>
  <c r="G18" i="2"/>
  <c r="G14" i="2"/>
  <c r="G11" i="2"/>
  <c r="G9" i="2"/>
  <c r="G7" i="2"/>
  <c r="F7" i="3"/>
  <c r="F10" i="1"/>
  <c r="F11" i="1"/>
  <c r="F12" i="1"/>
  <c r="F14" i="1"/>
  <c r="F15" i="1"/>
  <c r="G28" i="3" l="1"/>
  <c r="G25" i="3"/>
  <c r="G26" i="3" s="1"/>
  <c r="G18" i="3"/>
  <c r="G19" i="3" s="1"/>
  <c r="G12" i="3"/>
  <c r="G8" i="3"/>
  <c r="H56" i="2"/>
  <c r="H54" i="2"/>
  <c r="H53" i="2"/>
  <c r="H46" i="2"/>
  <c r="H57" i="2" s="1"/>
  <c r="H45" i="2"/>
  <c r="H39" i="2"/>
  <c r="H26" i="2"/>
  <c r="H24" i="2"/>
  <c r="H25" i="2" s="1"/>
  <c r="H17" i="2"/>
  <c r="H18" i="2" s="1"/>
  <c r="H12" i="2"/>
  <c r="H8" i="2"/>
  <c r="H7" i="2"/>
  <c r="G57" i="1"/>
  <c r="G54" i="1"/>
  <c r="G55" i="1" s="1"/>
  <c r="G46" i="1"/>
  <c r="G47" i="1" s="1"/>
  <c r="G58" i="1" s="1"/>
  <c r="G36" i="1"/>
  <c r="G27" i="1"/>
  <c r="G25" i="1"/>
  <c r="G26" i="1" s="1"/>
  <c r="G18" i="1"/>
  <c r="G19" i="1" s="1"/>
  <c r="G13" i="1"/>
  <c r="G28" i="1" l="1"/>
  <c r="H27" i="2"/>
  <c r="G29" i="3"/>
  <c r="H35" i="2"/>
  <c r="G40" i="1"/>
  <c r="G8" i="1"/>
  <c r="G9" i="1"/>
  <c r="F23" i="3" l="1"/>
  <c r="F22" i="3"/>
  <c r="F20" i="3"/>
  <c r="F24" i="3" s="1"/>
  <c r="F14" i="3"/>
  <c r="F13" i="3"/>
  <c r="F11" i="3"/>
  <c r="F10" i="3"/>
  <c r="F9" i="3"/>
  <c r="G41" i="2"/>
  <c r="G40" i="2"/>
  <c r="G38" i="2"/>
  <c r="G37" i="2"/>
  <c r="G36" i="2"/>
  <c r="G52" i="2"/>
  <c r="G53" i="2" s="1"/>
  <c r="G54" i="2" s="1"/>
  <c r="G51" i="2"/>
  <c r="G50" i="2"/>
  <c r="G49" i="2"/>
  <c r="G47" i="2"/>
  <c r="E39" i="2"/>
  <c r="G39" i="2" s="1"/>
  <c r="E35" i="2"/>
  <c r="G35" i="2" s="1"/>
  <c r="E34" i="2"/>
  <c r="G34" i="2" s="1"/>
  <c r="G22" i="2"/>
  <c r="G21" i="2"/>
  <c r="G19" i="2"/>
  <c r="G13" i="2"/>
  <c r="G10" i="2"/>
  <c r="E12" i="2"/>
  <c r="G12" i="2" s="1"/>
  <c r="E8" i="2"/>
  <c r="G8" i="2" s="1"/>
  <c r="E7" i="2"/>
  <c r="F52" i="1"/>
  <c r="F51" i="1"/>
  <c r="F50" i="1"/>
  <c r="F48" i="1"/>
  <c r="F42" i="1"/>
  <c r="F41" i="1"/>
  <c r="F39" i="1"/>
  <c r="F38" i="1"/>
  <c r="F37" i="1"/>
  <c r="F23" i="1"/>
  <c r="F22" i="1"/>
  <c r="F20" i="1"/>
  <c r="F24" i="1" s="1"/>
  <c r="F53" i="1" l="1"/>
  <c r="F25" i="1"/>
  <c r="F26" i="1" s="1"/>
  <c r="G16" i="2"/>
  <c r="G23" i="2"/>
  <c r="F25" i="3"/>
  <c r="F26" i="3" s="1"/>
  <c r="G44" i="2"/>
  <c r="G56" i="2" s="1"/>
  <c r="G24" i="2"/>
  <c r="G25" i="2" s="1"/>
  <c r="G26" i="2"/>
  <c r="G17" i="2"/>
  <c r="G27" i="2" s="1"/>
  <c r="F54" i="1"/>
  <c r="F55" i="1" s="1"/>
  <c r="C28" i="3" l="1"/>
  <c r="D23" i="3"/>
  <c r="D22" i="3"/>
  <c r="D21" i="3"/>
  <c r="D20" i="3"/>
  <c r="D16" i="3"/>
  <c r="D15" i="3"/>
  <c r="D14" i="3"/>
  <c r="C13" i="3"/>
  <c r="D13" i="3" s="1"/>
  <c r="B12" i="3"/>
  <c r="D11" i="3"/>
  <c r="D10" i="3"/>
  <c r="D9" i="3"/>
  <c r="B8" i="3"/>
  <c r="B7" i="3"/>
  <c r="C56" i="2"/>
  <c r="D50" i="2"/>
  <c r="D49" i="2"/>
  <c r="D48" i="2"/>
  <c r="D47" i="2"/>
  <c r="D43" i="2"/>
  <c r="D42" i="2"/>
  <c r="D41" i="2"/>
  <c r="C40" i="2"/>
  <c r="D40" i="2" s="1"/>
  <c r="D38" i="2"/>
  <c r="D37" i="2"/>
  <c r="D36" i="2"/>
  <c r="D22" i="2"/>
  <c r="D21" i="2"/>
  <c r="D19" i="2"/>
  <c r="D15" i="2"/>
  <c r="D14" i="2"/>
  <c r="C13" i="2"/>
  <c r="D13" i="2" s="1"/>
  <c r="D12" i="2"/>
  <c r="D11" i="2"/>
  <c r="D10" i="2"/>
  <c r="D9" i="2"/>
  <c r="D8" i="2"/>
  <c r="D7" i="2"/>
  <c r="D51" i="1"/>
  <c r="D50" i="1"/>
  <c r="D23" i="1"/>
  <c r="D22" i="1"/>
  <c r="D16" i="2" l="1"/>
  <c r="D23" i="2"/>
  <c r="D24" i="2" s="1"/>
  <c r="D12" i="3"/>
  <c r="F12" i="3"/>
  <c r="D8" i="3"/>
  <c r="F8" i="3"/>
  <c r="D7" i="3"/>
  <c r="D17" i="3" s="1"/>
  <c r="D28" i="3" s="1"/>
  <c r="F17" i="3"/>
  <c r="D34" i="2"/>
  <c r="D35" i="2"/>
  <c r="D39" i="2"/>
  <c r="D24" i="3"/>
  <c r="D25" i="3" s="1"/>
  <c r="D26" i="3" s="1"/>
  <c r="D52" i="2"/>
  <c r="D53" i="2" s="1"/>
  <c r="D54" i="2" s="1"/>
  <c r="D25" i="2"/>
  <c r="D49" i="1"/>
  <c r="D48" i="1"/>
  <c r="D37" i="1"/>
  <c r="D38" i="1"/>
  <c r="D39" i="1"/>
  <c r="D42" i="1"/>
  <c r="D43" i="1"/>
  <c r="D44" i="1"/>
  <c r="D10" i="1"/>
  <c r="D11" i="1"/>
  <c r="D12" i="1"/>
  <c r="D15" i="1"/>
  <c r="D16" i="1"/>
  <c r="D44" i="2" l="1"/>
  <c r="D45" i="2" s="1"/>
  <c r="D46" i="2" s="1"/>
  <c r="F18" i="3"/>
  <c r="F19" i="3" s="1"/>
  <c r="F29" i="3" s="1"/>
  <c r="F28" i="3"/>
  <c r="D57" i="2"/>
  <c r="D56" i="2"/>
  <c r="D18" i="3"/>
  <c r="D19" i="3" s="1"/>
  <c r="D29" i="3" s="1"/>
  <c r="D26" i="2"/>
  <c r="D17" i="2"/>
  <c r="D18" i="2" s="1"/>
  <c r="D27" i="2" s="1"/>
  <c r="B40" i="1"/>
  <c r="B36" i="1"/>
  <c r="B35" i="1"/>
  <c r="B13" i="1"/>
  <c r="F13" i="1" s="1"/>
  <c r="B9" i="1"/>
  <c r="F9" i="1" s="1"/>
  <c r="B8" i="1"/>
  <c r="F8" i="1" s="1"/>
  <c r="D36" i="1" l="1"/>
  <c r="F36" i="1"/>
  <c r="D40" i="1"/>
  <c r="F40" i="1"/>
  <c r="D8" i="1"/>
  <c r="D9" i="1"/>
  <c r="D13" i="1"/>
  <c r="D35" i="1"/>
  <c r="F35" i="1"/>
  <c r="G45" i="2"/>
  <c r="G46" i="2" s="1"/>
  <c r="G57" i="2" s="1"/>
  <c r="C57" i="1"/>
  <c r="D53" i="1"/>
  <c r="C41" i="1"/>
  <c r="D41" i="1" s="1"/>
  <c r="D20" i="1"/>
  <c r="D24" i="1" s="1"/>
  <c r="C14" i="1"/>
  <c r="D14" i="1" s="1"/>
  <c r="D17" i="1" l="1"/>
  <c r="F45" i="1"/>
  <c r="D45" i="1"/>
  <c r="D46" i="1" s="1"/>
  <c r="D47" i="1" s="1"/>
  <c r="F17" i="1"/>
  <c r="F46" i="1"/>
  <c r="F47" i="1"/>
  <c r="F58" i="1" s="1"/>
  <c r="F57" i="1"/>
  <c r="D27" i="1"/>
  <c r="D54" i="1"/>
  <c r="D55" i="1" s="1"/>
  <c r="D25" i="1"/>
  <c r="D26" i="1" s="1"/>
  <c r="D57" i="1" l="1"/>
  <c r="D58" i="1"/>
  <c r="D18" i="1"/>
  <c r="D19" i="1" s="1"/>
  <c r="D28" i="1" s="1"/>
  <c r="F18" i="1"/>
  <c r="F19" i="1" s="1"/>
  <c r="F28" i="1" s="1"/>
  <c r="F27" i="1"/>
</calcChain>
</file>

<file path=xl/sharedStrings.xml><?xml version="1.0" encoding="utf-8"?>
<sst xmlns="http://schemas.openxmlformats.org/spreadsheetml/2006/main" count="249" uniqueCount="78">
  <si>
    <t>Qty</t>
  </si>
  <si>
    <t>Rate</t>
  </si>
  <si>
    <t>Amount</t>
  </si>
  <si>
    <t>SIZE IN METER</t>
  </si>
  <si>
    <t xml:space="preserve">
</t>
  </si>
  <si>
    <t>Wall</t>
  </si>
  <si>
    <t>Ceiling</t>
  </si>
  <si>
    <t>Kick Plates</t>
  </si>
  <si>
    <t>Strip Curtains</t>
  </si>
  <si>
    <t>PUF Slabs</t>
  </si>
  <si>
    <t>View Port  for Freezer Room</t>
  </si>
  <si>
    <t>LED Lights</t>
  </si>
  <si>
    <t xml:space="preserve">Supply Price- Freezer </t>
  </si>
  <si>
    <t>GST @ 18%</t>
  </si>
  <si>
    <t xml:space="preserve">Total Supply Price-Freezer </t>
  </si>
  <si>
    <t>Installation Price of Freezer</t>
  </si>
  <si>
    <t>ODU stand for Freezer</t>
  </si>
  <si>
    <t xml:space="preserve">Installation Price Freezer  </t>
  </si>
  <si>
    <t xml:space="preserve">Total Installation Price Freezer </t>
  </si>
  <si>
    <t xml:space="preserve">Wall </t>
  </si>
  <si>
    <t>Strip Curtain</t>
  </si>
  <si>
    <t>Puf Slabs</t>
  </si>
  <si>
    <t>View Port  for Chiller Room</t>
  </si>
  <si>
    <t xml:space="preserve">Supply Price- Chller </t>
  </si>
  <si>
    <t xml:space="preserve">Total Supply Price- Chller </t>
  </si>
  <si>
    <t>Installation Price of Chiller</t>
  </si>
  <si>
    <t>ODU stand for Chiller</t>
  </si>
  <si>
    <t>Total Installation Price Chiller</t>
  </si>
  <si>
    <t xml:space="preserve">Total Chiller (Supply+ Installation) with GST </t>
  </si>
  <si>
    <t>Offer for the Freezer</t>
  </si>
  <si>
    <t>Door with Double Handle</t>
  </si>
  <si>
    <t>Climatrol Corporation</t>
  </si>
  <si>
    <t xml:space="preserve">Total Freezer  (Supply+ Installation) without  GST </t>
  </si>
  <si>
    <t xml:space="preserve">Total Freezer  (Supply+ Installation) with GST </t>
  </si>
  <si>
    <t>Width (Meters)</t>
  </si>
  <si>
    <t>Depth (Meters)</t>
  </si>
  <si>
    <t>Hight (Meters)</t>
  </si>
  <si>
    <t>10,000 BTU/HR IDU &amp; ODU</t>
  </si>
  <si>
    <t xml:space="preserve">Total Chiller (Supply+ Installation) without GST </t>
  </si>
  <si>
    <t>10,000 BTU/Hr Climatrol Make R404a IDU</t>
  </si>
  <si>
    <t>15,000 BTU/Hr Climatrol Make R404a IDU</t>
  </si>
  <si>
    <t>FREEZER Room  (100 mm PP/PP)</t>
  </si>
  <si>
    <t>Chiller Room (60 mm PP/PP)</t>
  </si>
  <si>
    <t>Dismantle of Old Room</t>
  </si>
  <si>
    <t>Kota Finishing</t>
  </si>
  <si>
    <t>Technochill</t>
  </si>
  <si>
    <t>Debri remove &amp; dump out site</t>
  </si>
  <si>
    <t>Rinac</t>
  </si>
  <si>
    <t>NA</t>
  </si>
  <si>
    <t>Qty &amp; AMT</t>
  </si>
  <si>
    <t>Rate AMT</t>
  </si>
  <si>
    <t>RATE Qty AMT</t>
  </si>
  <si>
    <t>Copper Pipping for Frezer</t>
  </si>
  <si>
    <t>850 Extra</t>
  </si>
  <si>
    <t>Extra copper piping for frezer</t>
  </si>
  <si>
    <t>Extra Coper piping for frezer</t>
  </si>
  <si>
    <t>Extra Coper piping for Chiller</t>
  </si>
  <si>
    <t>Flush Type Door (SS/SS)</t>
  </si>
  <si>
    <t>S No</t>
  </si>
  <si>
    <t>Supply</t>
  </si>
  <si>
    <t>Installation &amp; Dismantle</t>
  </si>
  <si>
    <t>Freight</t>
  </si>
  <si>
    <t>Climatrol</t>
  </si>
  <si>
    <t>Basic</t>
  </si>
  <si>
    <t>Total</t>
  </si>
  <si>
    <t>Initial Quote</t>
  </si>
  <si>
    <t>Final Quote</t>
  </si>
  <si>
    <t>Basic Amount</t>
  </si>
  <si>
    <t>Description</t>
  </si>
  <si>
    <t>Rinac India</t>
  </si>
  <si>
    <t>L1</t>
  </si>
  <si>
    <t>L2</t>
  </si>
  <si>
    <t>L3</t>
  </si>
  <si>
    <r>
      <t xml:space="preserve">Supplier Name </t>
    </r>
    <r>
      <rPr>
        <b/>
        <sz val="8"/>
        <rFont val="Calibri"/>
        <family val="2"/>
      </rPr>
      <t>→</t>
    </r>
  </si>
  <si>
    <t>Walk in Freezer Room Domestic adani launge</t>
  </si>
  <si>
    <t>Walk in Chiller Room Domestic adani launge</t>
  </si>
  <si>
    <t>Walk in Freezer Room International Adani launge</t>
  </si>
  <si>
    <t>Walk in Chiller Room International Adani launge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</si>
</sst>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0_);[Red]\(0.00\)"/>
    <numFmt numFmtId="167" formatCode="0_);[Red]\(0\)"/>
    <numFmt numFmtId="168" formatCode="_(* #,##0.0_);_(* \(#,##0.0\);_(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9"/>
      <name val="Arial"/>
      <family val="2"/>
    </font>
    <font>
      <sz val="12"/>
      <color indexed="8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b/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3"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 wrapText="1"/>
    </xf>
    <xf numFmtId="0" fontId="2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2" fillId="0" borderId="0" xfId="4" applyFont="1" applyAlignment="1">
      <alignment vertical="top"/>
    </xf>
    <xf numFmtId="164" fontId="2" fillId="0" borderId="0" xfId="1" applyFont="1" applyAlignment="1">
      <alignment vertical="top"/>
    </xf>
    <xf numFmtId="164" fontId="2" fillId="0" borderId="0" xfId="1" applyFont="1" applyAlignment="1">
      <alignment horizontal="center" vertical="top"/>
    </xf>
    <xf numFmtId="164" fontId="2" fillId="0" borderId="0" xfId="1" applyFont="1" applyAlignment="1">
      <alignment horizontal="center" vertical="top" wrapText="1"/>
    </xf>
    <xf numFmtId="43" fontId="2" fillId="0" borderId="0" xfId="0" applyNumberFormat="1" applyFont="1" applyAlignment="1">
      <alignment vertical="top" wrapText="1"/>
    </xf>
    <xf numFmtId="165" fontId="2" fillId="0" borderId="0" xfId="1" applyNumberFormat="1" applyFont="1" applyAlignment="1">
      <alignment horizontal="center" vertical="top" wrapText="1"/>
    </xf>
    <xf numFmtId="166" fontId="6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left" vertical="top" wrapText="1"/>
    </xf>
    <xf numFmtId="165" fontId="2" fillId="0" borderId="0" xfId="1" applyNumberFormat="1" applyFont="1" applyAlignment="1">
      <alignment horizontal="center" vertical="top"/>
    </xf>
    <xf numFmtId="0" fontId="7" fillId="2" borderId="1" xfId="0" applyFont="1" applyFill="1" applyBorder="1"/>
    <xf numFmtId="165" fontId="7" fillId="2" borderId="1" xfId="1" applyNumberFormat="1" applyFont="1" applyFill="1" applyBorder="1" applyAlignment="1">
      <alignment horizontal="center" vertical="top" wrapText="1"/>
    </xf>
    <xf numFmtId="164" fontId="7" fillId="2" borderId="1" xfId="1" applyFont="1" applyFill="1" applyBorder="1" applyAlignment="1">
      <alignment horizontal="center" vertical="top" wrapText="1"/>
    </xf>
    <xf numFmtId="165" fontId="7" fillId="2" borderId="1" xfId="1" applyNumberFormat="1" applyFont="1" applyFill="1" applyBorder="1" applyAlignment="1">
      <alignment vertical="top" wrapText="1"/>
    </xf>
    <xf numFmtId="166" fontId="7" fillId="2" borderId="1" xfId="2" applyNumberFormat="1" applyFont="1" applyFill="1" applyBorder="1" applyAlignment="1">
      <alignment horizontal="left" vertical="top" wrapText="1"/>
    </xf>
    <xf numFmtId="164" fontId="8" fillId="2" borderId="1" xfId="1" applyFont="1" applyFill="1" applyBorder="1" applyAlignment="1">
      <alignment horizontal="center" vertical="top"/>
    </xf>
    <xf numFmtId="165" fontId="7" fillId="2" borderId="1" xfId="1" applyNumberFormat="1" applyFont="1" applyFill="1" applyBorder="1" applyAlignment="1">
      <alignment horizontal="center" vertical="top"/>
    </xf>
    <xf numFmtId="164" fontId="7" fillId="2" borderId="1" xfId="1" applyFont="1" applyFill="1" applyBorder="1" applyAlignment="1">
      <alignment horizontal="center" vertical="top"/>
    </xf>
    <xf numFmtId="43" fontId="7" fillId="2" borderId="1" xfId="0" applyNumberFormat="1" applyFont="1" applyFill="1" applyBorder="1"/>
    <xf numFmtId="165" fontId="7" fillId="2" borderId="1" xfId="1" applyNumberFormat="1" applyFont="1" applyFill="1" applyBorder="1"/>
    <xf numFmtId="165" fontId="8" fillId="2" borderId="1" xfId="1" applyNumberFormat="1" applyFont="1" applyFill="1" applyBorder="1" applyAlignment="1">
      <alignment horizontal="center" vertical="top"/>
    </xf>
    <xf numFmtId="166" fontId="8" fillId="2" borderId="1" xfId="3" applyNumberFormat="1" applyFont="1" applyFill="1" applyBorder="1" applyAlignment="1">
      <alignment horizontal="left" vertical="top"/>
    </xf>
    <xf numFmtId="165" fontId="8" fillId="2" borderId="1" xfId="1" applyNumberFormat="1" applyFont="1" applyFill="1" applyBorder="1"/>
    <xf numFmtId="166" fontId="8" fillId="2" borderId="1" xfId="2" applyNumberFormat="1" applyFont="1" applyFill="1" applyBorder="1" applyAlignment="1">
      <alignment horizontal="left" vertical="top" wrapText="1"/>
    </xf>
    <xf numFmtId="164" fontId="8" fillId="2" borderId="1" xfId="1" applyFont="1" applyFill="1" applyBorder="1" applyAlignment="1">
      <alignment horizontal="center" vertical="top" wrapText="1"/>
    </xf>
    <xf numFmtId="165" fontId="8" fillId="2" borderId="1" xfId="1" applyNumberFormat="1" applyFont="1" applyFill="1" applyBorder="1" applyAlignment="1">
      <alignment horizontal="center" vertical="top" wrapText="1"/>
    </xf>
    <xf numFmtId="166" fontId="7" fillId="2" borderId="1" xfId="3" applyNumberFormat="1" applyFont="1" applyFill="1" applyBorder="1" applyAlignment="1">
      <alignment horizontal="left" vertical="top" wrapText="1"/>
    </xf>
    <xf numFmtId="166" fontId="8" fillId="2" borderId="1" xfId="2" applyNumberFormat="1" applyFont="1" applyFill="1" applyBorder="1" applyAlignment="1">
      <alignment horizontal="left" vertical="top"/>
    </xf>
    <xf numFmtId="164" fontId="7" fillId="2" borderId="1" xfId="1" applyFont="1" applyFill="1" applyBorder="1" applyAlignment="1">
      <alignment horizontal="left" vertical="top"/>
    </xf>
    <xf numFmtId="166" fontId="7" fillId="2" borderId="1" xfId="3" applyNumberFormat="1" applyFont="1" applyFill="1" applyBorder="1" applyAlignment="1">
      <alignment horizontal="left" vertical="top"/>
    </xf>
    <xf numFmtId="167" fontId="8" fillId="2" borderId="1" xfId="2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2" borderId="0" xfId="0" applyFont="1" applyFill="1"/>
    <xf numFmtId="0" fontId="7" fillId="2" borderId="1" xfId="0" applyFont="1" applyFill="1" applyBorder="1" applyAlignment="1">
      <alignment vertical="top" wrapText="1"/>
    </xf>
    <xf numFmtId="166" fontId="8" fillId="2" borderId="1" xfId="3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top" wrapText="1"/>
    </xf>
    <xf numFmtId="167" fontId="8" fillId="2" borderId="1" xfId="2" applyNumberFormat="1" applyFont="1" applyFill="1" applyBorder="1" applyAlignment="1">
      <alignment horizontal="left" vertical="top" wrapText="1"/>
    </xf>
    <xf numFmtId="166" fontId="8" fillId="2" borderId="1" xfId="3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/>
    <xf numFmtId="43" fontId="8" fillId="2" borderId="1" xfId="1" applyNumberFormat="1" applyFont="1" applyFill="1" applyBorder="1" applyAlignment="1">
      <alignment horizontal="center" vertical="top"/>
    </xf>
    <xf numFmtId="0" fontId="7" fillId="2" borderId="1" xfId="4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164" fontId="7" fillId="2" borderId="1" xfId="1" applyFont="1" applyFill="1" applyBorder="1" applyAlignment="1">
      <alignment vertical="top" wrapText="1"/>
    </xf>
    <xf numFmtId="43" fontId="7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3" fontId="7" fillId="2" borderId="1" xfId="0" applyNumberFormat="1" applyFont="1" applyFill="1" applyBorder="1" applyAlignment="1">
      <alignment vertical="top"/>
    </xf>
    <xf numFmtId="43" fontId="8" fillId="2" borderId="1" xfId="1" applyNumberFormat="1" applyFont="1" applyFill="1" applyBorder="1" applyAlignment="1">
      <alignment horizontal="center" vertical="top" wrapText="1"/>
    </xf>
    <xf numFmtId="164" fontId="7" fillId="2" borderId="1" xfId="1" applyFont="1" applyFill="1" applyBorder="1" applyAlignment="1">
      <alignment vertical="top"/>
    </xf>
    <xf numFmtId="168" fontId="7" fillId="2" borderId="1" xfId="1" applyNumberFormat="1" applyFont="1" applyFill="1" applyBorder="1" applyAlignment="1">
      <alignment horizontal="center" vertical="top" wrapText="1"/>
    </xf>
    <xf numFmtId="164" fontId="8" fillId="3" borderId="1" xfId="1" applyFont="1" applyFill="1" applyBorder="1" applyAlignment="1">
      <alignment horizontal="center" vertical="top"/>
    </xf>
    <xf numFmtId="164" fontId="8" fillId="3" borderId="1" xfId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165" fontId="8" fillId="5" borderId="1" xfId="1" applyNumberFormat="1" applyFont="1" applyFill="1" applyBorder="1" applyAlignment="1">
      <alignment vertical="center"/>
    </xf>
    <xf numFmtId="165" fontId="8" fillId="6" borderId="1" xfId="1" applyNumberFormat="1" applyFont="1" applyFill="1" applyBorder="1" applyAlignment="1">
      <alignment vertical="center"/>
    </xf>
    <xf numFmtId="165" fontId="8" fillId="4" borderId="1" xfId="1" applyNumberFormat="1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vertical="center"/>
    </xf>
    <xf numFmtId="165" fontId="7" fillId="6" borderId="1" xfId="1" applyNumberFormat="1" applyFont="1" applyFill="1" applyBorder="1" applyAlignment="1">
      <alignment vertical="center"/>
    </xf>
    <xf numFmtId="165" fontId="7" fillId="4" borderId="1" xfId="1" applyNumberFormat="1" applyFont="1" applyFill="1" applyBorder="1" applyAlignment="1">
      <alignment vertical="center"/>
    </xf>
    <xf numFmtId="165" fontId="8" fillId="5" borderId="1" xfId="1" applyNumberFormat="1" applyFont="1" applyFill="1" applyBorder="1" applyAlignment="1">
      <alignment horizontal="center" vertical="center" wrapText="1"/>
    </xf>
    <xf numFmtId="165" fontId="8" fillId="6" borderId="1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8" fillId="4" borderId="1" xfId="1" applyNumberFormat="1" applyFont="1" applyFill="1" applyBorder="1" applyAlignment="1">
      <alignment horizontal="center" vertical="center"/>
    </xf>
    <xf numFmtId="165" fontId="8" fillId="6" borderId="1" xfId="1" applyNumberFormat="1" applyFont="1" applyFill="1" applyBorder="1" applyAlignment="1">
      <alignment horizontal="center" vertical="center"/>
    </xf>
    <xf numFmtId="165" fontId="8" fillId="4" borderId="2" xfId="1" applyNumberFormat="1" applyFont="1" applyFill="1" applyBorder="1" applyAlignment="1">
      <alignment horizontal="center" vertical="center"/>
    </xf>
    <xf numFmtId="165" fontId="8" fillId="4" borderId="3" xfId="1" applyNumberFormat="1" applyFont="1" applyFill="1" applyBorder="1" applyAlignment="1">
      <alignment horizontal="center"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8" fillId="5" borderId="2" xfId="1" applyNumberFormat="1" applyFont="1" applyFill="1" applyBorder="1" applyAlignment="1">
      <alignment horizontal="center" vertical="center"/>
    </xf>
    <xf numFmtId="165" fontId="8" fillId="5" borderId="3" xfId="1" applyNumberFormat="1" applyFont="1" applyFill="1" applyBorder="1" applyAlignment="1">
      <alignment horizontal="center" vertical="center"/>
    </xf>
    <xf numFmtId="165" fontId="8" fillId="5" borderId="4" xfId="1" applyNumberFormat="1" applyFont="1" applyFill="1" applyBorder="1" applyAlignment="1">
      <alignment horizontal="center" vertical="center"/>
    </xf>
    <xf numFmtId="165" fontId="8" fillId="5" borderId="1" xfId="1" applyNumberFormat="1" applyFont="1" applyFill="1" applyBorder="1" applyAlignment="1">
      <alignment horizontal="center" vertical="center"/>
    </xf>
    <xf numFmtId="165" fontId="8" fillId="6" borderId="2" xfId="1" applyNumberFormat="1" applyFont="1" applyFill="1" applyBorder="1" applyAlignment="1">
      <alignment horizontal="center" vertical="center"/>
    </xf>
    <xf numFmtId="165" fontId="8" fillId="6" borderId="3" xfId="1" applyNumberFormat="1" applyFont="1" applyFill="1" applyBorder="1" applyAlignment="1">
      <alignment horizontal="center" vertical="center"/>
    </xf>
    <xf numFmtId="165" fontId="8" fillId="6" borderId="4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5" fontId="8" fillId="7" borderId="1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 wrapText="1"/>
    </xf>
    <xf numFmtId="165" fontId="8" fillId="3" borderId="4" xfId="1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_Sheet3" xfId="2"/>
    <cellStyle name="Normal_Sheet3_1" xfId="3"/>
    <cellStyle name="Normal_Sheet3_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"/>
  <sheetViews>
    <sheetView tabSelected="1" topLeftCell="B1" zoomScale="85" zoomScaleNormal="85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F17" sqref="F17"/>
    </sheetView>
  </sheetViews>
  <sheetFormatPr defaultRowHeight="12.5" x14ac:dyDescent="0.25"/>
  <cols>
    <col min="1" max="1" width="3.36328125" style="62" customWidth="1"/>
    <col min="2" max="2" width="3.6328125" style="75" bestFit="1" customWidth="1"/>
    <col min="3" max="3" width="30.453125" style="62" customWidth="1"/>
    <col min="4" max="8" width="9.6328125" style="63" customWidth="1"/>
    <col min="9" max="9" width="13.90625" style="63" customWidth="1"/>
    <col min="10" max="18" width="9.6328125" style="63" customWidth="1"/>
    <col min="19" max="21" width="9.6328125" style="62" customWidth="1"/>
    <col min="22" max="16384" width="8.7265625" style="62"/>
  </cols>
  <sheetData>
    <row r="2" spans="2:21" x14ac:dyDescent="0.25">
      <c r="B2" s="99" t="s">
        <v>73</v>
      </c>
      <c r="C2" s="100"/>
      <c r="D2" s="82" t="s">
        <v>62</v>
      </c>
      <c r="E2" s="83"/>
      <c r="F2" s="83"/>
      <c r="G2" s="83"/>
      <c r="H2" s="83"/>
      <c r="I2" s="84"/>
      <c r="J2" s="86" t="s">
        <v>45</v>
      </c>
      <c r="K2" s="87"/>
      <c r="L2" s="87"/>
      <c r="M2" s="87"/>
      <c r="N2" s="87"/>
      <c r="O2" s="88"/>
      <c r="P2" s="79" t="s">
        <v>69</v>
      </c>
      <c r="Q2" s="80"/>
      <c r="R2" s="80"/>
      <c r="S2" s="80"/>
      <c r="T2" s="80"/>
      <c r="U2" s="81"/>
    </row>
    <row r="3" spans="2:21" x14ac:dyDescent="0.25">
      <c r="B3" s="101" t="s">
        <v>58</v>
      </c>
      <c r="C3" s="101" t="s">
        <v>68</v>
      </c>
      <c r="D3" s="85" t="s">
        <v>65</v>
      </c>
      <c r="E3" s="85"/>
      <c r="F3" s="85"/>
      <c r="G3" s="85" t="s">
        <v>66</v>
      </c>
      <c r="H3" s="85"/>
      <c r="I3" s="85"/>
      <c r="J3" s="86" t="s">
        <v>65</v>
      </c>
      <c r="K3" s="87"/>
      <c r="L3" s="88"/>
      <c r="M3" s="86" t="s">
        <v>66</v>
      </c>
      <c r="N3" s="87"/>
      <c r="O3" s="88"/>
      <c r="P3" s="79" t="s">
        <v>65</v>
      </c>
      <c r="Q3" s="80"/>
      <c r="R3" s="81"/>
      <c r="S3" s="79" t="s">
        <v>66</v>
      </c>
      <c r="T3" s="80"/>
      <c r="U3" s="81"/>
    </row>
    <row r="4" spans="2:21" s="74" customFormat="1" ht="21" x14ac:dyDescent="0.25">
      <c r="B4" s="102"/>
      <c r="C4" s="102"/>
      <c r="D4" s="71" t="s">
        <v>59</v>
      </c>
      <c r="E4" s="71" t="s">
        <v>60</v>
      </c>
      <c r="F4" s="71" t="s">
        <v>67</v>
      </c>
      <c r="G4" s="71" t="s">
        <v>59</v>
      </c>
      <c r="H4" s="71" t="s">
        <v>60</v>
      </c>
      <c r="I4" s="71" t="s">
        <v>67</v>
      </c>
      <c r="J4" s="72" t="s">
        <v>59</v>
      </c>
      <c r="K4" s="72" t="s">
        <v>60</v>
      </c>
      <c r="L4" s="72" t="s">
        <v>67</v>
      </c>
      <c r="M4" s="72" t="s">
        <v>59</v>
      </c>
      <c r="N4" s="72" t="s">
        <v>60</v>
      </c>
      <c r="O4" s="72" t="s">
        <v>67</v>
      </c>
      <c r="P4" s="73" t="s">
        <v>59</v>
      </c>
      <c r="Q4" s="73" t="s">
        <v>60</v>
      </c>
      <c r="R4" s="73" t="s">
        <v>63</v>
      </c>
      <c r="S4" s="73" t="s">
        <v>59</v>
      </c>
      <c r="T4" s="73" t="s">
        <v>60</v>
      </c>
      <c r="U4" s="73" t="s">
        <v>63</v>
      </c>
    </row>
    <row r="5" spans="2:21" x14ac:dyDescent="0.25">
      <c r="B5" s="76">
        <v>1</v>
      </c>
      <c r="C5" s="64" t="s">
        <v>74</v>
      </c>
      <c r="D5" s="68">
        <f>' Freezer + Chiller 1'!D17</f>
        <v>160294.5</v>
      </c>
      <c r="E5" s="68">
        <f>' Freezer + Chiller 1'!D24</f>
        <v>90000</v>
      </c>
      <c r="F5" s="68">
        <f>D5+E5</f>
        <v>250294.5</v>
      </c>
      <c r="G5" s="68">
        <v>143950.625</v>
      </c>
      <c r="H5" s="68">
        <v>90000</v>
      </c>
      <c r="I5" s="68">
        <f>G5+H5</f>
        <v>233950.625</v>
      </c>
      <c r="J5" s="69">
        <f>' Freezer + Chiller 1'!F17</f>
        <v>209058.19</v>
      </c>
      <c r="K5" s="69">
        <f>' Freezer + Chiller 1'!F24</f>
        <v>93000</v>
      </c>
      <c r="L5" s="69">
        <f>K5+J5</f>
        <v>302058.19</v>
      </c>
      <c r="M5" s="69">
        <v>194504.5</v>
      </c>
      <c r="N5" s="69">
        <v>50000</v>
      </c>
      <c r="O5" s="69">
        <f t="shared" ref="O5:O10" si="0">N5+M5</f>
        <v>244504.5</v>
      </c>
      <c r="P5" s="70">
        <f>' Freezer + Chiller 1'!G17</f>
        <v>212330.34404999999</v>
      </c>
      <c r="Q5" s="70">
        <f>' Freezer + Chiller 1'!G24</f>
        <v>72355.311600000001</v>
      </c>
      <c r="R5" s="70">
        <f>Q5+P5</f>
        <v>284685.65564999997</v>
      </c>
      <c r="S5" s="70">
        <v>212330.34404999999</v>
      </c>
      <c r="T5" s="70">
        <v>72355.311600000001</v>
      </c>
      <c r="U5" s="70">
        <f>T5+S5</f>
        <v>284685.65564999997</v>
      </c>
    </row>
    <row r="6" spans="2:21" x14ac:dyDescent="0.25">
      <c r="B6" s="76">
        <v>2</v>
      </c>
      <c r="C6" s="64" t="s">
        <v>75</v>
      </c>
      <c r="D6" s="68">
        <f>' Freezer + Chiller 1'!D45</f>
        <v>151473.31299999999</v>
      </c>
      <c r="E6" s="68">
        <f>' Freezer + Chiller 1'!D53</f>
        <v>90000</v>
      </c>
      <c r="F6" s="68">
        <f t="shared" ref="F6:F9" si="1">D6+E6</f>
        <v>241473.31299999999</v>
      </c>
      <c r="G6" s="68">
        <v>137138.43799999999</v>
      </c>
      <c r="H6" s="68">
        <v>90000</v>
      </c>
      <c r="I6" s="68">
        <f>G6+H6</f>
        <v>227138.43799999999</v>
      </c>
      <c r="J6" s="69">
        <f>' Freezer + Chiller 1'!F45</f>
        <v>200507.4829</v>
      </c>
      <c r="K6" s="69">
        <f>' Freezer + Chiller 1'!F53</f>
        <v>111000</v>
      </c>
      <c r="L6" s="69">
        <f t="shared" ref="L6:L10" si="2">K6+J6</f>
        <v>311507.4829</v>
      </c>
      <c r="M6" s="69">
        <v>186120.70300000001</v>
      </c>
      <c r="N6" s="69">
        <v>85000</v>
      </c>
      <c r="O6" s="69">
        <f t="shared" si="0"/>
        <v>271120.70299999998</v>
      </c>
      <c r="P6" s="70">
        <f>' Freezer + Chiller 1'!G45</f>
        <v>157849.57402500001</v>
      </c>
      <c r="Q6" s="70">
        <f>' Freezer + Chiller 1'!G53</f>
        <v>71454.035399999993</v>
      </c>
      <c r="R6" s="70">
        <f t="shared" ref="R6:R9" si="3">Q6+P6</f>
        <v>229303.609425</v>
      </c>
      <c r="S6" s="70">
        <v>157849.57402500001</v>
      </c>
      <c r="T6" s="70">
        <v>71454.035399999993</v>
      </c>
      <c r="U6" s="70">
        <f>T6+S6</f>
        <v>229303.609425</v>
      </c>
    </row>
    <row r="7" spans="2:21" x14ac:dyDescent="0.25">
      <c r="B7" s="76">
        <v>3</v>
      </c>
      <c r="C7" s="64" t="s">
        <v>76</v>
      </c>
      <c r="D7" s="68">
        <f>'Freezer + Chiller 2'!D16</f>
        <v>169419.79</v>
      </c>
      <c r="E7" s="68">
        <f>'Freezer + Chiller 2'!D23</f>
        <v>90000</v>
      </c>
      <c r="F7" s="68">
        <f t="shared" si="1"/>
        <v>259419.79</v>
      </c>
      <c r="G7" s="68">
        <v>151999.625</v>
      </c>
      <c r="H7" s="68">
        <v>90000</v>
      </c>
      <c r="I7" s="68">
        <f>G7+H7</f>
        <v>241999.625</v>
      </c>
      <c r="J7" s="69">
        <f>'Freezer + Chiller 2'!G16</f>
        <v>239723.48699999999</v>
      </c>
      <c r="K7" s="69">
        <f>'Freezer + Chiller 2'!G23</f>
        <v>93000</v>
      </c>
      <c r="L7" s="69">
        <f t="shared" si="2"/>
        <v>332723.48699999996</v>
      </c>
      <c r="M7" s="69">
        <v>222554.14499999999</v>
      </c>
      <c r="N7" s="69">
        <v>50000</v>
      </c>
      <c r="O7" s="69">
        <f t="shared" si="0"/>
        <v>272554.14500000002</v>
      </c>
      <c r="P7" s="70">
        <f>'Freezer + Chiller 2'!H16</f>
        <v>182855.59677</v>
      </c>
      <c r="Q7" s="70">
        <f>'Freezer + Chiller 2'!H23</f>
        <v>71161.878479999999</v>
      </c>
      <c r="R7" s="70">
        <f t="shared" si="3"/>
        <v>254017.47525000002</v>
      </c>
      <c r="S7" s="70">
        <v>182855.59677</v>
      </c>
      <c r="T7" s="70">
        <v>71161.878479999999</v>
      </c>
      <c r="U7" s="70">
        <f>T7+S7</f>
        <v>254017.47525000002</v>
      </c>
    </row>
    <row r="8" spans="2:21" x14ac:dyDescent="0.25">
      <c r="B8" s="76">
        <v>4</v>
      </c>
      <c r="C8" s="64" t="s">
        <v>77</v>
      </c>
      <c r="D8" s="68">
        <f>'Freezer + Chiller 2'!D44</f>
        <v>152050.04499999998</v>
      </c>
      <c r="E8" s="68">
        <f>'Freezer + Chiller 2'!D52</f>
        <v>90000</v>
      </c>
      <c r="F8" s="68">
        <f t="shared" si="1"/>
        <v>242050.04499999998</v>
      </c>
      <c r="G8" s="68">
        <v>137755.66999999998</v>
      </c>
      <c r="H8" s="68">
        <v>90000</v>
      </c>
      <c r="I8" s="68">
        <f>G8+H8</f>
        <v>227755.66999999998</v>
      </c>
      <c r="J8" s="69">
        <f>'Freezer + Chiller 2'!G44</f>
        <v>202567.6237</v>
      </c>
      <c r="K8" s="69">
        <f>'Freezer + Chiller 2'!G52</f>
        <v>111000</v>
      </c>
      <c r="L8" s="69">
        <f t="shared" si="2"/>
        <v>313567.6237</v>
      </c>
      <c r="M8" s="69">
        <v>187999.62399999998</v>
      </c>
      <c r="N8" s="69">
        <v>85000</v>
      </c>
      <c r="O8" s="69">
        <f t="shared" si="0"/>
        <v>272999.62399999995</v>
      </c>
      <c r="P8" s="70">
        <f>'Freezer + Chiller 2'!H44</f>
        <v>155656.68359999999</v>
      </c>
      <c r="Q8" s="70">
        <f>'Freezer + Chiller 2'!H52</f>
        <v>71359.114199999996</v>
      </c>
      <c r="R8" s="70">
        <f t="shared" si="3"/>
        <v>227015.7978</v>
      </c>
      <c r="S8" s="70">
        <v>155656.68359999999</v>
      </c>
      <c r="T8" s="70">
        <v>71359.114199999996</v>
      </c>
      <c r="U8" s="70">
        <f>T8+S8</f>
        <v>227015.7978</v>
      </c>
    </row>
    <row r="9" spans="2:21" x14ac:dyDescent="0.25">
      <c r="B9" s="76">
        <v>5</v>
      </c>
      <c r="C9" s="64" t="s">
        <v>77</v>
      </c>
      <c r="D9" s="68">
        <f>Chiller!D17</f>
        <v>163831.04800000001</v>
      </c>
      <c r="E9" s="68">
        <f>Chiller!D24</f>
        <v>90000</v>
      </c>
      <c r="F9" s="68">
        <f t="shared" si="1"/>
        <v>253831.04800000001</v>
      </c>
      <c r="G9" s="68">
        <v>148339.29800000001</v>
      </c>
      <c r="H9" s="68">
        <v>90000</v>
      </c>
      <c r="I9" s="68">
        <f>G9+H9</f>
        <v>238339.29800000001</v>
      </c>
      <c r="J9" s="69">
        <f>Chiller!F17</f>
        <v>219719.9209</v>
      </c>
      <c r="K9" s="69">
        <f>Chiller!F24</f>
        <v>76000</v>
      </c>
      <c r="L9" s="69">
        <f t="shared" si="2"/>
        <v>295719.92090000003</v>
      </c>
      <c r="M9" s="69">
        <v>203754.83799999999</v>
      </c>
      <c r="N9" s="69">
        <v>50000</v>
      </c>
      <c r="O9" s="69">
        <f t="shared" si="0"/>
        <v>253754.83799999999</v>
      </c>
      <c r="P9" s="70">
        <f>Chiller!G17</f>
        <v>184152.83576250001</v>
      </c>
      <c r="Q9" s="70">
        <f>Chiller!G24</f>
        <v>72679.803899999999</v>
      </c>
      <c r="R9" s="70">
        <f t="shared" si="3"/>
        <v>256832.63966250001</v>
      </c>
      <c r="S9" s="70">
        <v>184152.83576250001</v>
      </c>
      <c r="T9" s="70">
        <v>72679.803899999999</v>
      </c>
      <c r="U9" s="70">
        <f>T9+S9</f>
        <v>256832.63966250001</v>
      </c>
    </row>
    <row r="10" spans="2:21" x14ac:dyDescent="0.25">
      <c r="B10" s="76">
        <v>6</v>
      </c>
      <c r="C10" s="64" t="s">
        <v>61</v>
      </c>
      <c r="D10" s="68">
        <v>0</v>
      </c>
      <c r="E10" s="68">
        <v>0</v>
      </c>
      <c r="F10" s="68">
        <v>90000</v>
      </c>
      <c r="G10" s="68">
        <v>0</v>
      </c>
      <c r="H10" s="68">
        <v>0</v>
      </c>
      <c r="I10" s="68">
        <v>70000</v>
      </c>
      <c r="J10" s="69">
        <v>0</v>
      </c>
      <c r="K10" s="69">
        <v>0</v>
      </c>
      <c r="L10" s="69">
        <f t="shared" si="2"/>
        <v>0</v>
      </c>
      <c r="M10" s="69">
        <v>0</v>
      </c>
      <c r="N10" s="69">
        <v>0</v>
      </c>
      <c r="O10" s="69">
        <f t="shared" si="0"/>
        <v>0</v>
      </c>
      <c r="P10" s="70">
        <v>0</v>
      </c>
      <c r="Q10" s="70">
        <v>0</v>
      </c>
      <c r="R10" s="70">
        <v>70000</v>
      </c>
      <c r="S10" s="70">
        <v>0</v>
      </c>
      <c r="T10" s="70">
        <v>0</v>
      </c>
      <c r="U10" s="70">
        <v>70000</v>
      </c>
    </row>
    <row r="11" spans="2:21" x14ac:dyDescent="0.25">
      <c r="B11" s="89" t="s">
        <v>64</v>
      </c>
      <c r="C11" s="90"/>
      <c r="D11" s="65">
        <f t="shared" ref="D11:U11" si="4">SUM(D5:D10)</f>
        <v>797068.696</v>
      </c>
      <c r="E11" s="65">
        <f t="shared" si="4"/>
        <v>450000</v>
      </c>
      <c r="F11" s="65">
        <f t="shared" si="4"/>
        <v>1337068.696</v>
      </c>
      <c r="G11" s="65">
        <f t="shared" si="4"/>
        <v>719183.65599999996</v>
      </c>
      <c r="H11" s="65">
        <f t="shared" si="4"/>
        <v>450000</v>
      </c>
      <c r="I11" s="65">
        <f t="shared" si="4"/>
        <v>1239183.656</v>
      </c>
      <c r="J11" s="66">
        <f t="shared" si="4"/>
        <v>1071576.7045</v>
      </c>
      <c r="K11" s="66">
        <f t="shared" si="4"/>
        <v>484000</v>
      </c>
      <c r="L11" s="66">
        <f t="shared" si="4"/>
        <v>1555576.7045</v>
      </c>
      <c r="M11" s="66">
        <f t="shared" si="4"/>
        <v>994933.80999999994</v>
      </c>
      <c r="N11" s="66">
        <f t="shared" si="4"/>
        <v>320000</v>
      </c>
      <c r="O11" s="66">
        <f t="shared" si="4"/>
        <v>1314933.81</v>
      </c>
      <c r="P11" s="67">
        <f t="shared" si="4"/>
        <v>892845.03420750005</v>
      </c>
      <c r="Q11" s="67">
        <f t="shared" si="4"/>
        <v>359010.14358000003</v>
      </c>
      <c r="R11" s="67">
        <f t="shared" si="4"/>
        <v>1321855.1777875</v>
      </c>
      <c r="S11" s="67">
        <f t="shared" si="4"/>
        <v>892845.03420750005</v>
      </c>
      <c r="T11" s="67">
        <f t="shared" si="4"/>
        <v>359010.14358000003</v>
      </c>
      <c r="U11" s="67">
        <f>SUM(U5:U10)</f>
        <v>1321855.1777875</v>
      </c>
    </row>
    <row r="12" spans="2:21" x14ac:dyDescent="0.25">
      <c r="I12" s="98" t="s">
        <v>70</v>
      </c>
      <c r="O12" s="78" t="s">
        <v>71</v>
      </c>
      <c r="U12" s="77" t="s">
        <v>72</v>
      </c>
    </row>
  </sheetData>
  <mergeCells count="13">
    <mergeCell ref="B2:C2"/>
    <mergeCell ref="C3:C4"/>
    <mergeCell ref="B3:B4"/>
    <mergeCell ref="B11:C11"/>
    <mergeCell ref="P3:R3"/>
    <mergeCell ref="S3:U3"/>
    <mergeCell ref="P2:U2"/>
    <mergeCell ref="D2:I2"/>
    <mergeCell ref="D3:F3"/>
    <mergeCell ref="G3:I3"/>
    <mergeCell ref="J2:O2"/>
    <mergeCell ref="J3:L3"/>
    <mergeCell ref="M3: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"/>
  <sheetViews>
    <sheetView workbookViewId="0">
      <selection activeCell="C6" sqref="C6"/>
    </sheetView>
  </sheetViews>
  <sheetFormatPr defaultColWidth="10.453125" defaultRowHeight="15.5" x14ac:dyDescent="0.25"/>
  <cols>
    <col min="1" max="1" width="55.08984375" style="1" bestFit="1" customWidth="1"/>
    <col min="2" max="2" width="7.1796875" style="12" bestFit="1" customWidth="1"/>
    <col min="3" max="3" width="12.7265625" style="14" customWidth="1"/>
    <col min="4" max="4" width="13" style="12" customWidth="1"/>
    <col min="5" max="6" width="12.7265625" style="1" customWidth="1"/>
    <col min="7" max="7" width="12.6328125" style="1" bestFit="1" customWidth="1"/>
    <col min="8" max="8" width="8.1796875" style="1" bestFit="1" customWidth="1"/>
    <col min="9" max="9" width="15.08984375" style="1" customWidth="1"/>
    <col min="10" max="10" width="10" style="1" customWidth="1"/>
    <col min="11" max="11" width="9.08984375" style="1" customWidth="1"/>
    <col min="12" max="12" width="8.90625" style="1" bestFit="1" customWidth="1"/>
    <col min="13" max="13" width="5.453125" style="1" bestFit="1" customWidth="1"/>
    <col min="14" max="22" width="4.6328125" style="1" customWidth="1"/>
    <col min="23" max="16384" width="10.453125" style="1"/>
  </cols>
  <sheetData>
    <row r="2" spans="1:8" x14ac:dyDescent="0.25">
      <c r="A2" s="92" t="s">
        <v>29</v>
      </c>
      <c r="B2" s="92"/>
      <c r="C2" s="91" t="s">
        <v>31</v>
      </c>
      <c r="D2" s="91"/>
      <c r="E2" s="93" t="s">
        <v>45</v>
      </c>
      <c r="F2" s="94"/>
      <c r="G2" s="43" t="s">
        <v>47</v>
      </c>
    </row>
    <row r="3" spans="1:8" s="3" customFormat="1" x14ac:dyDescent="0.25">
      <c r="A3" s="31" t="s">
        <v>41</v>
      </c>
      <c r="B3" s="32" t="s">
        <v>0</v>
      </c>
      <c r="C3" s="33" t="s">
        <v>1</v>
      </c>
      <c r="D3" s="32" t="s">
        <v>2</v>
      </c>
      <c r="E3" s="33" t="s">
        <v>1</v>
      </c>
      <c r="F3" s="32" t="s">
        <v>2</v>
      </c>
      <c r="G3" s="52" t="s">
        <v>49</v>
      </c>
    </row>
    <row r="4" spans="1:8" x14ac:dyDescent="0.25">
      <c r="A4" s="31" t="s">
        <v>3</v>
      </c>
      <c r="B4" s="32"/>
      <c r="C4" s="19"/>
      <c r="D4" s="20"/>
      <c r="E4" s="43"/>
      <c r="F4" s="43"/>
      <c r="G4" s="53"/>
      <c r="H4" s="6"/>
    </row>
    <row r="5" spans="1:8" x14ac:dyDescent="0.25">
      <c r="A5" s="22" t="s">
        <v>34</v>
      </c>
      <c r="B5" s="20">
        <v>2.0499999999999998</v>
      </c>
      <c r="C5" s="19"/>
      <c r="D5" s="20"/>
      <c r="E5" s="43"/>
      <c r="F5" s="43"/>
      <c r="G5" s="20">
        <v>1.42</v>
      </c>
      <c r="H5" s="6"/>
    </row>
    <row r="6" spans="1:8" x14ac:dyDescent="0.25">
      <c r="A6" s="22" t="s">
        <v>35</v>
      </c>
      <c r="B6" s="20">
        <v>1.45</v>
      </c>
      <c r="C6" s="19"/>
      <c r="D6" s="20"/>
      <c r="E6" s="43"/>
      <c r="F6" s="43"/>
      <c r="G6" s="20">
        <v>2.19</v>
      </c>
      <c r="H6" s="6"/>
    </row>
    <row r="7" spans="1:8" x14ac:dyDescent="0.25">
      <c r="A7" s="22" t="s">
        <v>36</v>
      </c>
      <c r="B7" s="20">
        <v>2.7429999999999999</v>
      </c>
      <c r="C7" s="19"/>
      <c r="D7" s="20"/>
      <c r="E7" s="43"/>
      <c r="F7" s="43"/>
      <c r="G7" s="20">
        <v>2.4300000000000002</v>
      </c>
      <c r="H7" s="6"/>
    </row>
    <row r="8" spans="1:8" x14ac:dyDescent="0.25">
      <c r="A8" s="22" t="s">
        <v>5</v>
      </c>
      <c r="B8" s="20">
        <f>2*(B5+B6)*B7</f>
        <v>19.201000000000001</v>
      </c>
      <c r="C8" s="20">
        <v>3750</v>
      </c>
      <c r="D8" s="20">
        <f>B8*C8</f>
        <v>72003.75</v>
      </c>
      <c r="E8" s="18">
        <v>5790</v>
      </c>
      <c r="F8" s="54">
        <f t="shared" ref="F8:F15" si="0">E8*B8</f>
        <v>111173.79000000001</v>
      </c>
      <c r="G8" s="20">
        <f>2*(G5+G6)*G7</f>
        <v>17.544599999999999</v>
      </c>
    </row>
    <row r="9" spans="1:8" x14ac:dyDescent="0.25">
      <c r="A9" s="22" t="s">
        <v>6</v>
      </c>
      <c r="B9" s="20">
        <f>B5*B6</f>
        <v>2.9724999999999997</v>
      </c>
      <c r="C9" s="20">
        <v>3750</v>
      </c>
      <c r="D9" s="20">
        <f>B9*C9</f>
        <v>11146.874999999998</v>
      </c>
      <c r="E9" s="18">
        <v>5790</v>
      </c>
      <c r="F9" s="54">
        <f t="shared" si="0"/>
        <v>17210.774999999998</v>
      </c>
      <c r="G9" s="20">
        <f>G5*G6</f>
        <v>3.1097999999999999</v>
      </c>
    </row>
    <row r="10" spans="1:8" x14ac:dyDescent="0.25">
      <c r="A10" s="22" t="s">
        <v>30</v>
      </c>
      <c r="B10" s="20">
        <v>1</v>
      </c>
      <c r="C10" s="20">
        <v>49000</v>
      </c>
      <c r="D10" s="20">
        <f t="shared" ref="D10:D16" si="1">B10*C10</f>
        <v>49000</v>
      </c>
      <c r="E10" s="18">
        <v>43750</v>
      </c>
      <c r="F10" s="54">
        <f t="shared" si="0"/>
        <v>43750</v>
      </c>
      <c r="G10" s="20">
        <v>1</v>
      </c>
    </row>
    <row r="11" spans="1:8" x14ac:dyDescent="0.25">
      <c r="A11" s="22" t="s">
        <v>7</v>
      </c>
      <c r="B11" s="20">
        <v>2</v>
      </c>
      <c r="C11" s="20">
        <v>2000</v>
      </c>
      <c r="D11" s="20">
        <f t="shared" si="1"/>
        <v>4000</v>
      </c>
      <c r="E11" s="18">
        <v>3890</v>
      </c>
      <c r="F11" s="54">
        <f t="shared" si="0"/>
        <v>7780</v>
      </c>
      <c r="G11" s="20">
        <v>2</v>
      </c>
    </row>
    <row r="12" spans="1:8" x14ac:dyDescent="0.25">
      <c r="A12" s="22" t="s">
        <v>8</v>
      </c>
      <c r="B12" s="20">
        <v>1</v>
      </c>
      <c r="C12" s="20">
        <v>5800</v>
      </c>
      <c r="D12" s="20">
        <f t="shared" si="1"/>
        <v>5800</v>
      </c>
      <c r="E12" s="18">
        <v>7500</v>
      </c>
      <c r="F12" s="54">
        <f t="shared" si="0"/>
        <v>7500</v>
      </c>
      <c r="G12" s="20">
        <v>1</v>
      </c>
    </row>
    <row r="13" spans="1:8" x14ac:dyDescent="0.25">
      <c r="A13" s="22" t="s">
        <v>9</v>
      </c>
      <c r="B13" s="20">
        <f>B5*B6</f>
        <v>2.9724999999999997</v>
      </c>
      <c r="C13" s="20">
        <v>2150</v>
      </c>
      <c r="D13" s="20">
        <f t="shared" si="1"/>
        <v>6390.8749999999991</v>
      </c>
      <c r="E13" s="43">
        <v>2050</v>
      </c>
      <c r="F13" s="54">
        <f t="shared" si="0"/>
        <v>6093.6249999999991</v>
      </c>
      <c r="G13" s="20">
        <f>G5*G6</f>
        <v>3.1097999999999999</v>
      </c>
    </row>
    <row r="14" spans="1:8" s="2" customFormat="1" x14ac:dyDescent="0.25">
      <c r="A14" s="22" t="s">
        <v>10</v>
      </c>
      <c r="B14" s="20">
        <v>1</v>
      </c>
      <c r="C14" s="20">
        <f>5500+453</f>
        <v>5953</v>
      </c>
      <c r="D14" s="20">
        <f t="shared" si="1"/>
        <v>5953</v>
      </c>
      <c r="E14" s="43">
        <v>12950</v>
      </c>
      <c r="F14" s="54">
        <f t="shared" si="0"/>
        <v>12950</v>
      </c>
      <c r="G14" s="20">
        <v>1</v>
      </c>
    </row>
    <row r="15" spans="1:8" x14ac:dyDescent="0.25">
      <c r="A15" s="34" t="s">
        <v>11</v>
      </c>
      <c r="B15" s="20">
        <v>4</v>
      </c>
      <c r="C15" s="20">
        <v>1500</v>
      </c>
      <c r="D15" s="20">
        <f t="shared" si="1"/>
        <v>6000</v>
      </c>
      <c r="E15" s="43">
        <v>650</v>
      </c>
      <c r="F15" s="54">
        <f t="shared" si="0"/>
        <v>2600</v>
      </c>
      <c r="G15" s="20">
        <v>4</v>
      </c>
    </row>
    <row r="16" spans="1:8" x14ac:dyDescent="0.25">
      <c r="A16" s="22" t="s">
        <v>37</v>
      </c>
      <c r="B16" s="20">
        <v>0</v>
      </c>
      <c r="C16" s="20"/>
      <c r="D16" s="20">
        <f t="shared" si="1"/>
        <v>0</v>
      </c>
      <c r="E16" s="43"/>
      <c r="F16" s="43"/>
      <c r="G16" s="43"/>
    </row>
    <row r="17" spans="1:7" s="5" customFormat="1" x14ac:dyDescent="0.25">
      <c r="A17" s="35" t="s">
        <v>12</v>
      </c>
      <c r="B17" s="23" t="s">
        <v>4</v>
      </c>
      <c r="C17" s="24"/>
      <c r="D17" s="23">
        <f>SUM(D5:D16)</f>
        <v>160294.5</v>
      </c>
      <c r="E17" s="45"/>
      <c r="F17" s="60">
        <f>SUM(F5:F16)</f>
        <v>209058.19</v>
      </c>
      <c r="G17" s="28">
        <v>212330.34404999999</v>
      </c>
    </row>
    <row r="18" spans="1:7" s="4" customFormat="1" x14ac:dyDescent="0.25">
      <c r="A18" s="44" t="s">
        <v>13</v>
      </c>
      <c r="B18" s="32"/>
      <c r="C18" s="19"/>
      <c r="D18" s="32">
        <f>D17*18%</f>
        <v>28853.01</v>
      </c>
      <c r="E18" s="43"/>
      <c r="F18" s="54">
        <f>F17*18%</f>
        <v>37630.474199999997</v>
      </c>
      <c r="G18" s="54">
        <f>G17*18%</f>
        <v>38219.461928999997</v>
      </c>
    </row>
    <row r="19" spans="1:7" x14ac:dyDescent="0.25">
      <c r="A19" s="44" t="s">
        <v>14</v>
      </c>
      <c r="B19" s="32"/>
      <c r="C19" s="19"/>
      <c r="D19" s="32">
        <f>D17+D18</f>
        <v>189147.51</v>
      </c>
      <c r="E19" s="54"/>
      <c r="F19" s="32">
        <f>F17+F18</f>
        <v>246688.6642</v>
      </c>
      <c r="G19" s="55">
        <f>SUM(G17:G18)</f>
        <v>250549.805979</v>
      </c>
    </row>
    <row r="20" spans="1:7" s="5" customFormat="1" x14ac:dyDescent="0.25">
      <c r="A20" s="37" t="s">
        <v>15</v>
      </c>
      <c r="B20" s="25">
        <v>1</v>
      </c>
      <c r="C20" s="25">
        <v>50000</v>
      </c>
      <c r="D20" s="25">
        <f>C20</f>
        <v>50000</v>
      </c>
      <c r="E20" s="45">
        <v>48000</v>
      </c>
      <c r="F20" s="56">
        <f>E20*B20</f>
        <v>48000</v>
      </c>
      <c r="G20" s="25">
        <v>1</v>
      </c>
    </row>
    <row r="21" spans="1:7" s="2" customFormat="1" x14ac:dyDescent="0.25">
      <c r="A21" s="34" t="s">
        <v>16</v>
      </c>
      <c r="B21" s="20">
        <v>0</v>
      </c>
      <c r="C21" s="20"/>
      <c r="D21" s="20"/>
      <c r="E21" s="43"/>
      <c r="F21" s="43"/>
      <c r="G21" s="20">
        <v>1</v>
      </c>
    </row>
    <row r="22" spans="1:7" s="2" customFormat="1" x14ac:dyDescent="0.25">
      <c r="A22" s="34" t="s">
        <v>43</v>
      </c>
      <c r="B22" s="20">
        <v>1</v>
      </c>
      <c r="C22" s="20">
        <v>25000</v>
      </c>
      <c r="D22" s="25">
        <f>B22*C22</f>
        <v>25000</v>
      </c>
      <c r="E22" s="46">
        <v>25000</v>
      </c>
      <c r="F22" s="56">
        <f>E22*B22</f>
        <v>25000</v>
      </c>
      <c r="G22" s="20">
        <v>1</v>
      </c>
    </row>
    <row r="23" spans="1:7" s="2" customFormat="1" x14ac:dyDescent="0.25">
      <c r="A23" s="34" t="s">
        <v>44</v>
      </c>
      <c r="B23" s="20">
        <v>1</v>
      </c>
      <c r="C23" s="20">
        <v>15000</v>
      </c>
      <c r="D23" s="25">
        <f>B23*C23</f>
        <v>15000</v>
      </c>
      <c r="E23" s="43">
        <v>20000</v>
      </c>
      <c r="F23" s="56">
        <f>E23*B23</f>
        <v>20000</v>
      </c>
      <c r="G23" s="43" t="s">
        <v>48</v>
      </c>
    </row>
    <row r="24" spans="1:7" x14ac:dyDescent="0.25">
      <c r="A24" s="47" t="s">
        <v>17</v>
      </c>
      <c r="B24" s="32"/>
      <c r="C24" s="20"/>
      <c r="D24" s="32">
        <f>SUM(D20:D23)</f>
        <v>90000</v>
      </c>
      <c r="E24" s="43"/>
      <c r="F24" s="61">
        <f>SUM(F20:F23)</f>
        <v>93000</v>
      </c>
      <c r="G24" s="33">
        <v>72355.311600000001</v>
      </c>
    </row>
    <row r="25" spans="1:7" s="5" customFormat="1" x14ac:dyDescent="0.25">
      <c r="A25" s="29" t="s">
        <v>13</v>
      </c>
      <c r="B25" s="23" t="s">
        <v>4</v>
      </c>
      <c r="C25" s="24"/>
      <c r="D25" s="25">
        <f>D24*18%</f>
        <v>16200</v>
      </c>
      <c r="E25" s="45"/>
      <c r="F25" s="25">
        <f>F24*18%</f>
        <v>16740</v>
      </c>
      <c r="G25" s="56">
        <f>G24*18%</f>
        <v>13023.956087999999</v>
      </c>
    </row>
    <row r="26" spans="1:7" s="5" customFormat="1" x14ac:dyDescent="0.25">
      <c r="A26" s="29" t="s">
        <v>18</v>
      </c>
      <c r="B26" s="23" t="s">
        <v>4</v>
      </c>
      <c r="C26" s="24"/>
      <c r="D26" s="23">
        <f>D24+D25</f>
        <v>106200</v>
      </c>
      <c r="E26" s="45"/>
      <c r="F26" s="23">
        <f>F24+F25</f>
        <v>109740</v>
      </c>
      <c r="G26" s="23">
        <f>G24+G25</f>
        <v>85379.267687999993</v>
      </c>
    </row>
    <row r="27" spans="1:7" s="4" customFormat="1" x14ac:dyDescent="0.25">
      <c r="A27" s="29" t="s">
        <v>32</v>
      </c>
      <c r="B27" s="32"/>
      <c r="C27" s="48"/>
      <c r="D27" s="32">
        <f>D17+D24</f>
        <v>250294.5</v>
      </c>
      <c r="E27" s="43"/>
      <c r="F27" s="32">
        <f>F17+F24</f>
        <v>302058.19</v>
      </c>
      <c r="G27" s="32">
        <f>G17+G24</f>
        <v>284685.65564999997</v>
      </c>
    </row>
    <row r="28" spans="1:7" s="4" customFormat="1" x14ac:dyDescent="0.25">
      <c r="A28" s="29" t="s">
        <v>33</v>
      </c>
      <c r="B28" s="32"/>
      <c r="C28" s="19"/>
      <c r="D28" s="32">
        <f>D19+D26</f>
        <v>295347.51</v>
      </c>
      <c r="E28" s="43"/>
      <c r="F28" s="32">
        <f>F19+F26</f>
        <v>356428.6642</v>
      </c>
      <c r="G28" s="32">
        <f>G19+G26</f>
        <v>335929.07366699999</v>
      </c>
    </row>
    <row r="29" spans="1:7" s="4" customFormat="1" x14ac:dyDescent="0.25">
      <c r="A29" s="31"/>
      <c r="B29" s="32"/>
      <c r="C29" s="19"/>
      <c r="D29" s="20"/>
      <c r="E29" s="43"/>
      <c r="F29" s="43"/>
      <c r="G29" s="43"/>
    </row>
    <row r="30" spans="1:7" x14ac:dyDescent="0.25">
      <c r="A30" s="31" t="s">
        <v>42</v>
      </c>
      <c r="B30" s="32" t="s">
        <v>0</v>
      </c>
      <c r="C30" s="33" t="s">
        <v>1</v>
      </c>
      <c r="D30" s="32" t="s">
        <v>2</v>
      </c>
      <c r="E30" s="43"/>
      <c r="F30" s="43"/>
      <c r="G30" s="43"/>
    </row>
    <row r="31" spans="1:7" x14ac:dyDescent="0.25">
      <c r="A31" s="31" t="s">
        <v>3</v>
      </c>
      <c r="B31" s="32"/>
      <c r="C31" s="19"/>
      <c r="D31" s="20"/>
      <c r="E31" s="43"/>
      <c r="F31" s="43"/>
      <c r="G31" s="43"/>
    </row>
    <row r="32" spans="1:7" x14ac:dyDescent="0.25">
      <c r="A32" s="22" t="s">
        <v>34</v>
      </c>
      <c r="B32" s="20">
        <v>2.0499999999999998</v>
      </c>
      <c r="C32" s="20"/>
      <c r="D32" s="20"/>
      <c r="E32" s="43"/>
      <c r="F32" s="43"/>
      <c r="G32" s="20">
        <v>1.47</v>
      </c>
    </row>
    <row r="33" spans="1:8" x14ac:dyDescent="0.25">
      <c r="A33" s="22" t="s">
        <v>35</v>
      </c>
      <c r="B33" s="20">
        <v>1.71</v>
      </c>
      <c r="C33" s="20"/>
      <c r="D33" s="20"/>
      <c r="E33" s="43"/>
      <c r="F33" s="43"/>
      <c r="G33" s="20">
        <v>2.19</v>
      </c>
    </row>
    <row r="34" spans="1:8" x14ac:dyDescent="0.25">
      <c r="A34" s="22" t="s">
        <v>36</v>
      </c>
      <c r="B34" s="20">
        <v>2.7429999999999999</v>
      </c>
      <c r="C34" s="20"/>
      <c r="D34" s="20"/>
      <c r="E34" s="43"/>
      <c r="F34" s="43"/>
      <c r="G34" s="20">
        <v>2.4900000000000002</v>
      </c>
    </row>
    <row r="35" spans="1:8" x14ac:dyDescent="0.25">
      <c r="A35" s="22" t="s">
        <v>19</v>
      </c>
      <c r="B35" s="20">
        <f>2*(B32+B33)*B34</f>
        <v>20.627359999999999</v>
      </c>
      <c r="C35" s="20">
        <v>3300</v>
      </c>
      <c r="D35" s="20">
        <f>B35*C35</f>
        <v>68070.288</v>
      </c>
      <c r="E35" s="21">
        <v>5265</v>
      </c>
      <c r="F35" s="53">
        <f t="shared" ref="F35:F42" si="2">E35*B35</f>
        <v>108603.05039999999</v>
      </c>
      <c r="G35" s="59">
        <v>12.773700000000002</v>
      </c>
      <c r="H35" s="13"/>
    </row>
    <row r="36" spans="1:8" x14ac:dyDescent="0.25">
      <c r="A36" s="22" t="s">
        <v>6</v>
      </c>
      <c r="B36" s="20">
        <f>B32*B33</f>
        <v>3.5054999999999996</v>
      </c>
      <c r="C36" s="20">
        <v>3300</v>
      </c>
      <c r="D36" s="20">
        <f>B36*C36</f>
        <v>11568.15</v>
      </c>
      <c r="E36" s="21">
        <v>5265</v>
      </c>
      <c r="F36" s="53">
        <f t="shared" si="2"/>
        <v>18456.457499999997</v>
      </c>
      <c r="G36" s="20">
        <f>G32*G33</f>
        <v>3.2193000000000001</v>
      </c>
      <c r="H36" s="13"/>
    </row>
    <row r="37" spans="1:8" ht="62" x14ac:dyDescent="0.25">
      <c r="A37" s="22" t="s">
        <v>30</v>
      </c>
      <c r="B37" s="20">
        <v>1</v>
      </c>
      <c r="C37" s="20">
        <v>46000</v>
      </c>
      <c r="D37" s="20">
        <f t="shared" ref="D37:D43" si="3">B37*C37</f>
        <v>46000</v>
      </c>
      <c r="E37" s="21">
        <v>40550</v>
      </c>
      <c r="F37" s="53">
        <f t="shared" si="2"/>
        <v>40550</v>
      </c>
      <c r="G37" s="20">
        <v>1</v>
      </c>
      <c r="H37" s="16" t="s">
        <v>57</v>
      </c>
    </row>
    <row r="38" spans="1:8" x14ac:dyDescent="0.25">
      <c r="A38" s="22" t="s">
        <v>7</v>
      </c>
      <c r="B38" s="20">
        <v>2</v>
      </c>
      <c r="C38" s="20">
        <v>2000</v>
      </c>
      <c r="D38" s="20">
        <f t="shared" si="3"/>
        <v>4000</v>
      </c>
      <c r="E38" s="21">
        <v>3865</v>
      </c>
      <c r="F38" s="53">
        <f t="shared" si="2"/>
        <v>7730</v>
      </c>
      <c r="G38" s="20">
        <v>2</v>
      </c>
    </row>
    <row r="39" spans="1:8" x14ac:dyDescent="0.25">
      <c r="A39" s="22" t="s">
        <v>20</v>
      </c>
      <c r="B39" s="20">
        <v>1</v>
      </c>
      <c r="C39" s="20">
        <v>5500</v>
      </c>
      <c r="D39" s="20">
        <f t="shared" si="3"/>
        <v>5500</v>
      </c>
      <c r="E39" s="21">
        <v>6500</v>
      </c>
      <c r="F39" s="53">
        <f t="shared" si="2"/>
        <v>6500</v>
      </c>
      <c r="G39" s="20">
        <v>1</v>
      </c>
    </row>
    <row r="40" spans="1:8" x14ac:dyDescent="0.25">
      <c r="A40" s="22" t="s">
        <v>21</v>
      </c>
      <c r="B40" s="20">
        <f>B32*B33</f>
        <v>3.5054999999999996</v>
      </c>
      <c r="C40" s="20">
        <v>1250</v>
      </c>
      <c r="D40" s="20">
        <f t="shared" si="3"/>
        <v>4381.8749999999991</v>
      </c>
      <c r="E40" s="21">
        <v>1450</v>
      </c>
      <c r="F40" s="53">
        <f t="shared" si="2"/>
        <v>5082.9749999999995</v>
      </c>
      <c r="G40" s="20">
        <f>G32*G33</f>
        <v>3.2193000000000001</v>
      </c>
    </row>
    <row r="41" spans="1:8" s="2" customFormat="1" x14ac:dyDescent="0.25">
      <c r="A41" s="22" t="s">
        <v>22</v>
      </c>
      <c r="B41" s="20">
        <v>1</v>
      </c>
      <c r="C41" s="20">
        <f>5500+453</f>
        <v>5953</v>
      </c>
      <c r="D41" s="20">
        <f t="shared" si="3"/>
        <v>5953</v>
      </c>
      <c r="E41" s="21">
        <v>10985</v>
      </c>
      <c r="F41" s="53">
        <f t="shared" si="2"/>
        <v>10985</v>
      </c>
      <c r="G41" s="20">
        <v>1</v>
      </c>
    </row>
    <row r="42" spans="1:8" x14ac:dyDescent="0.25">
      <c r="A42" s="34" t="s">
        <v>11</v>
      </c>
      <c r="B42" s="20">
        <v>4</v>
      </c>
      <c r="C42" s="20">
        <v>1500</v>
      </c>
      <c r="D42" s="20">
        <f t="shared" si="3"/>
        <v>6000</v>
      </c>
      <c r="E42" s="21">
        <v>650</v>
      </c>
      <c r="F42" s="53">
        <f t="shared" si="2"/>
        <v>2600</v>
      </c>
      <c r="G42" s="20">
        <v>4</v>
      </c>
    </row>
    <row r="43" spans="1:8" x14ac:dyDescent="0.25">
      <c r="A43" s="22" t="s">
        <v>39</v>
      </c>
      <c r="B43" s="20">
        <v>0</v>
      </c>
      <c r="C43" s="20"/>
      <c r="D43" s="20">
        <f t="shared" si="3"/>
        <v>0</v>
      </c>
      <c r="E43" s="43"/>
      <c r="F43" s="43"/>
      <c r="G43" s="43"/>
    </row>
    <row r="44" spans="1:8" x14ac:dyDescent="0.25">
      <c r="A44" s="22" t="s">
        <v>40</v>
      </c>
      <c r="B44" s="20">
        <v>0</v>
      </c>
      <c r="C44" s="20"/>
      <c r="D44" s="20">
        <f>B44*C44</f>
        <v>0</v>
      </c>
      <c r="E44" s="43"/>
      <c r="F44" s="43"/>
      <c r="G44" s="43"/>
    </row>
    <row r="45" spans="1:8" s="5" customFormat="1" x14ac:dyDescent="0.25">
      <c r="A45" s="35" t="s">
        <v>23</v>
      </c>
      <c r="B45" s="23" t="s">
        <v>4</v>
      </c>
      <c r="C45" s="24"/>
      <c r="D45" s="23">
        <f>SUM(D35:D44)</f>
        <v>151473.31299999999</v>
      </c>
      <c r="E45" s="45"/>
      <c r="F45" s="60">
        <f>SUM(F35:F44)</f>
        <v>200507.4829</v>
      </c>
      <c r="G45" s="28">
        <v>157849.57402500001</v>
      </c>
    </row>
    <row r="46" spans="1:8" s="5" customFormat="1" x14ac:dyDescent="0.25">
      <c r="A46" s="29" t="s">
        <v>13</v>
      </c>
      <c r="B46" s="23" t="s">
        <v>4</v>
      </c>
      <c r="C46" s="24"/>
      <c r="D46" s="25">
        <f>D45*18%</f>
        <v>27265.196339999999</v>
      </c>
      <c r="E46" s="45"/>
      <c r="F46" s="25">
        <f>F45*18%</f>
        <v>36091.346921999997</v>
      </c>
      <c r="G46" s="57">
        <f>G45*18%</f>
        <v>28412.9233245</v>
      </c>
    </row>
    <row r="47" spans="1:8" s="5" customFormat="1" x14ac:dyDescent="0.25">
      <c r="A47" s="35" t="s">
        <v>24</v>
      </c>
      <c r="B47" s="23"/>
      <c r="C47" s="24"/>
      <c r="D47" s="23">
        <f>D45+D46</f>
        <v>178738.50933999999</v>
      </c>
      <c r="E47" s="45"/>
      <c r="F47" s="23">
        <f>F45+F46</f>
        <v>236598.829822</v>
      </c>
      <c r="G47" s="23">
        <f>G45+G46</f>
        <v>186262.49734950002</v>
      </c>
    </row>
    <row r="48" spans="1:8" s="10" customFormat="1" x14ac:dyDescent="0.25">
      <c r="A48" s="36" t="s">
        <v>25</v>
      </c>
      <c r="B48" s="23">
        <v>1</v>
      </c>
      <c r="C48" s="25">
        <v>50000</v>
      </c>
      <c r="D48" s="25">
        <f>B48*C48</f>
        <v>50000</v>
      </c>
      <c r="E48" s="27">
        <v>38000</v>
      </c>
      <c r="F48" s="58">
        <f>E48*B48</f>
        <v>38000</v>
      </c>
      <c r="G48" s="28">
        <v>1</v>
      </c>
    </row>
    <row r="49" spans="1:7" s="10" customFormat="1" x14ac:dyDescent="0.25">
      <c r="A49" s="37" t="s">
        <v>26</v>
      </c>
      <c r="B49" s="23">
        <v>0</v>
      </c>
      <c r="C49" s="24">
        <v>0</v>
      </c>
      <c r="D49" s="25">
        <f>B49*C49</f>
        <v>0</v>
      </c>
      <c r="E49" s="58"/>
      <c r="F49" s="58"/>
      <c r="G49" s="58"/>
    </row>
    <row r="50" spans="1:7" s="10" customFormat="1" x14ac:dyDescent="0.25">
      <c r="A50" s="34" t="s">
        <v>43</v>
      </c>
      <c r="B50" s="20">
        <v>1</v>
      </c>
      <c r="C50" s="20">
        <v>25000</v>
      </c>
      <c r="D50" s="25">
        <f>B50*C50</f>
        <v>25000</v>
      </c>
      <c r="E50" s="27">
        <v>18000</v>
      </c>
      <c r="F50" s="58">
        <f>E50*B50</f>
        <v>18000</v>
      </c>
      <c r="G50" s="19">
        <v>1</v>
      </c>
    </row>
    <row r="51" spans="1:7" s="8" customFormat="1" x14ac:dyDescent="0.25">
      <c r="A51" s="34" t="s">
        <v>44</v>
      </c>
      <c r="B51" s="20">
        <v>1</v>
      </c>
      <c r="C51" s="20">
        <v>15000</v>
      </c>
      <c r="D51" s="25">
        <f>B51*C51</f>
        <v>15000</v>
      </c>
      <c r="E51" s="45">
        <v>20000</v>
      </c>
      <c r="F51" s="58">
        <f>E51*B51</f>
        <v>20000</v>
      </c>
      <c r="G51" s="45" t="s">
        <v>48</v>
      </c>
    </row>
    <row r="52" spans="1:7" s="8" customFormat="1" x14ac:dyDescent="0.25">
      <c r="A52" s="34" t="s">
        <v>46</v>
      </c>
      <c r="B52" s="20">
        <v>1</v>
      </c>
      <c r="C52" s="20"/>
      <c r="D52" s="25"/>
      <c r="E52" s="45">
        <v>35000</v>
      </c>
      <c r="F52" s="58">
        <f>E52*B52</f>
        <v>35000</v>
      </c>
      <c r="G52" s="45" t="s">
        <v>48</v>
      </c>
    </row>
    <row r="53" spans="1:7" s="5" customFormat="1" x14ac:dyDescent="0.25">
      <c r="A53" s="38" t="s">
        <v>25</v>
      </c>
      <c r="B53" s="23"/>
      <c r="C53" s="24"/>
      <c r="D53" s="23">
        <f>SUM(D48:D51)</f>
        <v>90000</v>
      </c>
      <c r="E53" s="45"/>
      <c r="F53" s="60">
        <f>SUM(F48:F52)</f>
        <v>111000</v>
      </c>
      <c r="G53" s="28">
        <v>71454.035399999993</v>
      </c>
    </row>
    <row r="54" spans="1:7" s="5" customFormat="1" x14ac:dyDescent="0.25">
      <c r="A54" s="29" t="s">
        <v>13</v>
      </c>
      <c r="B54" s="23" t="s">
        <v>4</v>
      </c>
      <c r="C54" s="24"/>
      <c r="D54" s="25">
        <f>D53*18%</f>
        <v>16200</v>
      </c>
      <c r="E54" s="45"/>
      <c r="F54" s="25">
        <f>F53*18%</f>
        <v>19980</v>
      </c>
      <c r="G54" s="56">
        <f>G53*18%</f>
        <v>12861.726371999999</v>
      </c>
    </row>
    <row r="55" spans="1:7" s="5" customFormat="1" x14ac:dyDescent="0.25">
      <c r="A55" s="29" t="s">
        <v>27</v>
      </c>
      <c r="B55" s="23" t="s">
        <v>4</v>
      </c>
      <c r="C55" s="24"/>
      <c r="D55" s="23">
        <f>D54+D53</f>
        <v>106200</v>
      </c>
      <c r="E55" s="45"/>
      <c r="F55" s="23">
        <f>F54+F53</f>
        <v>130980</v>
      </c>
      <c r="G55" s="23">
        <f>G54+G53</f>
        <v>84315.761771999998</v>
      </c>
    </row>
    <row r="56" spans="1:7" s="5" customFormat="1" x14ac:dyDescent="0.25">
      <c r="A56" s="29"/>
      <c r="B56" s="23"/>
      <c r="C56" s="24"/>
      <c r="D56" s="23"/>
      <c r="E56" s="45"/>
      <c r="F56" s="45"/>
      <c r="G56" s="45"/>
    </row>
    <row r="57" spans="1:7" s="7" customFormat="1" x14ac:dyDescent="0.25">
      <c r="A57" s="29" t="s">
        <v>38</v>
      </c>
      <c r="B57" s="23"/>
      <c r="C57" s="28">
        <f>C45+C53</f>
        <v>0</v>
      </c>
      <c r="D57" s="23">
        <f>D45+D53</f>
        <v>241473.31299999999</v>
      </c>
      <c r="E57" s="45"/>
      <c r="F57" s="23">
        <f>F45+F53</f>
        <v>311507.4829</v>
      </c>
      <c r="G57" s="23">
        <f>G45+G53</f>
        <v>229303.609425</v>
      </c>
    </row>
    <row r="58" spans="1:7" s="5" customFormat="1" x14ac:dyDescent="0.25">
      <c r="A58" s="29" t="s">
        <v>28</v>
      </c>
      <c r="B58" s="23"/>
      <c r="C58" s="24"/>
      <c r="D58" s="23">
        <f>D47+D55</f>
        <v>284938.50933999999</v>
      </c>
      <c r="E58" s="45"/>
      <c r="F58" s="23">
        <f>F47+F55</f>
        <v>367578.829822</v>
      </c>
      <c r="G58" s="23">
        <f>G47+G55</f>
        <v>270578.25912150001</v>
      </c>
    </row>
    <row r="59" spans="1:7" s="5" customFormat="1" x14ac:dyDescent="0.25">
      <c r="A59" s="51" t="s">
        <v>55</v>
      </c>
      <c r="B59" s="25"/>
      <c r="C59" s="24" t="s">
        <v>53</v>
      </c>
      <c r="D59" s="25"/>
      <c r="E59" s="45"/>
      <c r="F59" s="45"/>
      <c r="G59" s="45"/>
    </row>
    <row r="60" spans="1:7" x14ac:dyDescent="0.25">
      <c r="A60" s="51" t="s">
        <v>56</v>
      </c>
      <c r="C60" s="24" t="s">
        <v>53</v>
      </c>
    </row>
  </sheetData>
  <mergeCells count="3">
    <mergeCell ref="C2:D2"/>
    <mergeCell ref="A2:B2"/>
    <mergeCell ref="E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H16" sqref="H16"/>
    </sheetView>
  </sheetViews>
  <sheetFormatPr defaultRowHeight="12.5" x14ac:dyDescent="0.25"/>
  <cols>
    <col min="1" max="1" width="48.1796875" style="42" bestFit="1" customWidth="1"/>
    <col min="2" max="2" width="7.1796875" style="42" bestFit="1" customWidth="1"/>
    <col min="3" max="3" width="12.7265625" style="42" bestFit="1" customWidth="1"/>
    <col min="4" max="4" width="13" style="42" bestFit="1" customWidth="1"/>
    <col min="5" max="5" width="8.81640625" style="42" bestFit="1" customWidth="1"/>
    <col min="6" max="6" width="10.6328125" style="42" bestFit="1" customWidth="1"/>
    <col min="7" max="8" width="12.6328125" style="42" bestFit="1" customWidth="1"/>
    <col min="9" max="16384" width="8.7265625" style="42"/>
  </cols>
  <sheetData>
    <row r="1" spans="1:9" x14ac:dyDescent="0.25">
      <c r="A1" s="92" t="s">
        <v>29</v>
      </c>
      <c r="B1" s="92"/>
      <c r="C1" s="91" t="s">
        <v>31</v>
      </c>
      <c r="D1" s="91"/>
      <c r="E1" s="95" t="s">
        <v>45</v>
      </c>
      <c r="F1" s="96"/>
      <c r="G1" s="97"/>
      <c r="H1" s="18" t="s">
        <v>47</v>
      </c>
    </row>
    <row r="2" spans="1:9" x14ac:dyDescent="0.25">
      <c r="A2" s="31" t="s">
        <v>41</v>
      </c>
      <c r="B2" s="32" t="s">
        <v>0</v>
      </c>
      <c r="C2" s="33" t="s">
        <v>1</v>
      </c>
      <c r="D2" s="32" t="s">
        <v>2</v>
      </c>
      <c r="E2" s="33" t="s">
        <v>0</v>
      </c>
      <c r="F2" s="33" t="s">
        <v>1</v>
      </c>
      <c r="G2" s="32" t="s">
        <v>2</v>
      </c>
      <c r="H2" s="33" t="s">
        <v>50</v>
      </c>
    </row>
    <row r="3" spans="1:9" x14ac:dyDescent="0.25">
      <c r="A3" s="31" t="s">
        <v>3</v>
      </c>
      <c r="B3" s="32"/>
      <c r="C3" s="19"/>
      <c r="D3" s="20"/>
      <c r="E3" s="18"/>
      <c r="F3" s="18"/>
      <c r="G3" s="18"/>
      <c r="H3" s="18"/>
    </row>
    <row r="4" spans="1:9" x14ac:dyDescent="0.25">
      <c r="A4" s="22" t="s">
        <v>34</v>
      </c>
      <c r="B4" s="20">
        <v>2.2799999999999998</v>
      </c>
      <c r="C4" s="19"/>
      <c r="D4" s="20"/>
      <c r="E4" s="20">
        <v>2.31</v>
      </c>
      <c r="F4" s="18"/>
      <c r="G4" s="18"/>
      <c r="H4" s="20">
        <v>1.27</v>
      </c>
    </row>
    <row r="5" spans="1:9" x14ac:dyDescent="0.25">
      <c r="A5" s="22" t="s">
        <v>35</v>
      </c>
      <c r="B5" s="20">
        <v>1.54</v>
      </c>
      <c r="C5" s="19"/>
      <c r="D5" s="20"/>
      <c r="E5" s="20">
        <v>1.84</v>
      </c>
      <c r="F5" s="18"/>
      <c r="G5" s="18"/>
      <c r="H5" s="20">
        <v>1.82</v>
      </c>
    </row>
    <row r="6" spans="1:9" x14ac:dyDescent="0.25">
      <c r="A6" s="22" t="s">
        <v>36</v>
      </c>
      <c r="B6" s="20">
        <v>2.7429999999999999</v>
      </c>
      <c r="C6" s="19"/>
      <c r="D6" s="20"/>
      <c r="E6" s="20">
        <v>2.7429999999999999</v>
      </c>
      <c r="F6" s="18"/>
      <c r="G6" s="18"/>
      <c r="H6" s="20">
        <v>2.1219999999999999</v>
      </c>
    </row>
    <row r="7" spans="1:9" x14ac:dyDescent="0.25">
      <c r="A7" s="22" t="s">
        <v>5</v>
      </c>
      <c r="B7" s="20">
        <v>20.846800000000002</v>
      </c>
      <c r="C7" s="20">
        <v>3750</v>
      </c>
      <c r="D7" s="20">
        <f>B7*C7</f>
        <v>78175.5</v>
      </c>
      <c r="E7" s="20">
        <f>2*(E4+E5)*E6</f>
        <v>22.7669</v>
      </c>
      <c r="F7" s="18">
        <v>5790</v>
      </c>
      <c r="G7" s="26">
        <f>F7*E7</f>
        <v>131820.351</v>
      </c>
      <c r="H7" s="20">
        <f>2*(H4+H5)*H6</f>
        <v>13.113959999999999</v>
      </c>
    </row>
    <row r="8" spans="1:9" x14ac:dyDescent="0.25">
      <c r="A8" s="22" t="s">
        <v>6</v>
      </c>
      <c r="B8" s="20">
        <v>3.4731000000000001</v>
      </c>
      <c r="C8" s="20">
        <v>3750</v>
      </c>
      <c r="D8" s="20">
        <f>B8*C8</f>
        <v>13024.125</v>
      </c>
      <c r="E8" s="20">
        <f>E4*E5</f>
        <v>4.2504</v>
      </c>
      <c r="F8" s="18">
        <v>5790</v>
      </c>
      <c r="G8" s="26">
        <f t="shared" ref="G8:G13" si="0">F8*E8</f>
        <v>24609.815999999999</v>
      </c>
      <c r="H8" s="20">
        <f>H4*H5</f>
        <v>2.3113999999999999</v>
      </c>
    </row>
    <row r="9" spans="1:9" ht="62" x14ac:dyDescent="0.25">
      <c r="A9" s="22" t="s">
        <v>30</v>
      </c>
      <c r="B9" s="20">
        <v>1</v>
      </c>
      <c r="C9" s="20">
        <v>49000</v>
      </c>
      <c r="D9" s="20">
        <f t="shared" ref="D9:D15" si="1">B9*C9</f>
        <v>49000</v>
      </c>
      <c r="E9" s="20">
        <v>1</v>
      </c>
      <c r="F9" s="18">
        <v>43750</v>
      </c>
      <c r="G9" s="26">
        <f>F9*E9</f>
        <v>43750</v>
      </c>
      <c r="H9" s="20">
        <v>1</v>
      </c>
      <c r="I9" s="15" t="s">
        <v>57</v>
      </c>
    </row>
    <row r="10" spans="1:9" x14ac:dyDescent="0.25">
      <c r="A10" s="22" t="s">
        <v>7</v>
      </c>
      <c r="B10" s="20">
        <v>2</v>
      </c>
      <c r="C10" s="20">
        <v>2000</v>
      </c>
      <c r="D10" s="20">
        <f t="shared" si="1"/>
        <v>4000</v>
      </c>
      <c r="E10" s="20">
        <v>2</v>
      </c>
      <c r="F10" s="18">
        <v>3890</v>
      </c>
      <c r="G10" s="26">
        <f t="shared" si="0"/>
        <v>7780</v>
      </c>
      <c r="H10" s="20">
        <v>2</v>
      </c>
    </row>
    <row r="11" spans="1:9" x14ac:dyDescent="0.25">
      <c r="A11" s="22" t="s">
        <v>8</v>
      </c>
      <c r="B11" s="20">
        <v>1</v>
      </c>
      <c r="C11" s="20">
        <v>5800</v>
      </c>
      <c r="D11" s="20">
        <f t="shared" si="1"/>
        <v>5800</v>
      </c>
      <c r="E11" s="20">
        <v>1</v>
      </c>
      <c r="F11" s="18">
        <v>7500</v>
      </c>
      <c r="G11" s="26">
        <f>F11*E11</f>
        <v>7500</v>
      </c>
      <c r="H11" s="20">
        <v>1</v>
      </c>
    </row>
    <row r="12" spans="1:9" x14ac:dyDescent="0.25">
      <c r="A12" s="22" t="s">
        <v>9</v>
      </c>
      <c r="B12" s="20">
        <v>3.4731000000000001</v>
      </c>
      <c r="C12" s="20">
        <v>2150</v>
      </c>
      <c r="D12" s="20">
        <f t="shared" si="1"/>
        <v>7467.165</v>
      </c>
      <c r="E12" s="20">
        <f>E4*E5</f>
        <v>4.2504</v>
      </c>
      <c r="F12" s="43">
        <v>2050</v>
      </c>
      <c r="G12" s="26">
        <f t="shared" si="0"/>
        <v>8713.32</v>
      </c>
      <c r="H12" s="20">
        <f>H4*H5</f>
        <v>2.3113999999999999</v>
      </c>
    </row>
    <row r="13" spans="1:9" x14ac:dyDescent="0.25">
      <c r="A13" s="22" t="s">
        <v>10</v>
      </c>
      <c r="B13" s="20">
        <v>1</v>
      </c>
      <c r="C13" s="20">
        <f>5500+453</f>
        <v>5953</v>
      </c>
      <c r="D13" s="20">
        <f t="shared" si="1"/>
        <v>5953</v>
      </c>
      <c r="E13" s="20">
        <v>1</v>
      </c>
      <c r="F13" s="43">
        <v>12950</v>
      </c>
      <c r="G13" s="26">
        <f t="shared" si="0"/>
        <v>12950</v>
      </c>
      <c r="H13" s="20">
        <v>1</v>
      </c>
    </row>
    <row r="14" spans="1:9" x14ac:dyDescent="0.25">
      <c r="A14" s="34" t="s">
        <v>11</v>
      </c>
      <c r="B14" s="20">
        <v>4</v>
      </c>
      <c r="C14" s="20">
        <v>1500</v>
      </c>
      <c r="D14" s="20">
        <f t="shared" si="1"/>
        <v>6000</v>
      </c>
      <c r="E14" s="20">
        <v>4</v>
      </c>
      <c r="F14" s="43">
        <v>650</v>
      </c>
      <c r="G14" s="26">
        <f>F14*E14</f>
        <v>2600</v>
      </c>
      <c r="H14" s="20">
        <v>4</v>
      </c>
    </row>
    <row r="15" spans="1:9" x14ac:dyDescent="0.25">
      <c r="A15" s="22" t="s">
        <v>37</v>
      </c>
      <c r="B15" s="20">
        <v>0</v>
      </c>
      <c r="C15" s="20"/>
      <c r="D15" s="20">
        <f t="shared" si="1"/>
        <v>0</v>
      </c>
      <c r="E15" s="18"/>
      <c r="F15" s="18"/>
      <c r="G15" s="18"/>
      <c r="H15" s="18"/>
    </row>
    <row r="16" spans="1:9" x14ac:dyDescent="0.25">
      <c r="A16" s="35" t="s">
        <v>12</v>
      </c>
      <c r="B16" s="23" t="s">
        <v>4</v>
      </c>
      <c r="C16" s="24"/>
      <c r="D16" s="23">
        <f>SUM(D4:D15)</f>
        <v>169419.79</v>
      </c>
      <c r="E16" s="18"/>
      <c r="F16" s="18"/>
      <c r="G16" s="23">
        <f>SUM(G4:G15)</f>
        <v>239723.48699999999</v>
      </c>
      <c r="H16" s="28">
        <v>182855.59677</v>
      </c>
    </row>
    <row r="17" spans="1:8" x14ac:dyDescent="0.25">
      <c r="A17" s="44" t="s">
        <v>13</v>
      </c>
      <c r="B17" s="32"/>
      <c r="C17" s="19"/>
      <c r="D17" s="32">
        <f>D16*18%</f>
        <v>30495.5622</v>
      </c>
      <c r="E17" s="18"/>
      <c r="F17" s="18"/>
      <c r="G17" s="32">
        <f>G16*18%</f>
        <v>43150.227659999997</v>
      </c>
      <c r="H17" s="26">
        <f>H16*18%</f>
        <v>32914.007418599998</v>
      </c>
    </row>
    <row r="18" spans="1:8" x14ac:dyDescent="0.25">
      <c r="A18" s="44" t="s">
        <v>14</v>
      </c>
      <c r="B18" s="32"/>
      <c r="C18" s="19"/>
      <c r="D18" s="32">
        <f>D16+D17</f>
        <v>199915.35220000002</v>
      </c>
      <c r="E18" s="18"/>
      <c r="F18" s="18"/>
      <c r="G18" s="32">
        <f>G16+G17</f>
        <v>282873.71466</v>
      </c>
      <c r="H18" s="32">
        <f>H16+H17</f>
        <v>215769.6041886</v>
      </c>
    </row>
    <row r="19" spans="1:8" x14ac:dyDescent="0.25">
      <c r="A19" s="37" t="s">
        <v>15</v>
      </c>
      <c r="B19" s="25">
        <v>1</v>
      </c>
      <c r="C19" s="25">
        <v>50000</v>
      </c>
      <c r="D19" s="25">
        <f>C19</f>
        <v>50000</v>
      </c>
      <c r="E19" s="18">
        <v>1</v>
      </c>
      <c r="F19" s="45">
        <v>48000</v>
      </c>
      <c r="G19" s="18">
        <f>F19*E19</f>
        <v>48000</v>
      </c>
      <c r="H19" s="18">
        <v>1</v>
      </c>
    </row>
    <row r="20" spans="1:8" x14ac:dyDescent="0.25">
      <c r="A20" s="34" t="s">
        <v>16</v>
      </c>
      <c r="B20" s="20">
        <v>0</v>
      </c>
      <c r="C20" s="20">
        <v>0</v>
      </c>
      <c r="D20" s="20">
        <v>0</v>
      </c>
      <c r="E20" s="18"/>
      <c r="F20" s="18"/>
      <c r="G20" s="18"/>
      <c r="H20" s="18">
        <v>1</v>
      </c>
    </row>
    <row r="21" spans="1:8" x14ac:dyDescent="0.25">
      <c r="A21" s="34" t="s">
        <v>43</v>
      </c>
      <c r="B21" s="20">
        <v>1</v>
      </c>
      <c r="C21" s="20">
        <v>25000</v>
      </c>
      <c r="D21" s="25">
        <f>B21*C21</f>
        <v>25000</v>
      </c>
      <c r="E21" s="18">
        <v>1</v>
      </c>
      <c r="F21" s="46">
        <v>25000</v>
      </c>
      <c r="G21" s="18">
        <f>F21*E21</f>
        <v>25000</v>
      </c>
      <c r="H21" s="18">
        <v>1</v>
      </c>
    </row>
    <row r="22" spans="1:8" x14ac:dyDescent="0.25">
      <c r="A22" s="34" t="s">
        <v>44</v>
      </c>
      <c r="B22" s="20">
        <v>1</v>
      </c>
      <c r="C22" s="20">
        <v>15000</v>
      </c>
      <c r="D22" s="25">
        <f>B22*C22</f>
        <v>15000</v>
      </c>
      <c r="E22" s="18">
        <v>1</v>
      </c>
      <c r="F22" s="26">
        <v>20000</v>
      </c>
      <c r="G22" s="18">
        <f>F22*E22</f>
        <v>20000</v>
      </c>
      <c r="H22" s="18" t="s">
        <v>48</v>
      </c>
    </row>
    <row r="23" spans="1:8" x14ac:dyDescent="0.25">
      <c r="A23" s="47" t="s">
        <v>17</v>
      </c>
      <c r="B23" s="32"/>
      <c r="C23" s="20"/>
      <c r="D23" s="32">
        <f>SUM(D19:D22)</f>
        <v>90000</v>
      </c>
      <c r="E23" s="18"/>
      <c r="F23" s="18"/>
      <c r="G23" s="32">
        <f>SUM(G19:G22)</f>
        <v>93000</v>
      </c>
      <c r="H23" s="33">
        <v>71161.878479999999</v>
      </c>
    </row>
    <row r="24" spans="1:8" x14ac:dyDescent="0.25">
      <c r="A24" s="29" t="s">
        <v>13</v>
      </c>
      <c r="B24" s="23" t="s">
        <v>4</v>
      </c>
      <c r="C24" s="24"/>
      <c r="D24" s="25">
        <f>D23*18%</f>
        <v>16200</v>
      </c>
      <c r="E24" s="18"/>
      <c r="F24" s="18"/>
      <c r="G24" s="25">
        <f>G23*18%</f>
        <v>16740</v>
      </c>
      <c r="H24" s="26">
        <f>H23*18%</f>
        <v>12809.138126399999</v>
      </c>
    </row>
    <row r="25" spans="1:8" x14ac:dyDescent="0.25">
      <c r="A25" s="29" t="s">
        <v>18</v>
      </c>
      <c r="B25" s="23" t="s">
        <v>4</v>
      </c>
      <c r="C25" s="24"/>
      <c r="D25" s="23">
        <f>D23+D24</f>
        <v>106200</v>
      </c>
      <c r="E25" s="18"/>
      <c r="F25" s="18"/>
      <c r="G25" s="23">
        <f>G23+G24</f>
        <v>109740</v>
      </c>
      <c r="H25" s="23">
        <f>H23+H24</f>
        <v>83971.016606399993</v>
      </c>
    </row>
    <row r="26" spans="1:8" x14ac:dyDescent="0.25">
      <c r="A26" s="29" t="s">
        <v>32</v>
      </c>
      <c r="B26" s="32"/>
      <c r="C26" s="48"/>
      <c r="D26" s="32">
        <f>D16+D23</f>
        <v>259419.79</v>
      </c>
      <c r="E26" s="18"/>
      <c r="F26" s="18"/>
      <c r="G26" s="32">
        <f>G16+G23</f>
        <v>332723.48699999996</v>
      </c>
      <c r="H26" s="32">
        <f>H16+H23</f>
        <v>254017.47525000002</v>
      </c>
    </row>
    <row r="27" spans="1:8" x14ac:dyDescent="0.25">
      <c r="A27" s="29" t="s">
        <v>33</v>
      </c>
      <c r="B27" s="32"/>
      <c r="C27" s="19"/>
      <c r="D27" s="32">
        <f>D18+D25</f>
        <v>306115.35220000002</v>
      </c>
      <c r="E27" s="18"/>
      <c r="F27" s="18"/>
      <c r="G27" s="32">
        <f>G18+G25</f>
        <v>392613.71466</v>
      </c>
      <c r="H27" s="32">
        <f>H18+H25</f>
        <v>299740.620795</v>
      </c>
    </row>
    <row r="28" spans="1:8" x14ac:dyDescent="0.25">
      <c r="A28" s="31"/>
      <c r="B28" s="32"/>
      <c r="C28" s="19"/>
      <c r="D28" s="20"/>
      <c r="E28" s="18"/>
      <c r="F28" s="18"/>
      <c r="G28" s="18"/>
      <c r="H28" s="18"/>
    </row>
    <row r="29" spans="1:8" x14ac:dyDescent="0.25">
      <c r="A29" s="31" t="s">
        <v>42</v>
      </c>
      <c r="B29" s="32" t="s">
        <v>0</v>
      </c>
      <c r="C29" s="33" t="s">
        <v>1</v>
      </c>
      <c r="D29" s="32" t="s">
        <v>2</v>
      </c>
      <c r="E29" s="18"/>
      <c r="F29" s="18"/>
      <c r="G29" s="18"/>
      <c r="H29" s="18"/>
    </row>
    <row r="30" spans="1:8" x14ac:dyDescent="0.25">
      <c r="A30" s="31" t="s">
        <v>3</v>
      </c>
      <c r="B30" s="32"/>
      <c r="C30" s="19"/>
      <c r="D30" s="20"/>
      <c r="E30" s="18"/>
      <c r="F30" s="18"/>
      <c r="G30" s="18"/>
      <c r="H30" s="18"/>
    </row>
    <row r="31" spans="1:8" x14ac:dyDescent="0.25">
      <c r="A31" s="22" t="s">
        <v>34</v>
      </c>
      <c r="B31" s="20">
        <v>2.2799999999999998</v>
      </c>
      <c r="C31" s="20"/>
      <c r="D31" s="20"/>
      <c r="E31" s="20">
        <v>2.31</v>
      </c>
      <c r="F31" s="18"/>
      <c r="G31" s="18"/>
      <c r="H31" s="20">
        <v>1.93</v>
      </c>
    </row>
    <row r="32" spans="1:8" x14ac:dyDescent="0.25">
      <c r="A32" s="22" t="s">
        <v>35</v>
      </c>
      <c r="B32" s="20">
        <v>1.53</v>
      </c>
      <c r="C32" s="20"/>
      <c r="D32" s="20"/>
      <c r="E32" s="20">
        <v>1.52</v>
      </c>
      <c r="F32" s="18"/>
      <c r="G32" s="18"/>
      <c r="H32" s="20">
        <v>1.64</v>
      </c>
    </row>
    <row r="33" spans="1:9" x14ac:dyDescent="0.25">
      <c r="A33" s="22" t="s">
        <v>36</v>
      </c>
      <c r="B33" s="20">
        <v>2.7429999999999999</v>
      </c>
      <c r="C33" s="20"/>
      <c r="D33" s="20"/>
      <c r="E33" s="20">
        <v>2.7429999999999999</v>
      </c>
      <c r="F33" s="18"/>
      <c r="G33" s="18"/>
      <c r="H33" s="20">
        <v>2.2549999999999999</v>
      </c>
    </row>
    <row r="34" spans="1:9" x14ac:dyDescent="0.25">
      <c r="A34" s="22" t="s">
        <v>19</v>
      </c>
      <c r="B34" s="20">
        <v>20.846800000000002</v>
      </c>
      <c r="C34" s="20">
        <v>3300</v>
      </c>
      <c r="D34" s="20">
        <f>B34*C34</f>
        <v>68794.44</v>
      </c>
      <c r="E34" s="20">
        <f>2*(E31+E32)*E33</f>
        <v>21.011379999999999</v>
      </c>
      <c r="F34" s="21">
        <v>5265</v>
      </c>
      <c r="G34" s="18">
        <f t="shared" ref="G34:G41" si="2">F34*E34</f>
        <v>110624.9157</v>
      </c>
      <c r="H34" s="20">
        <v>12.4025</v>
      </c>
    </row>
    <row r="35" spans="1:9" x14ac:dyDescent="0.25">
      <c r="A35" s="22" t="s">
        <v>6</v>
      </c>
      <c r="B35" s="20">
        <v>3.4731000000000001</v>
      </c>
      <c r="C35" s="20">
        <v>3300</v>
      </c>
      <c r="D35" s="20">
        <f>B35*C35</f>
        <v>11461.23</v>
      </c>
      <c r="E35" s="20">
        <f>E31*E32</f>
        <v>3.5112000000000001</v>
      </c>
      <c r="F35" s="21">
        <v>5265</v>
      </c>
      <c r="G35" s="18">
        <f t="shared" si="2"/>
        <v>18486.468000000001</v>
      </c>
      <c r="H35" s="20">
        <f>H31*H32</f>
        <v>3.1651999999999996</v>
      </c>
    </row>
    <row r="36" spans="1:9" ht="62" x14ac:dyDescent="0.25">
      <c r="A36" s="22" t="s">
        <v>30</v>
      </c>
      <c r="B36" s="20">
        <v>1</v>
      </c>
      <c r="C36" s="20">
        <v>46000</v>
      </c>
      <c r="D36" s="20">
        <f t="shared" ref="D36:D42" si="3">B36*C36</f>
        <v>46000</v>
      </c>
      <c r="E36" s="20">
        <v>1</v>
      </c>
      <c r="F36" s="21">
        <v>40550</v>
      </c>
      <c r="G36" s="18">
        <f t="shared" si="2"/>
        <v>40550</v>
      </c>
      <c r="H36" s="20">
        <v>1</v>
      </c>
      <c r="I36" s="15" t="s">
        <v>57</v>
      </c>
    </row>
    <row r="37" spans="1:9" x14ac:dyDescent="0.25">
      <c r="A37" s="22" t="s">
        <v>7</v>
      </c>
      <c r="B37" s="20">
        <v>2</v>
      </c>
      <c r="C37" s="20">
        <v>2000</v>
      </c>
      <c r="D37" s="20">
        <f t="shared" si="3"/>
        <v>4000</v>
      </c>
      <c r="E37" s="20">
        <v>2</v>
      </c>
      <c r="F37" s="21">
        <v>3865</v>
      </c>
      <c r="G37" s="18">
        <f t="shared" si="2"/>
        <v>7730</v>
      </c>
      <c r="H37" s="20">
        <v>2</v>
      </c>
    </row>
    <row r="38" spans="1:9" x14ac:dyDescent="0.25">
      <c r="A38" s="22" t="s">
        <v>20</v>
      </c>
      <c r="B38" s="20">
        <v>1</v>
      </c>
      <c r="C38" s="20">
        <v>5500</v>
      </c>
      <c r="D38" s="20">
        <f t="shared" si="3"/>
        <v>5500</v>
      </c>
      <c r="E38" s="20">
        <v>1</v>
      </c>
      <c r="F38" s="21">
        <v>6500</v>
      </c>
      <c r="G38" s="18">
        <f t="shared" si="2"/>
        <v>6500</v>
      </c>
      <c r="H38" s="20">
        <v>1</v>
      </c>
    </row>
    <row r="39" spans="1:9" x14ac:dyDescent="0.25">
      <c r="A39" s="22" t="s">
        <v>21</v>
      </c>
      <c r="B39" s="20">
        <v>3.4731000000000001</v>
      </c>
      <c r="C39" s="20">
        <v>1250</v>
      </c>
      <c r="D39" s="20">
        <f t="shared" si="3"/>
        <v>4341.375</v>
      </c>
      <c r="E39" s="20">
        <f>E31*E32</f>
        <v>3.5112000000000001</v>
      </c>
      <c r="F39" s="21">
        <v>1450</v>
      </c>
      <c r="G39" s="18">
        <f t="shared" si="2"/>
        <v>5091.24</v>
      </c>
      <c r="H39" s="20">
        <f>H31*H32</f>
        <v>3.1651999999999996</v>
      </c>
    </row>
    <row r="40" spans="1:9" x14ac:dyDescent="0.25">
      <c r="A40" s="22" t="s">
        <v>22</v>
      </c>
      <c r="B40" s="20">
        <v>1</v>
      </c>
      <c r="C40" s="20">
        <f>5500+453</f>
        <v>5953</v>
      </c>
      <c r="D40" s="20">
        <f t="shared" si="3"/>
        <v>5953</v>
      </c>
      <c r="E40" s="20">
        <v>1</v>
      </c>
      <c r="F40" s="21">
        <v>10985</v>
      </c>
      <c r="G40" s="18">
        <f t="shared" si="2"/>
        <v>10985</v>
      </c>
      <c r="H40" s="20">
        <v>1</v>
      </c>
    </row>
    <row r="41" spans="1:9" x14ac:dyDescent="0.25">
      <c r="A41" s="34" t="s">
        <v>11</v>
      </c>
      <c r="B41" s="20">
        <v>4</v>
      </c>
      <c r="C41" s="20">
        <v>1500</v>
      </c>
      <c r="D41" s="20">
        <f t="shared" si="3"/>
        <v>6000</v>
      </c>
      <c r="E41" s="20">
        <v>4</v>
      </c>
      <c r="F41" s="21">
        <v>650</v>
      </c>
      <c r="G41" s="18">
        <f t="shared" si="2"/>
        <v>2600</v>
      </c>
      <c r="H41" s="20">
        <v>4</v>
      </c>
    </row>
    <row r="42" spans="1:9" x14ac:dyDescent="0.25">
      <c r="A42" s="22" t="s">
        <v>39</v>
      </c>
      <c r="B42" s="20">
        <v>0</v>
      </c>
      <c r="C42" s="20">
        <v>78000</v>
      </c>
      <c r="D42" s="20">
        <f t="shared" si="3"/>
        <v>0</v>
      </c>
      <c r="E42" s="18"/>
      <c r="F42" s="18"/>
      <c r="G42" s="18"/>
      <c r="H42" s="18"/>
    </row>
    <row r="43" spans="1:9" x14ac:dyDescent="0.25">
      <c r="A43" s="22" t="s">
        <v>40</v>
      </c>
      <c r="B43" s="20">
        <v>0</v>
      </c>
      <c r="C43" s="20">
        <v>95000</v>
      </c>
      <c r="D43" s="20">
        <f>B43*C43</f>
        <v>0</v>
      </c>
      <c r="E43" s="18"/>
      <c r="F43" s="18"/>
      <c r="G43" s="18"/>
      <c r="H43" s="18"/>
    </row>
    <row r="44" spans="1:9" x14ac:dyDescent="0.25">
      <c r="A44" s="35" t="s">
        <v>23</v>
      </c>
      <c r="B44" s="23" t="s">
        <v>4</v>
      </c>
      <c r="C44" s="24"/>
      <c r="D44" s="23">
        <f>SUM(D34:D43)</f>
        <v>152050.04499999998</v>
      </c>
      <c r="E44" s="18"/>
      <c r="F44" s="18"/>
      <c r="G44" s="23">
        <f>SUM(G34:G43)</f>
        <v>202567.6237</v>
      </c>
      <c r="H44" s="28">
        <v>155656.68359999999</v>
      </c>
    </row>
    <row r="45" spans="1:9" x14ac:dyDescent="0.25">
      <c r="A45" s="29" t="s">
        <v>13</v>
      </c>
      <c r="B45" s="23" t="s">
        <v>4</v>
      </c>
      <c r="C45" s="24"/>
      <c r="D45" s="25">
        <f>D44*18%</f>
        <v>27369.008099999995</v>
      </c>
      <c r="E45" s="18"/>
      <c r="F45" s="18"/>
      <c r="G45" s="25">
        <f>G44*18%</f>
        <v>36462.172266000001</v>
      </c>
      <c r="H45" s="26">
        <f>H44*18%</f>
        <v>28018.203047999996</v>
      </c>
    </row>
    <row r="46" spans="1:9" x14ac:dyDescent="0.25">
      <c r="A46" s="35" t="s">
        <v>24</v>
      </c>
      <c r="B46" s="23"/>
      <c r="C46" s="24"/>
      <c r="D46" s="23">
        <f>D44+D45</f>
        <v>179419.05309999999</v>
      </c>
      <c r="E46" s="18"/>
      <c r="F46" s="18"/>
      <c r="G46" s="23">
        <f>G44+G45</f>
        <v>239029.79596600001</v>
      </c>
      <c r="H46" s="23">
        <f>H44+H45</f>
        <v>183674.88664799999</v>
      </c>
    </row>
    <row r="47" spans="1:9" x14ac:dyDescent="0.25">
      <c r="A47" s="36" t="s">
        <v>25</v>
      </c>
      <c r="B47" s="23">
        <v>1</v>
      </c>
      <c r="C47" s="25">
        <v>50000</v>
      </c>
      <c r="D47" s="25">
        <f>B47*C47</f>
        <v>50000</v>
      </c>
      <c r="E47" s="18">
        <v>1</v>
      </c>
      <c r="F47" s="27">
        <v>38000</v>
      </c>
      <c r="G47" s="18">
        <f>F47*B47</f>
        <v>38000</v>
      </c>
      <c r="H47" s="28">
        <v>1</v>
      </c>
    </row>
    <row r="48" spans="1:9" x14ac:dyDescent="0.25">
      <c r="A48" s="37" t="s">
        <v>26</v>
      </c>
      <c r="B48" s="23">
        <v>0</v>
      </c>
      <c r="C48" s="24">
        <v>0</v>
      </c>
      <c r="D48" s="25">
        <f>B48*C48</f>
        <v>0</v>
      </c>
      <c r="E48" s="18"/>
      <c r="F48" s="18"/>
      <c r="G48" s="18"/>
      <c r="H48" s="28">
        <v>1</v>
      </c>
    </row>
    <row r="49" spans="1:8" x14ac:dyDescent="0.25">
      <c r="A49" s="34" t="s">
        <v>43</v>
      </c>
      <c r="B49" s="20">
        <v>1</v>
      </c>
      <c r="C49" s="20">
        <v>25000</v>
      </c>
      <c r="D49" s="25">
        <f>B49*C49</f>
        <v>25000</v>
      </c>
      <c r="E49" s="18">
        <v>1</v>
      </c>
      <c r="F49" s="27">
        <v>18000</v>
      </c>
      <c r="G49" s="27">
        <f t="shared" ref="G49" si="4">E49*F49</f>
        <v>18000</v>
      </c>
      <c r="H49" s="19">
        <v>1</v>
      </c>
    </row>
    <row r="50" spans="1:8" x14ac:dyDescent="0.25">
      <c r="A50" s="34" t="s">
        <v>44</v>
      </c>
      <c r="B50" s="20">
        <v>1</v>
      </c>
      <c r="C50" s="20">
        <v>15000</v>
      </c>
      <c r="D50" s="25">
        <f>B50*C50</f>
        <v>15000</v>
      </c>
      <c r="E50" s="18">
        <v>1</v>
      </c>
      <c r="F50" s="27">
        <v>20000</v>
      </c>
      <c r="G50" s="49">
        <f>F50*E50</f>
        <v>20000</v>
      </c>
      <c r="H50" s="18"/>
    </row>
    <row r="51" spans="1:8" x14ac:dyDescent="0.25">
      <c r="A51" s="34" t="s">
        <v>46</v>
      </c>
      <c r="B51" s="20">
        <v>1</v>
      </c>
      <c r="C51" s="20"/>
      <c r="D51" s="25"/>
      <c r="E51" s="18">
        <v>1</v>
      </c>
      <c r="F51" s="26">
        <v>35000</v>
      </c>
      <c r="G51" s="49">
        <f>F51*E51</f>
        <v>35000</v>
      </c>
      <c r="H51" s="18"/>
    </row>
    <row r="52" spans="1:8" x14ac:dyDescent="0.25">
      <c r="A52" s="38" t="s">
        <v>25</v>
      </c>
      <c r="B52" s="23"/>
      <c r="C52" s="24"/>
      <c r="D52" s="23">
        <f>SUM(D47:D50)</f>
        <v>90000</v>
      </c>
      <c r="E52" s="18"/>
      <c r="F52" s="18"/>
      <c r="G52" s="23">
        <f>SUM(G47:G51)</f>
        <v>111000</v>
      </c>
      <c r="H52" s="28">
        <v>71359.114199999996</v>
      </c>
    </row>
    <row r="53" spans="1:8" x14ac:dyDescent="0.25">
      <c r="A53" s="29" t="s">
        <v>13</v>
      </c>
      <c r="B53" s="23" t="s">
        <v>4</v>
      </c>
      <c r="C53" s="24"/>
      <c r="D53" s="25">
        <f>D52*18%</f>
        <v>16200</v>
      </c>
      <c r="E53" s="18"/>
      <c r="F53" s="18"/>
      <c r="G53" s="25">
        <f>G52*18%</f>
        <v>19980</v>
      </c>
      <c r="H53" s="50">
        <f>H52*18%</f>
        <v>12844.640555999998</v>
      </c>
    </row>
    <row r="54" spans="1:8" x14ac:dyDescent="0.25">
      <c r="A54" s="29" t="s">
        <v>27</v>
      </c>
      <c r="B54" s="23" t="s">
        <v>4</v>
      </c>
      <c r="C54" s="24"/>
      <c r="D54" s="23">
        <f>D53+D52</f>
        <v>106200</v>
      </c>
      <c r="E54" s="18"/>
      <c r="F54" s="18"/>
      <c r="G54" s="23">
        <f>G53+G52</f>
        <v>130980</v>
      </c>
      <c r="H54" s="28">
        <f>H52*1.18</f>
        <v>84203.754755999995</v>
      </c>
    </row>
    <row r="55" spans="1:8" x14ac:dyDescent="0.25">
      <c r="A55" s="29"/>
      <c r="B55" s="23"/>
      <c r="C55" s="24"/>
      <c r="D55" s="23"/>
      <c r="E55" s="18"/>
      <c r="F55" s="18"/>
      <c r="G55" s="18"/>
      <c r="H55" s="18"/>
    </row>
    <row r="56" spans="1:8" x14ac:dyDescent="0.25">
      <c r="A56" s="29" t="s">
        <v>38</v>
      </c>
      <c r="B56" s="23"/>
      <c r="C56" s="28">
        <f>C44+C52</f>
        <v>0</v>
      </c>
      <c r="D56" s="23">
        <f>D44+D52</f>
        <v>242050.04499999998</v>
      </c>
      <c r="E56" s="18"/>
      <c r="F56" s="18"/>
      <c r="G56" s="23">
        <f>G44+G52</f>
        <v>313567.6237</v>
      </c>
      <c r="H56" s="23">
        <f>H44+H52</f>
        <v>227015.7978</v>
      </c>
    </row>
    <row r="57" spans="1:8" x14ac:dyDescent="0.25">
      <c r="A57" s="29" t="s">
        <v>28</v>
      </c>
      <c r="B57" s="23"/>
      <c r="C57" s="24"/>
      <c r="D57" s="23">
        <f>D46+D54</f>
        <v>285619.05310000002</v>
      </c>
      <c r="E57" s="18"/>
      <c r="F57" s="18"/>
      <c r="G57" s="23">
        <f>G46+G54</f>
        <v>370009.79596600001</v>
      </c>
      <c r="H57" s="23">
        <f>H46+H54</f>
        <v>267878.64140399999</v>
      </c>
    </row>
    <row r="58" spans="1:8" x14ac:dyDescent="0.25">
      <c r="A58" s="51" t="s">
        <v>54</v>
      </c>
      <c r="B58" s="25"/>
      <c r="C58" s="24" t="s">
        <v>53</v>
      </c>
      <c r="D58" s="25"/>
      <c r="E58" s="18"/>
      <c r="F58" s="18"/>
      <c r="G58" s="18"/>
      <c r="H58" s="18"/>
    </row>
    <row r="59" spans="1:8" x14ac:dyDescent="0.25">
      <c r="A59" s="45" t="s">
        <v>54</v>
      </c>
      <c r="B59" s="45"/>
      <c r="C59" s="24" t="s">
        <v>53</v>
      </c>
      <c r="D59" s="45"/>
      <c r="E59" s="18"/>
      <c r="F59" s="18"/>
      <c r="G59" s="18"/>
      <c r="H59" s="18"/>
    </row>
  </sheetData>
  <mergeCells count="3">
    <mergeCell ref="A1:B1"/>
    <mergeCell ref="C1:D1"/>
    <mergeCell ref="E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E7" sqref="E7"/>
    </sheetView>
  </sheetViews>
  <sheetFormatPr defaultRowHeight="12.5" x14ac:dyDescent="0.25"/>
  <cols>
    <col min="1" max="1" width="48.1796875" bestFit="1" customWidth="1"/>
    <col min="2" max="2" width="7.1796875" bestFit="1" customWidth="1"/>
    <col min="3" max="3" width="12.7265625" bestFit="1" customWidth="1"/>
    <col min="4" max="4" width="13" bestFit="1" customWidth="1"/>
    <col min="5" max="5" width="8.81640625" bestFit="1" customWidth="1"/>
    <col min="6" max="7" width="12.6328125" bestFit="1" customWidth="1"/>
  </cols>
  <sheetData>
    <row r="1" spans="1:7" x14ac:dyDescent="0.25">
      <c r="A1" s="18"/>
      <c r="B1" s="18"/>
      <c r="C1" s="91" t="s">
        <v>31</v>
      </c>
      <c r="D1" s="91"/>
      <c r="E1" s="18" t="s">
        <v>45</v>
      </c>
      <c r="F1" s="18"/>
      <c r="G1" s="18" t="s">
        <v>47</v>
      </c>
    </row>
    <row r="2" spans="1:7" x14ac:dyDescent="0.25">
      <c r="A2" s="31" t="s">
        <v>42</v>
      </c>
      <c r="B2" s="32" t="s">
        <v>0</v>
      </c>
      <c r="C2" s="33" t="s">
        <v>1</v>
      </c>
      <c r="D2" s="32" t="s">
        <v>2</v>
      </c>
      <c r="E2" s="33" t="s">
        <v>1</v>
      </c>
      <c r="F2" s="32" t="s">
        <v>2</v>
      </c>
      <c r="G2" s="33" t="s">
        <v>51</v>
      </c>
    </row>
    <row r="3" spans="1:7" x14ac:dyDescent="0.25">
      <c r="A3" s="31" t="s">
        <v>3</v>
      </c>
      <c r="B3" s="32"/>
      <c r="C3" s="19"/>
      <c r="D3" s="20"/>
      <c r="E3" s="18"/>
      <c r="F3" s="18"/>
      <c r="G3" s="18"/>
    </row>
    <row r="4" spans="1:7" x14ac:dyDescent="0.25">
      <c r="A4" s="22" t="s">
        <v>34</v>
      </c>
      <c r="B4" s="20">
        <v>2.1</v>
      </c>
      <c r="C4" s="20"/>
      <c r="D4" s="20"/>
      <c r="E4" s="20"/>
      <c r="F4" s="18"/>
      <c r="G4" s="20">
        <v>1.9350000000000001</v>
      </c>
    </row>
    <row r="5" spans="1:7" x14ac:dyDescent="0.25">
      <c r="A5" s="22" t="s">
        <v>35</v>
      </c>
      <c r="B5" s="20">
        <v>2.11</v>
      </c>
      <c r="C5" s="20"/>
      <c r="D5" s="20"/>
      <c r="E5" s="20"/>
      <c r="F5" s="18"/>
      <c r="G5" s="20">
        <v>1.99</v>
      </c>
    </row>
    <row r="6" spans="1:7" x14ac:dyDescent="0.25">
      <c r="A6" s="22" t="s">
        <v>36</v>
      </c>
      <c r="B6" s="20">
        <v>2.7429999999999999</v>
      </c>
      <c r="C6" s="20"/>
      <c r="D6" s="20"/>
      <c r="E6" s="20"/>
      <c r="F6" s="18"/>
      <c r="G6" s="20">
        <v>2.2549999999999999</v>
      </c>
    </row>
    <row r="7" spans="1:7" x14ac:dyDescent="0.25">
      <c r="A7" s="22" t="s">
        <v>19</v>
      </c>
      <c r="B7" s="20">
        <f>2*(B4+B5)*B6</f>
        <v>23.096059999999998</v>
      </c>
      <c r="C7" s="20">
        <v>3300</v>
      </c>
      <c r="D7" s="20">
        <f>B7*C7</f>
        <v>76216.997999999992</v>
      </c>
      <c r="E7" s="21">
        <v>5265</v>
      </c>
      <c r="F7" s="18">
        <f>E7*B7</f>
        <v>121600.75589999999</v>
      </c>
      <c r="G7" s="20">
        <v>17.701750000000001</v>
      </c>
    </row>
    <row r="8" spans="1:7" x14ac:dyDescent="0.25">
      <c r="A8" s="22" t="s">
        <v>6</v>
      </c>
      <c r="B8" s="20">
        <f>B4*B5</f>
        <v>4.431</v>
      </c>
      <c r="C8" s="20">
        <v>3300</v>
      </c>
      <c r="D8" s="20">
        <f>B8*C8</f>
        <v>14622.3</v>
      </c>
      <c r="E8" s="21">
        <v>5265</v>
      </c>
      <c r="F8" s="18">
        <f t="shared" ref="F8:F14" si="0">E8*B8</f>
        <v>23329.215</v>
      </c>
      <c r="G8" s="20">
        <f>G4*G5</f>
        <v>3.8506499999999999</v>
      </c>
    </row>
    <row r="9" spans="1:7" x14ac:dyDescent="0.25">
      <c r="A9" s="22" t="s">
        <v>30</v>
      </c>
      <c r="B9" s="20">
        <v>1</v>
      </c>
      <c r="C9" s="20">
        <v>46000</v>
      </c>
      <c r="D9" s="20">
        <f t="shared" ref="D9:D15" si="1">B9*C9</f>
        <v>46000</v>
      </c>
      <c r="E9" s="21">
        <v>40550</v>
      </c>
      <c r="F9" s="18">
        <f t="shared" si="0"/>
        <v>40550</v>
      </c>
      <c r="G9" s="20">
        <v>1</v>
      </c>
    </row>
    <row r="10" spans="1:7" x14ac:dyDescent="0.25">
      <c r="A10" s="22" t="s">
        <v>7</v>
      </c>
      <c r="B10" s="20">
        <v>2</v>
      </c>
      <c r="C10" s="20">
        <v>2000</v>
      </c>
      <c r="D10" s="20">
        <f t="shared" si="1"/>
        <v>4000</v>
      </c>
      <c r="E10" s="21">
        <v>3865</v>
      </c>
      <c r="F10" s="18">
        <f t="shared" si="0"/>
        <v>7730</v>
      </c>
      <c r="G10" s="20">
        <v>2</v>
      </c>
    </row>
    <row r="11" spans="1:7" x14ac:dyDescent="0.25">
      <c r="A11" s="22" t="s">
        <v>20</v>
      </c>
      <c r="B11" s="20">
        <v>1</v>
      </c>
      <c r="C11" s="20">
        <v>5500</v>
      </c>
      <c r="D11" s="20">
        <f t="shared" si="1"/>
        <v>5500</v>
      </c>
      <c r="E11" s="21">
        <v>6500</v>
      </c>
      <c r="F11" s="18">
        <f t="shared" si="0"/>
        <v>6500</v>
      </c>
      <c r="G11" s="20">
        <v>1</v>
      </c>
    </row>
    <row r="12" spans="1:7" x14ac:dyDescent="0.25">
      <c r="A12" s="22" t="s">
        <v>21</v>
      </c>
      <c r="B12" s="20">
        <f>B4*B5</f>
        <v>4.431</v>
      </c>
      <c r="C12" s="20">
        <v>1250</v>
      </c>
      <c r="D12" s="20">
        <f t="shared" si="1"/>
        <v>5538.75</v>
      </c>
      <c r="E12" s="21">
        <v>1450</v>
      </c>
      <c r="F12" s="18">
        <f t="shared" si="0"/>
        <v>6424.95</v>
      </c>
      <c r="G12" s="20">
        <f>G4*G5</f>
        <v>3.8506499999999999</v>
      </c>
    </row>
    <row r="13" spans="1:7" x14ac:dyDescent="0.25">
      <c r="A13" s="22" t="s">
        <v>22</v>
      </c>
      <c r="B13" s="20">
        <v>1</v>
      </c>
      <c r="C13" s="20">
        <f>5500+453</f>
        <v>5953</v>
      </c>
      <c r="D13" s="20">
        <f t="shared" si="1"/>
        <v>5953</v>
      </c>
      <c r="E13" s="21">
        <v>10985</v>
      </c>
      <c r="F13" s="18">
        <f t="shared" si="0"/>
        <v>10985</v>
      </c>
      <c r="G13" s="20">
        <v>1</v>
      </c>
    </row>
    <row r="14" spans="1:7" x14ac:dyDescent="0.25">
      <c r="A14" s="34" t="s">
        <v>11</v>
      </c>
      <c r="B14" s="20">
        <v>4</v>
      </c>
      <c r="C14" s="20">
        <v>1500</v>
      </c>
      <c r="D14" s="20">
        <f t="shared" si="1"/>
        <v>6000</v>
      </c>
      <c r="E14" s="21">
        <v>650</v>
      </c>
      <c r="F14" s="18">
        <f t="shared" si="0"/>
        <v>2600</v>
      </c>
      <c r="G14" s="20">
        <v>4</v>
      </c>
    </row>
    <row r="15" spans="1:7" x14ac:dyDescent="0.25">
      <c r="A15" s="22" t="s">
        <v>39</v>
      </c>
      <c r="B15" s="20">
        <v>0</v>
      </c>
      <c r="C15" s="20">
        <v>78000</v>
      </c>
      <c r="D15" s="20">
        <f t="shared" si="1"/>
        <v>0</v>
      </c>
      <c r="E15" s="18"/>
      <c r="F15" s="18"/>
      <c r="G15" s="18"/>
    </row>
    <row r="16" spans="1:7" x14ac:dyDescent="0.25">
      <c r="A16" s="22" t="s">
        <v>40</v>
      </c>
      <c r="B16" s="20">
        <v>0</v>
      </c>
      <c r="C16" s="20">
        <v>95000</v>
      </c>
      <c r="D16" s="20">
        <f>B16*C16</f>
        <v>0</v>
      </c>
      <c r="E16" s="18"/>
      <c r="F16" s="18"/>
      <c r="G16" s="18"/>
    </row>
    <row r="17" spans="1:7" x14ac:dyDescent="0.25">
      <c r="A17" s="35" t="s">
        <v>23</v>
      </c>
      <c r="B17" s="23" t="s">
        <v>4</v>
      </c>
      <c r="C17" s="24"/>
      <c r="D17" s="23">
        <f>SUM(D7:D16)</f>
        <v>163831.04800000001</v>
      </c>
      <c r="E17" s="18"/>
      <c r="F17" s="23">
        <f>SUM(F7:F16)</f>
        <v>219719.9209</v>
      </c>
      <c r="G17" s="28">
        <v>184152.83576250001</v>
      </c>
    </row>
    <row r="18" spans="1:7" x14ac:dyDescent="0.25">
      <c r="A18" s="29" t="s">
        <v>13</v>
      </c>
      <c r="B18" s="23" t="s">
        <v>4</v>
      </c>
      <c r="C18" s="24"/>
      <c r="D18" s="25">
        <f>D17*18%</f>
        <v>29489.588640000002</v>
      </c>
      <c r="E18" s="18"/>
      <c r="F18" s="25">
        <f>F17*18%</f>
        <v>39549.585761999995</v>
      </c>
      <c r="G18" s="26">
        <f>G17*18%</f>
        <v>33147.510437249999</v>
      </c>
    </row>
    <row r="19" spans="1:7" x14ac:dyDescent="0.25">
      <c r="A19" s="35" t="s">
        <v>24</v>
      </c>
      <c r="B19" s="23"/>
      <c r="C19" s="24"/>
      <c r="D19" s="23">
        <f>D17+D18</f>
        <v>193320.63664000001</v>
      </c>
      <c r="E19" s="18"/>
      <c r="F19" s="23">
        <f>F17+F18</f>
        <v>259269.506662</v>
      </c>
      <c r="G19" s="23">
        <f>G18+G17</f>
        <v>217300.34619975</v>
      </c>
    </row>
    <row r="20" spans="1:7" x14ac:dyDescent="0.25">
      <c r="A20" s="36" t="s">
        <v>25</v>
      </c>
      <c r="B20" s="23">
        <v>1</v>
      </c>
      <c r="C20" s="25">
        <v>50000</v>
      </c>
      <c r="D20" s="25">
        <f>B20*C20</f>
        <v>50000</v>
      </c>
      <c r="E20" s="27">
        <v>38000</v>
      </c>
      <c r="F20" s="27">
        <f>E20*B20</f>
        <v>38000</v>
      </c>
      <c r="G20" s="28">
        <v>1</v>
      </c>
    </row>
    <row r="21" spans="1:7" x14ac:dyDescent="0.25">
      <c r="A21" s="37" t="s">
        <v>26</v>
      </c>
      <c r="B21" s="23">
        <v>0</v>
      </c>
      <c r="C21" s="24"/>
      <c r="D21" s="25">
        <f>B21*C21</f>
        <v>0</v>
      </c>
      <c r="E21" s="18"/>
      <c r="F21" s="18"/>
      <c r="G21" s="28">
        <v>1</v>
      </c>
    </row>
    <row r="22" spans="1:7" x14ac:dyDescent="0.25">
      <c r="A22" s="34" t="s">
        <v>43</v>
      </c>
      <c r="B22" s="20">
        <v>1</v>
      </c>
      <c r="C22" s="20">
        <v>25000</v>
      </c>
      <c r="D22" s="25">
        <f>B22*C22</f>
        <v>25000</v>
      </c>
      <c r="E22" s="27">
        <v>18000</v>
      </c>
      <c r="F22" s="27">
        <f>E22*B22</f>
        <v>18000</v>
      </c>
      <c r="G22" s="19">
        <v>1</v>
      </c>
    </row>
    <row r="23" spans="1:7" x14ac:dyDescent="0.25">
      <c r="A23" s="34" t="s">
        <v>44</v>
      </c>
      <c r="B23" s="20">
        <v>1</v>
      </c>
      <c r="C23" s="20">
        <v>15000</v>
      </c>
      <c r="D23" s="25">
        <f>B23*C23</f>
        <v>15000</v>
      </c>
      <c r="E23" s="27">
        <v>20000</v>
      </c>
      <c r="F23" s="18">
        <f>E23*B23</f>
        <v>20000</v>
      </c>
      <c r="G23" s="18" t="s">
        <v>48</v>
      </c>
    </row>
    <row r="24" spans="1:7" x14ac:dyDescent="0.25">
      <c r="A24" s="38" t="s">
        <v>25</v>
      </c>
      <c r="B24" s="23"/>
      <c r="C24" s="24"/>
      <c r="D24" s="23">
        <f>SUM(D20:D23)</f>
        <v>90000</v>
      </c>
      <c r="E24" s="18"/>
      <c r="F24" s="23">
        <f>SUM(F20:F23)</f>
        <v>76000</v>
      </c>
      <c r="G24" s="28">
        <v>72679.803899999999</v>
      </c>
    </row>
    <row r="25" spans="1:7" x14ac:dyDescent="0.25">
      <c r="A25" s="29" t="s">
        <v>13</v>
      </c>
      <c r="B25" s="23" t="s">
        <v>4</v>
      </c>
      <c r="C25" s="24"/>
      <c r="D25" s="25">
        <f>D24*18%</f>
        <v>16200</v>
      </c>
      <c r="E25" s="18"/>
      <c r="F25" s="25">
        <f>F24*18%</f>
        <v>13680</v>
      </c>
      <c r="G25" s="26">
        <f>G24*18%</f>
        <v>13082.364701999999</v>
      </c>
    </row>
    <row r="26" spans="1:7" x14ac:dyDescent="0.25">
      <c r="A26" s="29" t="s">
        <v>27</v>
      </c>
      <c r="B26" s="23" t="s">
        <v>4</v>
      </c>
      <c r="C26" s="24"/>
      <c r="D26" s="23">
        <f>D25+D24</f>
        <v>106200</v>
      </c>
      <c r="E26" s="18"/>
      <c r="F26" s="23">
        <f>F25+F24</f>
        <v>89680</v>
      </c>
      <c r="G26" s="23">
        <f>G25+G24</f>
        <v>85762.168601999991</v>
      </c>
    </row>
    <row r="27" spans="1:7" x14ac:dyDescent="0.25">
      <c r="A27" s="29"/>
      <c r="B27" s="23"/>
      <c r="C27" s="24"/>
      <c r="D27" s="23"/>
      <c r="E27" s="18"/>
      <c r="F27" s="18"/>
      <c r="G27" s="18"/>
    </row>
    <row r="28" spans="1:7" x14ac:dyDescent="0.25">
      <c r="A28" s="29" t="s">
        <v>38</v>
      </c>
      <c r="B28" s="23"/>
      <c r="C28" s="28">
        <f>C17+C24</f>
        <v>0</v>
      </c>
      <c r="D28" s="23">
        <f>D17+D24</f>
        <v>253831.04800000001</v>
      </c>
      <c r="E28" s="18"/>
      <c r="F28" s="30">
        <f>F17+F24</f>
        <v>295719.92090000003</v>
      </c>
      <c r="G28" s="30">
        <f>G17+G24</f>
        <v>256832.63966250001</v>
      </c>
    </row>
    <row r="29" spans="1:7" x14ac:dyDescent="0.25">
      <c r="A29" s="29" t="s">
        <v>28</v>
      </c>
      <c r="B29" s="23"/>
      <c r="C29" s="24"/>
      <c r="D29" s="23">
        <f>D19+D26</f>
        <v>299520.63664000004</v>
      </c>
      <c r="E29" s="18"/>
      <c r="F29" s="30">
        <f>F19+F26</f>
        <v>348949.50666199997</v>
      </c>
      <c r="G29" s="30">
        <f>G19+G26</f>
        <v>303062.51480174996</v>
      </c>
    </row>
    <row r="30" spans="1:7" ht="15.5" x14ac:dyDescent="0.25">
      <c r="A30" s="9" t="s">
        <v>52</v>
      </c>
      <c r="B30" s="11"/>
      <c r="C30" s="17" t="s">
        <v>53</v>
      </c>
      <c r="D30" s="11"/>
    </row>
    <row r="31" spans="1:7" ht="15.5" x14ac:dyDescent="0.25">
      <c r="A31" s="39" t="s">
        <v>52</v>
      </c>
      <c r="B31" s="40"/>
      <c r="C31" s="17" t="s">
        <v>53</v>
      </c>
      <c r="D31" s="41"/>
    </row>
  </sheetData>
  <mergeCells count="1">
    <mergeCell ref="C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7559e9-2526-4242-a379-76c2d46a0f2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746763FDA7A446B21D6D4150BD8D0A" ma:contentTypeVersion="13" ma:contentTypeDescription="Create a new document." ma:contentTypeScope="" ma:versionID="3159c07dd3a7a30e000bf96df0c5d3c4">
  <xsd:schema xmlns:xsd="http://www.w3.org/2001/XMLSchema" xmlns:xs="http://www.w3.org/2001/XMLSchema" xmlns:p="http://schemas.microsoft.com/office/2006/metadata/properties" xmlns:ns3="597559e9-2526-4242-a379-76c2d46a0f24" xmlns:ns4="36320f2d-5490-4a1f-9510-96bfdc0b1f31" targetNamespace="http://schemas.microsoft.com/office/2006/metadata/properties" ma:root="true" ma:fieldsID="404d966a2368718af30b7aca30b8a0ff" ns3:_="" ns4:_="">
    <xsd:import namespace="597559e9-2526-4242-a379-76c2d46a0f24"/>
    <xsd:import namespace="36320f2d-5490-4a1f-9510-96bfdc0b1f3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559e9-2526-4242-a379-76c2d46a0f2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20f2d-5490-4a1f-9510-96bfdc0b1f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4A9EA-354C-400C-A2D3-441483FDAB6D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97559e9-2526-4242-a379-76c2d46a0f24"/>
    <ds:schemaRef ds:uri="http://purl.org/dc/terms/"/>
    <ds:schemaRef ds:uri="http://purl.org/dc/elements/1.1/"/>
    <ds:schemaRef ds:uri="http://schemas.microsoft.com/office/2006/metadata/properties"/>
    <ds:schemaRef ds:uri="36320f2d-5490-4a1f-9510-96bfdc0b1f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44396E-2BA8-4D4A-8A66-06D7EF6BA0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E5A78B-B888-4710-933E-64BFC4768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559e9-2526-4242-a379-76c2d46a0f24"/>
    <ds:schemaRef ds:uri="36320f2d-5490-4a1f-9510-96bfdc0b1f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 Freezer + Chiller 1</vt:lpstr>
      <vt:lpstr>Freezer + Chiller 2</vt:lpstr>
      <vt:lpstr>Chiller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Bhat</dc:creator>
  <cp:lastModifiedBy>Ramendra Singh</cp:lastModifiedBy>
  <dcterms:created xsi:type="dcterms:W3CDTF">2022-09-21T11:19:20Z</dcterms:created>
  <dcterms:modified xsi:type="dcterms:W3CDTF">2024-08-13T04:36:55Z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0x010100A7746763FDA7A446B21D6D4150BD8D0A</vt:lpwstr>
  </property>
</Properties>
</file>