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arvesh Patil\OneDrive - Travel food Services\Downloads\"/>
    </mc:Choice>
  </mc:AlternateContent>
  <bookViews>
    <workbookView xWindow="0" yWindow="0" windowWidth="20490" windowHeight="7500"/>
  </bookViews>
  <sheets>
    <sheet name="Signage BOQ " sheetId="5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" i="5" l="1"/>
  <c r="J10" i="5" l="1"/>
  <c r="O10" i="5" s="1"/>
  <c r="P10" i="5" s="1"/>
  <c r="J9" i="5"/>
  <c r="O9" i="5" s="1"/>
  <c r="P9" i="5" s="1"/>
  <c r="J6" i="5"/>
  <c r="O6" i="5" s="1"/>
  <c r="P6" i="5" s="1"/>
  <c r="J5" i="5"/>
  <c r="O5" i="5" s="1"/>
  <c r="P5" i="5" s="1"/>
  <c r="J8" i="5"/>
  <c r="O8" i="5" s="1"/>
  <c r="P8" i="5" s="1"/>
  <c r="J7" i="5"/>
  <c r="O7" i="5" s="1"/>
  <c r="P7" i="5" s="1"/>
  <c r="J4" i="5"/>
  <c r="P4" i="5" s="1"/>
  <c r="P11" i="5" l="1"/>
  <c r="P15" i="5" s="1"/>
  <c r="P16" i="5" s="1"/>
  <c r="J11" i="5"/>
  <c r="N10" i="5"/>
  <c r="N9" i="5"/>
  <c r="N8" i="5"/>
  <c r="N7" i="5"/>
  <c r="N6" i="5"/>
  <c r="N5" i="5"/>
  <c r="N4" i="5"/>
  <c r="L10" i="5"/>
  <c r="L9" i="5"/>
  <c r="L8" i="5"/>
  <c r="L7" i="5"/>
  <c r="L6" i="5"/>
  <c r="L5" i="5"/>
  <c r="L4" i="5"/>
  <c r="H10" i="5"/>
  <c r="H9" i="5"/>
  <c r="H8" i="5"/>
  <c r="H7" i="5"/>
  <c r="H6" i="5"/>
  <c r="H5" i="5"/>
  <c r="H4" i="5"/>
  <c r="J15" i="5" l="1"/>
  <c r="J16" i="5" s="1"/>
  <c r="L11" i="5"/>
  <c r="N11" i="5"/>
  <c r="H11" i="5"/>
  <c r="L13" i="5" l="1"/>
  <c r="L15" i="5" s="1"/>
  <c r="L16" i="5" s="1"/>
  <c r="H15" i="5"/>
  <c r="H16" i="5" s="1"/>
  <c r="N15" i="5"/>
  <c r="N16" i="5" s="1"/>
  <c r="L12" i="5"/>
</calcChain>
</file>

<file path=xl/sharedStrings.xml><?xml version="1.0" encoding="utf-8"?>
<sst xmlns="http://schemas.openxmlformats.org/spreadsheetml/2006/main" count="55" uniqueCount="37">
  <si>
    <t>Sr. No.</t>
  </si>
  <si>
    <t>Particulars</t>
  </si>
  <si>
    <t>Artwork reference</t>
  </si>
  <si>
    <t>Sizes</t>
  </si>
  <si>
    <t>Specification</t>
  </si>
  <si>
    <t>Qty</t>
  </si>
  <si>
    <t>MAIN SIGNAGE</t>
  </si>
  <si>
    <t>1089 mm (W) x 200 mm (H)</t>
  </si>
  <si>
    <t>1096 mm (W) x 81 mm (H)</t>
  </si>
  <si>
    <r>
      <rPr>
        <b/>
        <sz val="10"/>
        <color theme="1"/>
        <rFont val="Calibri"/>
        <family val="2"/>
        <scheme val="minor"/>
      </rPr>
      <t>Wow Momo:</t>
    </r>
    <r>
      <rPr>
        <sz val="10"/>
        <color theme="1"/>
        <rFont val="Calibri"/>
        <family val="2"/>
        <scheme val="minor"/>
      </rPr>
      <t xml:space="preserve"> 75 mm depth Backlit Box- Astari 235 yellow 3mm + 15-25 mm depth letters to be pushed back from backlit box + Bacground texture &amp; Logo placement will be latex print on matt laminatation pasted on front acrylic
</t>
    </r>
    <r>
      <rPr>
        <b/>
        <sz val="10"/>
        <color theme="1"/>
        <rFont val="Calibri"/>
        <family val="2"/>
        <scheme val="minor"/>
      </rPr>
      <t>Wow China:</t>
    </r>
    <r>
      <rPr>
        <sz val="10"/>
        <color theme="1"/>
        <rFont val="Calibri"/>
        <family val="2"/>
        <scheme val="minor"/>
      </rPr>
      <t xml:space="preserve"> 75 mm depth Backlit Box- Astari 136 red 3mm + 15-25 mm depth letters to be pushed back from backlit box + Bacground texture &amp; Logo placement will be latex print on matt laminatation pasted on front acrylic</t>
    </r>
  </si>
  <si>
    <r>
      <rPr>
        <b/>
        <sz val="10"/>
        <color theme="1"/>
        <rFont val="Calibri"/>
        <family val="2"/>
        <scheme val="minor"/>
      </rPr>
      <t>Reverse Lit Letters/Halo Lit Letters</t>
    </r>
    <r>
      <rPr>
        <sz val="10"/>
        <color theme="1"/>
        <rFont val="Calibri"/>
        <family val="2"/>
        <scheme val="minor"/>
      </rPr>
      <t xml:space="preserve">
50 MM depth 3 mm acrylic cut letters as logo colour and inside the letters yellow LED modules will be install to give back glow effect + 3 mm depth frosted white acrylic at the back for a uniform, spotless lighting effect + Letters side will be black PU coated</t>
    </r>
  </si>
  <si>
    <t>50 MM depth 3 mm as per logo colour acrylic cut letters + LED lights inside the letters + Letters side will be black PU coated</t>
  </si>
  <si>
    <t>Wow Momo Front Counter Letters</t>
  </si>
  <si>
    <t>Wow China Front Counter Letters</t>
  </si>
  <si>
    <t>Black anodised LED edgelit board with translit print</t>
  </si>
  <si>
    <t>15 inch (W) x 15 inch (H)</t>
  </si>
  <si>
    <t>Backwall lit frame</t>
  </si>
  <si>
    <t>RHS wall lit frame</t>
  </si>
  <si>
    <t>18 inch (W) x 12 inch (H)</t>
  </si>
  <si>
    <t>LHS wall lit frame</t>
  </si>
  <si>
    <t>POS side wall lit frame</t>
  </si>
  <si>
    <t>18 inch (W) x 18 inch (H)</t>
  </si>
  <si>
    <r>
      <rPr>
        <b/>
        <sz val="10"/>
        <color theme="1"/>
        <rFont val="Calibri"/>
        <family val="2"/>
        <scheme val="minor"/>
      </rPr>
      <t xml:space="preserve">Wow Momo: </t>
    </r>
    <r>
      <rPr>
        <sz val="10"/>
        <color theme="1"/>
        <rFont val="Calibri"/>
        <family val="2"/>
        <scheme val="minor"/>
      </rPr>
      <t xml:space="preserve">
1500 mm (W) x 600 mm (H)
</t>
    </r>
    <r>
      <rPr>
        <b/>
        <sz val="10"/>
        <color theme="1"/>
        <rFont val="Calibri"/>
        <family val="2"/>
        <scheme val="minor"/>
      </rPr>
      <t xml:space="preserve">Wow China: 
</t>
    </r>
    <r>
      <rPr>
        <sz val="10"/>
        <color theme="1"/>
        <rFont val="Calibri"/>
        <family val="2"/>
        <scheme val="minor"/>
      </rPr>
      <t>1500 mm (W) x 600 mm (H)</t>
    </r>
  </si>
  <si>
    <t xml:space="preserve">Rate </t>
  </si>
  <si>
    <t xml:space="preserve">Amount </t>
  </si>
  <si>
    <t>AHM_WOW China_Signage_BOQ</t>
  </si>
  <si>
    <t>GST (18%)</t>
  </si>
  <si>
    <t xml:space="preserve">Total Amount ( With GST ) </t>
  </si>
  <si>
    <t>ARTFAB</t>
  </si>
  <si>
    <t>MARCON</t>
  </si>
  <si>
    <t>Packaging</t>
  </si>
  <si>
    <t>Transportation</t>
  </si>
  <si>
    <t>Installation</t>
  </si>
  <si>
    <t>Including</t>
  </si>
  <si>
    <t>LOWEST</t>
  </si>
  <si>
    <t>FALLOW - RO</t>
  </si>
  <si>
    <t>FALLOW - R1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</si>
</sst>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/>
    <xf numFmtId="0" fontId="2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1" fontId="1" fillId="4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1" fontId="2" fillId="0" borderId="0" xfId="0" applyNumberFormat="1" applyFont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120651</xdr:colOff>
      <xdr:row>3</xdr:row>
      <xdr:rowOff>336549</xdr:rowOff>
    </xdr:from>
    <xdr:to>
      <xdr:col>2</xdr:col>
      <xdr:colOff>3566032</xdr:colOff>
      <xdr:row>3</xdr:row>
      <xdr:rowOff>1203324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1" y="501649"/>
          <a:ext cx="3445381" cy="8667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120651</xdr:colOff>
      <xdr:row>4</xdr:row>
      <xdr:rowOff>76200</xdr:rowOff>
    </xdr:from>
    <xdr:to>
      <xdr:col>2</xdr:col>
      <xdr:colOff>3578225</xdr:colOff>
      <xdr:row>4</xdr:row>
      <xdr:rowOff>862046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1" y="1746250"/>
          <a:ext cx="3486149" cy="78584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120651</xdr:colOff>
      <xdr:row>5</xdr:row>
      <xdr:rowOff>28574</xdr:rowOff>
    </xdr:from>
    <xdr:to>
      <xdr:col>2</xdr:col>
      <xdr:colOff>3549650</xdr:colOff>
      <xdr:row>5</xdr:row>
      <xdr:rowOff>653777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1" y="2746374"/>
          <a:ext cx="3428999" cy="62520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127000</xdr:colOff>
      <xdr:row>6</xdr:row>
      <xdr:rowOff>69850</xdr:rowOff>
    </xdr:from>
    <xdr:to>
      <xdr:col>2</xdr:col>
      <xdr:colOff>1193800</xdr:colOff>
      <xdr:row>6</xdr:row>
      <xdr:rowOff>1125764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5600" y="3530600"/>
          <a:ext cx="1066800" cy="1055914"/>
        </a:xfrm>
        <a:prstGeom prst="rect">
          <a:avLst/>
        </a:prstGeom>
      </xdr:spPr>
    </xdr:pic>
    <xdr:clientData/>
  </xdr:twoCellAnchor>
  <xdr:twoCellAnchor editAs="oneCell">
    <xdr:from>
      <xdr:col>2</xdr:col>
      <xdr:colOff>1308100</xdr:colOff>
      <xdr:row>6</xdr:row>
      <xdr:rowOff>63500</xdr:rowOff>
    </xdr:from>
    <xdr:to>
      <xdr:col>2</xdr:col>
      <xdr:colOff>2362545</xdr:colOff>
      <xdr:row>6</xdr:row>
      <xdr:rowOff>1123950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6700" y="3524250"/>
          <a:ext cx="1054445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8</xdr:row>
      <xdr:rowOff>76200</xdr:rowOff>
    </xdr:from>
    <xdr:to>
      <xdr:col>2</xdr:col>
      <xdr:colOff>1463672</xdr:colOff>
      <xdr:row>8</xdr:row>
      <xdr:rowOff>976200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3851" y="5899150"/>
          <a:ext cx="1368421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1581150</xdr:colOff>
      <xdr:row>8</xdr:row>
      <xdr:rowOff>69850</xdr:rowOff>
    </xdr:from>
    <xdr:to>
      <xdr:col>2</xdr:col>
      <xdr:colOff>2930622</xdr:colOff>
      <xdr:row>8</xdr:row>
      <xdr:rowOff>969850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79750" y="4711700"/>
          <a:ext cx="1349472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7</xdr:row>
      <xdr:rowOff>44450</xdr:rowOff>
    </xdr:from>
    <xdr:to>
      <xdr:col>2</xdr:col>
      <xdr:colOff>1191852</xdr:colOff>
      <xdr:row>7</xdr:row>
      <xdr:rowOff>1124450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12901" y="4686300"/>
          <a:ext cx="107755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1276350</xdr:colOff>
      <xdr:row>7</xdr:row>
      <xdr:rowOff>50800</xdr:rowOff>
    </xdr:from>
    <xdr:to>
      <xdr:col>2</xdr:col>
      <xdr:colOff>2353873</xdr:colOff>
      <xdr:row>7</xdr:row>
      <xdr:rowOff>1130800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74950" y="5873750"/>
          <a:ext cx="1077523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9</xdr:row>
      <xdr:rowOff>50800</xdr:rowOff>
    </xdr:from>
    <xdr:to>
      <xdr:col>2</xdr:col>
      <xdr:colOff>1165206</xdr:colOff>
      <xdr:row>9</xdr:row>
      <xdr:rowOff>1130800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87500" y="7054850"/>
          <a:ext cx="1076306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1263650</xdr:colOff>
      <xdr:row>9</xdr:row>
      <xdr:rowOff>50800</xdr:rowOff>
    </xdr:from>
    <xdr:to>
      <xdr:col>2</xdr:col>
      <xdr:colOff>2341204</xdr:colOff>
      <xdr:row>9</xdr:row>
      <xdr:rowOff>1130800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62250" y="7054850"/>
          <a:ext cx="1077554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tabSelected="1" topLeftCell="D1" zoomScale="80" zoomScaleNormal="80" zoomScaleSheetLayoutView="30" workbookViewId="0">
      <selection activeCell="J5" sqref="J5"/>
    </sheetView>
  </sheetViews>
  <sheetFormatPr defaultColWidth="8.7109375" defaultRowHeight="12.75" x14ac:dyDescent="0.25"/>
  <cols>
    <col min="1" max="1" width="6.5703125" style="1" customWidth="1"/>
    <col min="2" max="2" width="14.85546875" style="9" customWidth="1"/>
    <col min="3" max="3" width="53.7109375" style="1" customWidth="1"/>
    <col min="4" max="4" width="21.7109375" style="1" bestFit="1" customWidth="1"/>
    <col min="5" max="5" width="51.7109375" style="9" customWidth="1"/>
    <col min="6" max="6" width="13.42578125" style="1" customWidth="1"/>
    <col min="7" max="7" width="13.7109375" style="7" customWidth="1"/>
    <col min="8" max="8" width="14.5703125" style="1" customWidth="1"/>
    <col min="9" max="9" width="13.7109375" style="7" customWidth="1"/>
    <col min="10" max="10" width="14.5703125" style="1" customWidth="1"/>
    <col min="11" max="11" width="13.7109375" style="7" customWidth="1"/>
    <col min="12" max="12" width="14.5703125" style="1" customWidth="1"/>
    <col min="13" max="13" width="13.7109375" style="7" customWidth="1"/>
    <col min="14" max="14" width="14.5703125" style="1" customWidth="1"/>
    <col min="15" max="15" width="13.7109375" style="7" customWidth="1"/>
    <col min="16" max="16" width="14.5703125" style="1" customWidth="1"/>
    <col min="17" max="16384" width="8.7109375" style="1"/>
  </cols>
  <sheetData>
    <row r="1" spans="1:16" x14ac:dyDescent="0.25">
      <c r="A1" s="28" t="s">
        <v>25</v>
      </c>
      <c r="B1" s="28"/>
      <c r="C1" s="28"/>
      <c r="D1" s="28"/>
      <c r="E1" s="28"/>
      <c r="F1" s="28"/>
      <c r="G1" s="28"/>
      <c r="H1" s="28"/>
      <c r="I1" s="25"/>
      <c r="J1" s="25"/>
      <c r="K1" s="1"/>
      <c r="M1" s="1"/>
      <c r="O1" s="1"/>
    </row>
    <row r="2" spans="1:16" x14ac:dyDescent="0.25">
      <c r="A2" s="19"/>
      <c r="B2" s="19"/>
      <c r="C2" s="19"/>
      <c r="D2" s="19"/>
      <c r="E2" s="19"/>
      <c r="F2" s="19"/>
      <c r="G2" s="31" t="s">
        <v>35</v>
      </c>
      <c r="H2" s="31"/>
      <c r="I2" s="31" t="s">
        <v>36</v>
      </c>
      <c r="J2" s="31"/>
      <c r="K2" s="31" t="s">
        <v>28</v>
      </c>
      <c r="L2" s="31"/>
      <c r="M2" s="31" t="s">
        <v>29</v>
      </c>
      <c r="N2" s="31"/>
      <c r="O2" s="31" t="s">
        <v>34</v>
      </c>
      <c r="P2" s="31"/>
    </row>
    <row r="3" spans="1:16" x14ac:dyDescent="0.25">
      <c r="A3" s="11" t="s">
        <v>0</v>
      </c>
      <c r="B3" s="12" t="s">
        <v>1</v>
      </c>
      <c r="C3" s="11" t="s">
        <v>2</v>
      </c>
      <c r="D3" s="11" t="s">
        <v>3</v>
      </c>
      <c r="E3" s="12" t="s">
        <v>4</v>
      </c>
      <c r="F3" s="11" t="s">
        <v>5</v>
      </c>
      <c r="G3" s="11" t="s">
        <v>23</v>
      </c>
      <c r="H3" s="11" t="s">
        <v>24</v>
      </c>
      <c r="I3" s="11" t="s">
        <v>23</v>
      </c>
      <c r="J3" s="11" t="s">
        <v>24</v>
      </c>
      <c r="K3" s="11" t="s">
        <v>23</v>
      </c>
      <c r="L3" s="11" t="s">
        <v>24</v>
      </c>
      <c r="M3" s="11" t="s">
        <v>23</v>
      </c>
      <c r="N3" s="11" t="s">
        <v>24</v>
      </c>
      <c r="O3" s="11" t="s">
        <v>23</v>
      </c>
      <c r="P3" s="11" t="s">
        <v>24</v>
      </c>
    </row>
    <row r="4" spans="1:16" ht="118.5" customHeight="1" x14ac:dyDescent="0.25">
      <c r="A4" s="2">
        <v>1</v>
      </c>
      <c r="B4" s="4" t="s">
        <v>6</v>
      </c>
      <c r="C4" s="2"/>
      <c r="D4" s="3" t="s">
        <v>22</v>
      </c>
      <c r="E4" s="4" t="s">
        <v>9</v>
      </c>
      <c r="F4" s="2">
        <v>1</v>
      </c>
      <c r="G4" s="3">
        <v>38500</v>
      </c>
      <c r="H4" s="2">
        <f>$F4*G4</f>
        <v>38500</v>
      </c>
      <c r="I4" s="3">
        <v>33800</v>
      </c>
      <c r="J4" s="2">
        <f>$F4*I4</f>
        <v>33800</v>
      </c>
      <c r="K4" s="20">
        <v>77500.154999999999</v>
      </c>
      <c r="L4" s="21">
        <f>$F4*K4</f>
        <v>77500.154999999999</v>
      </c>
      <c r="M4" s="23">
        <v>79000</v>
      </c>
      <c r="N4" s="2">
        <f>$F4*M4</f>
        <v>79000</v>
      </c>
      <c r="O4" s="23">
        <f>MIN(G4:N4)</f>
        <v>33800</v>
      </c>
      <c r="P4" s="2">
        <f>$F4*O4</f>
        <v>33800</v>
      </c>
    </row>
    <row r="5" spans="1:16" ht="82.5" customHeight="1" x14ac:dyDescent="0.25">
      <c r="A5" s="2">
        <v>2</v>
      </c>
      <c r="B5" s="4" t="s">
        <v>12</v>
      </c>
      <c r="C5" s="2"/>
      <c r="D5" s="3" t="s">
        <v>7</v>
      </c>
      <c r="E5" s="4" t="s">
        <v>10</v>
      </c>
      <c r="F5" s="2">
        <v>1</v>
      </c>
      <c r="G5" s="3">
        <v>9575</v>
      </c>
      <c r="H5" s="2">
        <f t="shared" ref="H5:L10" si="0">$F5*G5</f>
        <v>9575</v>
      </c>
      <c r="I5" s="3">
        <v>8100</v>
      </c>
      <c r="J5" s="2">
        <f t="shared" ref="J5:J10" si="1">$F5*I5</f>
        <v>8100</v>
      </c>
      <c r="K5" s="3">
        <v>22750</v>
      </c>
      <c r="L5" s="2">
        <f t="shared" si="0"/>
        <v>22750</v>
      </c>
      <c r="M5" s="23">
        <v>25000</v>
      </c>
      <c r="N5" s="2">
        <f t="shared" ref="N5" si="2">$F5*M5</f>
        <v>25000</v>
      </c>
      <c r="O5" s="23">
        <f t="shared" ref="O5:O10" si="3">MIN(G5:N5)</f>
        <v>8100</v>
      </c>
      <c r="P5" s="2">
        <f t="shared" ref="P5:P10" si="4">$F5*O5</f>
        <v>8100</v>
      </c>
    </row>
    <row r="6" spans="1:16" ht="58.5" customHeight="1" x14ac:dyDescent="0.25">
      <c r="A6" s="2">
        <v>3</v>
      </c>
      <c r="B6" s="4" t="s">
        <v>13</v>
      </c>
      <c r="C6" s="2"/>
      <c r="D6" s="3" t="s">
        <v>8</v>
      </c>
      <c r="E6" s="4" t="s">
        <v>11</v>
      </c>
      <c r="F6" s="2">
        <v>1</v>
      </c>
      <c r="G6" s="3">
        <v>7500</v>
      </c>
      <c r="H6" s="2">
        <f t="shared" si="0"/>
        <v>7500</v>
      </c>
      <c r="I6" s="3">
        <v>4000</v>
      </c>
      <c r="J6" s="2">
        <f t="shared" si="1"/>
        <v>4000</v>
      </c>
      <c r="K6" s="3">
        <v>19600</v>
      </c>
      <c r="L6" s="2">
        <f t="shared" si="0"/>
        <v>19600</v>
      </c>
      <c r="M6" s="23">
        <v>4000</v>
      </c>
      <c r="N6" s="2">
        <f t="shared" ref="N6" si="5">$F6*M6</f>
        <v>4000</v>
      </c>
      <c r="O6" s="23">
        <f t="shared" si="3"/>
        <v>4000</v>
      </c>
      <c r="P6" s="2">
        <f t="shared" si="4"/>
        <v>4000</v>
      </c>
    </row>
    <row r="7" spans="1:16" ht="93" customHeight="1" x14ac:dyDescent="0.2">
      <c r="A7" s="2">
        <v>4</v>
      </c>
      <c r="B7" s="4" t="s">
        <v>17</v>
      </c>
      <c r="C7" s="8"/>
      <c r="D7" s="3" t="s">
        <v>15</v>
      </c>
      <c r="E7" s="4" t="s">
        <v>14</v>
      </c>
      <c r="F7" s="3">
        <v>2</v>
      </c>
      <c r="G7" s="3">
        <v>2250</v>
      </c>
      <c r="H7" s="2">
        <f t="shared" si="0"/>
        <v>4500</v>
      </c>
      <c r="I7" s="3">
        <v>2250</v>
      </c>
      <c r="J7" s="2">
        <f t="shared" si="1"/>
        <v>4500</v>
      </c>
      <c r="K7" s="3">
        <v>4500</v>
      </c>
      <c r="L7" s="2">
        <f t="shared" si="0"/>
        <v>9000</v>
      </c>
      <c r="M7" s="23">
        <v>4000</v>
      </c>
      <c r="N7" s="2">
        <f t="shared" ref="N7" si="6">$F7*M7</f>
        <v>8000</v>
      </c>
      <c r="O7" s="23">
        <f t="shared" si="3"/>
        <v>2250</v>
      </c>
      <c r="P7" s="2">
        <f t="shared" si="4"/>
        <v>4500</v>
      </c>
    </row>
    <row r="8" spans="1:16" ht="93" customHeight="1" x14ac:dyDescent="0.2">
      <c r="A8" s="2"/>
      <c r="B8" s="4" t="s">
        <v>19</v>
      </c>
      <c r="C8" s="8"/>
      <c r="D8" s="3" t="s">
        <v>15</v>
      </c>
      <c r="E8" s="4" t="s">
        <v>14</v>
      </c>
      <c r="F8" s="3">
        <v>2</v>
      </c>
      <c r="G8" s="3">
        <v>2250</v>
      </c>
      <c r="H8" s="2">
        <f t="shared" si="0"/>
        <v>4500</v>
      </c>
      <c r="I8" s="3">
        <v>1900</v>
      </c>
      <c r="J8" s="2">
        <f t="shared" si="1"/>
        <v>3800</v>
      </c>
      <c r="K8" s="3">
        <v>4500</v>
      </c>
      <c r="L8" s="2">
        <f t="shared" si="0"/>
        <v>9000</v>
      </c>
      <c r="M8" s="23">
        <v>4000</v>
      </c>
      <c r="N8" s="2">
        <f t="shared" ref="N8" si="7">$F8*M8</f>
        <v>8000</v>
      </c>
      <c r="O8" s="23">
        <f t="shared" si="3"/>
        <v>1900</v>
      </c>
      <c r="P8" s="2">
        <f t="shared" si="4"/>
        <v>3800</v>
      </c>
    </row>
    <row r="9" spans="1:16" ht="93" customHeight="1" x14ac:dyDescent="0.2">
      <c r="A9" s="2">
        <v>4</v>
      </c>
      <c r="B9" s="4" t="s">
        <v>16</v>
      </c>
      <c r="C9" s="8"/>
      <c r="D9" s="3" t="s">
        <v>18</v>
      </c>
      <c r="E9" s="4" t="s">
        <v>14</v>
      </c>
      <c r="F9" s="3">
        <v>2</v>
      </c>
      <c r="G9" s="3">
        <v>2250</v>
      </c>
      <c r="H9" s="2">
        <f t="shared" si="0"/>
        <v>4500</v>
      </c>
      <c r="I9" s="3">
        <v>1900</v>
      </c>
      <c r="J9" s="2">
        <f t="shared" si="1"/>
        <v>3800</v>
      </c>
      <c r="K9" s="3">
        <v>4320</v>
      </c>
      <c r="L9" s="2">
        <f t="shared" si="0"/>
        <v>8640</v>
      </c>
      <c r="M9" s="23">
        <v>5000</v>
      </c>
      <c r="N9" s="2">
        <f t="shared" ref="N9" si="8">$F9*M9</f>
        <v>10000</v>
      </c>
      <c r="O9" s="23">
        <f t="shared" si="3"/>
        <v>1900</v>
      </c>
      <c r="P9" s="2">
        <f t="shared" si="4"/>
        <v>3800</v>
      </c>
    </row>
    <row r="10" spans="1:16" ht="93" customHeight="1" x14ac:dyDescent="0.2">
      <c r="A10" s="2">
        <v>4</v>
      </c>
      <c r="B10" s="4" t="s">
        <v>20</v>
      </c>
      <c r="C10" s="8"/>
      <c r="D10" s="3" t="s">
        <v>21</v>
      </c>
      <c r="E10" s="4" t="s">
        <v>14</v>
      </c>
      <c r="F10" s="3">
        <v>2</v>
      </c>
      <c r="G10" s="3">
        <v>2450</v>
      </c>
      <c r="H10" s="2">
        <f t="shared" si="0"/>
        <v>4900</v>
      </c>
      <c r="I10" s="3">
        <v>2000</v>
      </c>
      <c r="J10" s="2">
        <f t="shared" si="1"/>
        <v>4000</v>
      </c>
      <c r="K10" s="3">
        <v>6480</v>
      </c>
      <c r="L10" s="2">
        <f t="shared" si="0"/>
        <v>12960</v>
      </c>
      <c r="M10" s="23">
        <v>6000</v>
      </c>
      <c r="N10" s="2">
        <f t="shared" ref="N10" si="9">$F10*M10</f>
        <v>12000</v>
      </c>
      <c r="O10" s="23">
        <f t="shared" si="3"/>
        <v>2000</v>
      </c>
      <c r="P10" s="2">
        <f t="shared" si="4"/>
        <v>4000</v>
      </c>
    </row>
    <row r="11" spans="1:16" ht="19.5" customHeight="1" x14ac:dyDescent="0.25">
      <c r="A11" s="13"/>
      <c r="B11" s="14"/>
      <c r="C11" s="15" t="s">
        <v>24</v>
      </c>
      <c r="D11" s="16"/>
      <c r="E11" s="17"/>
      <c r="F11" s="13"/>
      <c r="G11" s="18"/>
      <c r="H11" s="22">
        <f>SUM(H4:H10)</f>
        <v>73975</v>
      </c>
      <c r="I11" s="18"/>
      <c r="J11" s="22">
        <f>SUM(J4:J10)</f>
        <v>62000</v>
      </c>
      <c r="K11" s="18"/>
      <c r="L11" s="22">
        <f>SUM(L4:L10)</f>
        <v>159450.155</v>
      </c>
      <c r="M11" s="18"/>
      <c r="N11" s="15">
        <f>SUM(N4:N10)</f>
        <v>146000</v>
      </c>
      <c r="O11" s="18"/>
      <c r="P11" s="22">
        <f>SUM(P4:P10)</f>
        <v>62000</v>
      </c>
    </row>
    <row r="12" spans="1:16" ht="19.5" customHeight="1" x14ac:dyDescent="0.25">
      <c r="A12" s="2"/>
      <c r="B12" s="4"/>
      <c r="C12" s="2"/>
      <c r="D12" s="10"/>
      <c r="E12" s="4"/>
      <c r="F12" s="2" t="s">
        <v>30</v>
      </c>
      <c r="G12" s="21" t="s">
        <v>33</v>
      </c>
      <c r="H12" s="21"/>
      <c r="I12" s="21" t="s">
        <v>33</v>
      </c>
      <c r="J12" s="21"/>
      <c r="K12" s="3"/>
      <c r="L12" s="21">
        <f>L11*1%</f>
        <v>1594.50155</v>
      </c>
      <c r="M12" s="3"/>
      <c r="N12" s="29">
        <v>25000</v>
      </c>
      <c r="O12" s="3"/>
      <c r="P12" s="26"/>
    </row>
    <row r="13" spans="1:16" ht="19.5" customHeight="1" x14ac:dyDescent="0.25">
      <c r="A13" s="2"/>
      <c r="B13" s="4"/>
      <c r="C13" s="2"/>
      <c r="D13" s="10"/>
      <c r="E13" s="4"/>
      <c r="F13" s="2" t="s">
        <v>31</v>
      </c>
      <c r="G13" s="21" t="s">
        <v>33</v>
      </c>
      <c r="H13" s="21"/>
      <c r="I13" s="21" t="s">
        <v>33</v>
      </c>
      <c r="J13" s="21"/>
      <c r="K13" s="3"/>
      <c r="L13" s="21">
        <f>L11*4%</f>
        <v>6378.0061999999998</v>
      </c>
      <c r="M13" s="3"/>
      <c r="N13" s="30"/>
      <c r="O13" s="3"/>
      <c r="P13" s="27"/>
    </row>
    <row r="14" spans="1:16" ht="19.5" customHeight="1" x14ac:dyDescent="0.25">
      <c r="A14" s="2"/>
      <c r="B14" s="4"/>
      <c r="C14" s="2"/>
      <c r="D14" s="10"/>
      <c r="E14" s="4"/>
      <c r="F14" s="2" t="s">
        <v>32</v>
      </c>
      <c r="G14" s="21" t="s">
        <v>33</v>
      </c>
      <c r="H14" s="21"/>
      <c r="I14" s="21" t="s">
        <v>33</v>
      </c>
      <c r="J14" s="21"/>
      <c r="K14" s="3"/>
      <c r="L14" s="21"/>
      <c r="M14" s="3"/>
      <c r="N14" s="2">
        <v>25000</v>
      </c>
      <c r="O14" s="3"/>
      <c r="P14" s="21"/>
    </row>
    <row r="15" spans="1:16" ht="19.5" customHeight="1" x14ac:dyDescent="0.25">
      <c r="A15" s="2"/>
      <c r="B15" s="4"/>
      <c r="C15" s="2" t="s">
        <v>26</v>
      </c>
      <c r="D15" s="10"/>
      <c r="E15" s="4"/>
      <c r="F15" s="2"/>
      <c r="G15" s="3"/>
      <c r="H15" s="21">
        <f>SUM(H11+H12+H13+H14)*18%</f>
        <v>13315.5</v>
      </c>
      <c r="I15" s="3"/>
      <c r="J15" s="21">
        <f>SUM(J11+J12+J13+J14)*18%</f>
        <v>11160</v>
      </c>
      <c r="K15" s="3"/>
      <c r="L15" s="21">
        <f>SUM(L11+L12+L13+L14)*18%</f>
        <v>30136.079294999996</v>
      </c>
      <c r="M15" s="3"/>
      <c r="N15" s="21">
        <f>SUM(N11+N12+N13+N14)*18%</f>
        <v>35280</v>
      </c>
      <c r="O15" s="3"/>
      <c r="P15" s="21">
        <f>SUM(P11+P12+P13+P14)*18%</f>
        <v>11160</v>
      </c>
    </row>
    <row r="16" spans="1:16" ht="19.5" customHeight="1" x14ac:dyDescent="0.25">
      <c r="A16" s="13"/>
      <c r="B16" s="14"/>
      <c r="C16" s="15" t="s">
        <v>27</v>
      </c>
      <c r="D16" s="16"/>
      <c r="E16" s="14"/>
      <c r="F16" s="13"/>
      <c r="G16" s="18"/>
      <c r="H16" s="22">
        <f>SUM(H11:H15)</f>
        <v>87290.5</v>
      </c>
      <c r="I16" s="18"/>
      <c r="J16" s="22">
        <f>SUM(J11:J15)</f>
        <v>73160</v>
      </c>
      <c r="K16" s="18"/>
      <c r="L16" s="22">
        <f>SUM(L11:L15)</f>
        <v>197558.74204499999</v>
      </c>
      <c r="M16" s="18"/>
      <c r="N16" s="15">
        <f>N11+N15</f>
        <v>181280</v>
      </c>
      <c r="O16" s="18"/>
      <c r="P16" s="22">
        <f>P11+P15</f>
        <v>73160</v>
      </c>
    </row>
    <row r="17" spans="2:10" ht="19.5" customHeight="1" x14ac:dyDescent="0.25">
      <c r="D17" s="5"/>
      <c r="E17" s="6"/>
    </row>
    <row r="18" spans="2:10" ht="19.5" customHeight="1" x14ac:dyDescent="0.25">
      <c r="B18" s="6"/>
      <c r="D18" s="5"/>
      <c r="E18" s="6"/>
    </row>
    <row r="19" spans="2:10" ht="19.5" customHeight="1" x14ac:dyDescent="0.25">
      <c r="H19" s="24"/>
      <c r="J19" s="24"/>
    </row>
    <row r="20" spans="2:10" ht="19.5" customHeight="1" x14ac:dyDescent="0.25"/>
  </sheetData>
  <mergeCells count="8">
    <mergeCell ref="O2:P2"/>
    <mergeCell ref="P12:P13"/>
    <mergeCell ref="A1:H1"/>
    <mergeCell ref="G2:H2"/>
    <mergeCell ref="K2:L2"/>
    <mergeCell ref="M2:N2"/>
    <mergeCell ref="N12:N13"/>
    <mergeCell ref="I2:J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1425ea5-094f-46b7-81b2-8228d74d0ac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9ECA5A8D97BD4EA96AED5E02D279A8" ma:contentTypeVersion="12" ma:contentTypeDescription="Create a new document." ma:contentTypeScope="" ma:versionID="ccfb52b23cd467133b7bccd21957caf5">
  <xsd:schema xmlns:xsd="http://www.w3.org/2001/XMLSchema" xmlns:xs="http://www.w3.org/2001/XMLSchema" xmlns:p="http://schemas.microsoft.com/office/2006/metadata/properties" xmlns:ns3="31425ea5-094f-46b7-81b2-8228d74d0ac1" xmlns:ns4="5f6de6f9-3696-4735-9aef-34aa82e5f2ae" targetNamespace="http://schemas.microsoft.com/office/2006/metadata/properties" ma:root="true" ma:fieldsID="758c14174521c912de4834620916acba" ns3:_="" ns4:_="">
    <xsd:import namespace="31425ea5-094f-46b7-81b2-8228d74d0ac1"/>
    <xsd:import namespace="5f6de6f9-3696-4735-9aef-34aa82e5f2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25ea5-094f-46b7-81b2-8228d74d0a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de6f9-3696-4735-9aef-34aa82e5f2ae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44EE2A-74FB-446F-8AF0-5C86950C26D7}">
  <ds:schemaRefs>
    <ds:schemaRef ds:uri="http://purl.org/dc/elements/1.1/"/>
    <ds:schemaRef ds:uri="5f6de6f9-3696-4735-9aef-34aa82e5f2ae"/>
    <ds:schemaRef ds:uri="31425ea5-094f-46b7-81b2-8228d74d0ac1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BBA86B87-133C-4BF8-B189-41247CE25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D47C23-3C2B-4B0B-B300-F7D6C7F646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25ea5-094f-46b7-81b2-8228d74d0ac1"/>
    <ds:schemaRef ds:uri="5f6de6f9-3696-4735-9aef-34aa82e5f2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Signage BOQ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Chetan Bobade</dc:creator>
  <cp:lastModifiedBy>Sarvesh Patil</cp:lastModifiedBy>
  <dcterms:created xsi:type="dcterms:W3CDTF">2023-03-01T10:20:52Z</dcterms:created>
  <dcterms:modified xsi:type="dcterms:W3CDTF">2024-05-20T05:33:39Z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0x010100209ECA5A8D97BD4EA96AED5E02D279A8</vt:lpwstr>
  </property>
</Properties>
</file>