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Signages\Ahemdabad _ AJ Kitchen\Comparison\"/>
    </mc:Choice>
  </mc:AlternateContent>
  <bookViews>
    <workbookView xWindow="0" yWindow="0" windowWidth="19200" windowHeight="7050"/>
  </bookViews>
  <sheets>
    <sheet name="Summary" sheetId="4" r:id="rId1"/>
    <sheet name="AHM_AJ 1881 - BOQ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4" l="1"/>
  <c r="I5" i="4"/>
  <c r="I4" i="4"/>
  <c r="I3" i="4"/>
  <c r="X6" i="3" l="1"/>
  <c r="X5" i="3"/>
  <c r="X4" i="3"/>
  <c r="W6" i="3" l="1"/>
  <c r="W5" i="3"/>
  <c r="W4" i="3"/>
  <c r="Y4" i="3"/>
  <c r="Y5" i="3"/>
  <c r="Y6" i="3"/>
  <c r="Y8" i="3"/>
  <c r="Y9" i="3"/>
  <c r="Y10" i="3"/>
  <c r="W7" i="3" l="1"/>
  <c r="W11" i="3"/>
  <c r="I7" i="4" s="1"/>
  <c r="Y7" i="3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J6" i="4"/>
  <c r="H6" i="4"/>
  <c r="G6" i="4"/>
  <c r="F6" i="4"/>
  <c r="E6" i="4"/>
  <c r="D6" i="4"/>
  <c r="C6" i="4"/>
  <c r="B6" i="4"/>
  <c r="J5" i="4"/>
  <c r="H5" i="4"/>
  <c r="G5" i="4"/>
  <c r="F5" i="4"/>
  <c r="E5" i="4"/>
  <c r="D5" i="4"/>
  <c r="C5" i="4"/>
  <c r="B5" i="4"/>
  <c r="J4" i="4"/>
  <c r="H4" i="4"/>
  <c r="G4" i="4"/>
  <c r="F4" i="4"/>
  <c r="E4" i="4"/>
  <c r="D4" i="4"/>
  <c r="C4" i="4"/>
  <c r="B4" i="4"/>
  <c r="J3" i="4"/>
  <c r="H3" i="4"/>
  <c r="G3" i="4"/>
  <c r="F3" i="4"/>
  <c r="E3" i="4"/>
  <c r="D3" i="4"/>
  <c r="C3" i="4"/>
  <c r="B3" i="4"/>
  <c r="U6" i="3"/>
  <c r="U5" i="3"/>
  <c r="U4" i="3"/>
  <c r="W12" i="3" l="1"/>
  <c r="I8" i="4" s="1"/>
  <c r="Y11" i="3"/>
  <c r="J7" i="4" s="1"/>
  <c r="U7" i="3"/>
  <c r="U11" i="3" s="1"/>
  <c r="Q6" i="3"/>
  <c r="Q5" i="3"/>
  <c r="Q4" i="3"/>
  <c r="L6" i="3"/>
  <c r="M6" i="3" s="1"/>
  <c r="L5" i="3"/>
  <c r="M5" i="3" s="1"/>
  <c r="L4" i="3"/>
  <c r="M4" i="3" s="1"/>
  <c r="Y12" i="3" l="1"/>
  <c r="J8" i="4" s="1"/>
  <c r="U12" i="3"/>
  <c r="Q7" i="3"/>
  <c r="Q11" i="3"/>
  <c r="Q12" i="3" s="1"/>
  <c r="M7" i="3"/>
  <c r="M11" i="3" s="1"/>
  <c r="M12" i="3" s="1"/>
  <c r="S6" i="3" l="1"/>
  <c r="S5" i="3"/>
  <c r="S4" i="3"/>
  <c r="S7" i="3" l="1"/>
  <c r="S11" i="3" s="1"/>
  <c r="S12" i="3" s="1"/>
  <c r="O6" i="3" l="1"/>
  <c r="O5" i="3"/>
  <c r="O4" i="3"/>
  <c r="O7" i="3" s="1"/>
  <c r="K11" i="3"/>
  <c r="I11" i="3"/>
  <c r="K6" i="3"/>
  <c r="K5" i="3"/>
  <c r="K4" i="3"/>
  <c r="K7" i="3" s="1"/>
  <c r="O11" i="3" l="1"/>
  <c r="O12" i="3" s="1"/>
  <c r="K12" i="3"/>
  <c r="I12" i="3" l="1"/>
  <c r="I7" i="3"/>
  <c r="I6" i="3"/>
  <c r="I5" i="3"/>
  <c r="I4" i="3"/>
</calcChain>
</file>

<file path=xl/sharedStrings.xml><?xml version="1.0" encoding="utf-8"?>
<sst xmlns="http://schemas.openxmlformats.org/spreadsheetml/2006/main" count="78" uniqueCount="37">
  <si>
    <t>AREA</t>
  </si>
  <si>
    <t>QTY.</t>
  </si>
  <si>
    <t>ITEM/ DESCRIPTION</t>
  </si>
  <si>
    <t>S.No</t>
  </si>
  <si>
    <t>SIZE</t>
  </si>
  <si>
    <t>REFERENCE</t>
  </si>
  <si>
    <t>FLYING BITES_A 09</t>
  </si>
  <si>
    <t xml:space="preserve"> </t>
  </si>
  <si>
    <t>Main Signage</t>
  </si>
  <si>
    <t>Inside Wall Signage 1</t>
  </si>
  <si>
    <t>Inside Wall Signage 2</t>
  </si>
  <si>
    <t>930 mm (W) x 900 mm (H)</t>
  </si>
  <si>
    <r>
      <rPr>
        <b/>
        <sz val="10"/>
        <color rgb="FF000000"/>
        <rFont val="Calibri"/>
        <family val="2"/>
        <scheme val="minor"/>
      </rPr>
      <t xml:space="preserve">Box Size: </t>
    </r>
    <r>
      <rPr>
        <sz val="10"/>
        <color rgb="FF000000"/>
        <rFont val="Calibri"/>
        <family val="2"/>
        <scheme val="minor"/>
      </rPr>
      <t xml:space="preserve">2200 mm (W) x 500 mm (H)
</t>
    </r>
    <r>
      <rPr>
        <b/>
        <sz val="10"/>
        <color rgb="FF000000"/>
        <rFont val="Calibri"/>
        <family val="2"/>
        <scheme val="minor"/>
      </rPr>
      <t>Letters Size:</t>
    </r>
    <r>
      <rPr>
        <sz val="10"/>
        <color rgb="FF000000"/>
        <rFont val="Calibri"/>
        <family val="2"/>
        <scheme val="minor"/>
      </rPr>
      <t xml:space="preserve"> 1110 mm (W) x 402 mm (H)</t>
    </r>
  </si>
  <si>
    <t>1600 mm (W) x 576 mm (H)</t>
  </si>
  <si>
    <r>
      <rPr>
        <b/>
        <sz val="10"/>
        <color rgb="FF000000"/>
        <rFont val="Calibri"/>
        <family val="2"/>
        <scheme val="minor"/>
      </rPr>
      <t xml:space="preserve">Box: </t>
    </r>
    <r>
      <rPr>
        <sz val="10"/>
        <color rgb="FF000000"/>
        <rFont val="Calibri"/>
        <family val="2"/>
        <scheme val="minor"/>
      </rPr>
      <t xml:space="preserve">25 MM Black Aluminium Box with front Vinyl print of background creative on ACP
</t>
    </r>
    <r>
      <rPr>
        <b/>
        <sz val="10"/>
        <color rgb="FF000000"/>
        <rFont val="Calibri"/>
        <family val="2"/>
        <scheme val="minor"/>
      </rPr>
      <t xml:space="preserve">Letters: </t>
    </r>
    <r>
      <rPr>
        <sz val="10"/>
        <color rgb="FF000000"/>
        <rFont val="Calibri"/>
        <family val="2"/>
        <scheme val="minor"/>
      </rPr>
      <t>50 MM depth Aluminium cut letters as Black PU coated and inside the letters Warm White LED modules</t>
    </r>
  </si>
  <si>
    <t>50 MM depth Aluminium cut letters as Black PU coated and inside the letters Warm White LED modules</t>
  </si>
  <si>
    <t>Rate</t>
  </si>
  <si>
    <t>Amount</t>
  </si>
  <si>
    <t>Prifar Signs</t>
  </si>
  <si>
    <t>Nos</t>
  </si>
  <si>
    <t>Uom</t>
  </si>
  <si>
    <t>Sub Total</t>
  </si>
  <si>
    <t>Packaging</t>
  </si>
  <si>
    <t>Transportation</t>
  </si>
  <si>
    <t>GST 18%</t>
  </si>
  <si>
    <t>Grand Total</t>
  </si>
  <si>
    <t>Installation</t>
  </si>
  <si>
    <t>TARGET</t>
  </si>
  <si>
    <t>Shivaay R0</t>
  </si>
  <si>
    <t>Shivaay R1</t>
  </si>
  <si>
    <t>Altitude R0</t>
  </si>
  <si>
    <t>Altitude R1</t>
  </si>
  <si>
    <t>Marcon R0</t>
  </si>
  <si>
    <t>Marcon R1</t>
  </si>
  <si>
    <t>Signage</t>
  </si>
  <si>
    <t>FALLOW</t>
  </si>
  <si>
    <t xml:space="preserve">Fallow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</si>
</sst>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5" applyNumberFormat="1" applyFont="1" applyBorder="1" applyAlignment="1">
      <alignment vertical="center"/>
    </xf>
    <xf numFmtId="164" fontId="4" fillId="0" borderId="1" xfId="0" applyNumberFormat="1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4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0" fillId="0" borderId="1" xfId="5" applyNumberFormat="1" applyFont="1" applyBorder="1"/>
    <xf numFmtId="164" fontId="9" fillId="4" borderId="1" xfId="5" applyNumberFormat="1" applyFont="1" applyFill="1" applyBorder="1"/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</cellXfs>
  <cellStyles count="8">
    <cellStyle name="Comma" xfId="5" builtinId="3"/>
    <cellStyle name="Comma 2 2" xfId="6"/>
    <cellStyle name="Normal" xfId="0" builtinId="0"/>
    <cellStyle name="Normal 10 2" xfId="4"/>
    <cellStyle name="Normal 2" xfId="3"/>
    <cellStyle name="Normal 2 2" xfId="7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42332</xdr:colOff>
      <xdr:row>3</xdr:row>
      <xdr:rowOff>155221</xdr:rowOff>
    </xdr:from>
    <xdr:to>
      <xdr:col>2</xdr:col>
      <xdr:colOff>3363788</xdr:colOff>
      <xdr:row>3</xdr:row>
      <xdr:rowOff>1037166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0388" y="479777"/>
          <a:ext cx="3397656" cy="88194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77613</xdr:colOff>
      <xdr:row>4</xdr:row>
      <xdr:rowOff>56445</xdr:rowOff>
    </xdr:from>
    <xdr:to>
      <xdr:col>2</xdr:col>
      <xdr:colOff>2716389</xdr:colOff>
      <xdr:row>4</xdr:row>
      <xdr:rowOff>1146186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5669" y="1559278"/>
          <a:ext cx="2638776" cy="1089741"/>
        </a:xfrm>
        <a:prstGeom prst="rect">
          <a:avLst/>
        </a:prstGeom>
      </xdr:spPr>
    </xdr:pic>
    <xdr:clientData/>
  </xdr:twoCellAnchor>
  <xdr:twoCellAnchor editAs="oneCell">
    <xdr:from>
      <xdr:col>2</xdr:col>
      <xdr:colOff>77612</xdr:colOff>
      <xdr:row>5</xdr:row>
      <xdr:rowOff>70555</xdr:rowOff>
    </xdr:from>
    <xdr:to>
      <xdr:col>2</xdr:col>
      <xdr:colOff>1794028</xdr:colOff>
      <xdr:row>5</xdr:row>
      <xdr:rowOff>1735666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5668" y="2751666"/>
          <a:ext cx="1716416" cy="1665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3" sqref="I3"/>
    </sheetView>
  </sheetViews>
  <sheetFormatPr defaultRowHeight="15" x14ac:dyDescent="0.25"/>
  <cols>
    <col min="1" max="1" width="12.85546875" bestFit="1" customWidth="1"/>
    <col min="2" max="8" width="11.5703125" bestFit="1" customWidth="1"/>
    <col min="9" max="9" width="11.5703125" customWidth="1"/>
    <col min="10" max="10" width="11.5703125" bestFit="1" customWidth="1"/>
  </cols>
  <sheetData>
    <row r="1" spans="1:10" x14ac:dyDescent="0.25">
      <c r="B1" s="26" t="s">
        <v>18</v>
      </c>
      <c r="C1" s="26" t="s">
        <v>28</v>
      </c>
      <c r="D1" s="26" t="s">
        <v>29</v>
      </c>
      <c r="E1" s="26" t="s">
        <v>30</v>
      </c>
      <c r="F1" s="26" t="s">
        <v>31</v>
      </c>
      <c r="G1" s="26" t="s">
        <v>32</v>
      </c>
      <c r="H1" s="26" t="s">
        <v>33</v>
      </c>
      <c r="I1" s="26" t="s">
        <v>36</v>
      </c>
      <c r="J1" s="26" t="s">
        <v>27</v>
      </c>
    </row>
    <row r="2" spans="1:10" x14ac:dyDescent="0.25">
      <c r="B2" s="12" t="s">
        <v>17</v>
      </c>
      <c r="C2" s="12" t="s">
        <v>17</v>
      </c>
      <c r="D2" s="12" t="s">
        <v>17</v>
      </c>
      <c r="E2" s="12" t="s">
        <v>17</v>
      </c>
      <c r="F2" s="12" t="s">
        <v>17</v>
      </c>
      <c r="G2" s="12" t="s">
        <v>17</v>
      </c>
      <c r="H2" s="12" t="s">
        <v>17</v>
      </c>
      <c r="I2" s="12" t="s">
        <v>17</v>
      </c>
      <c r="J2" s="12" t="s">
        <v>17</v>
      </c>
    </row>
    <row r="3" spans="1:10" x14ac:dyDescent="0.25">
      <c r="A3" s="22" t="s">
        <v>34</v>
      </c>
      <c r="B3" s="24">
        <f>'AHM_AJ 1881 - BOQ'!I7</f>
        <v>163100</v>
      </c>
      <c r="C3" s="24">
        <f>'AHM_AJ 1881 - BOQ'!K7</f>
        <v>72880</v>
      </c>
      <c r="D3" s="24">
        <f>'AHM_AJ 1881 - BOQ'!M7</f>
        <v>69964.800000000003</v>
      </c>
      <c r="E3" s="24">
        <f>'AHM_AJ 1881 - BOQ'!O7</f>
        <v>104460</v>
      </c>
      <c r="F3" s="24">
        <f>'AHM_AJ 1881 - BOQ'!Q7</f>
        <v>94014</v>
      </c>
      <c r="G3" s="24">
        <f>'AHM_AJ 1881 - BOQ'!S7</f>
        <v>91500</v>
      </c>
      <c r="H3" s="24">
        <f>'AHM_AJ 1881 - BOQ'!U7</f>
        <v>82000</v>
      </c>
      <c r="I3" s="24">
        <f>'AHM_AJ 1881 - BOQ'!W7</f>
        <v>63500</v>
      </c>
      <c r="J3" s="24">
        <f>'AHM_AJ 1881 - BOQ'!Y7</f>
        <v>62424</v>
      </c>
    </row>
    <row r="4" spans="1:10" x14ac:dyDescent="0.25">
      <c r="A4" s="22" t="s">
        <v>22</v>
      </c>
      <c r="B4" s="24">
        <f>'AHM_AJ 1881 - BOQ'!I8</f>
        <v>0</v>
      </c>
      <c r="C4" s="24">
        <f>'AHM_AJ 1881 - BOQ'!K8</f>
        <v>8000</v>
      </c>
      <c r="D4" s="24">
        <f>'AHM_AJ 1881 - BOQ'!M8</f>
        <v>8000</v>
      </c>
      <c r="E4" s="24">
        <f>'AHM_AJ 1881 - BOQ'!O8</f>
        <v>0</v>
      </c>
      <c r="F4" s="24">
        <f>'AHM_AJ 1881 - BOQ'!Q8</f>
        <v>8000</v>
      </c>
      <c r="G4" s="24">
        <f>'AHM_AJ 1881 - BOQ'!S8</f>
        <v>20000</v>
      </c>
      <c r="H4" s="24">
        <f>'AHM_AJ 1881 - BOQ'!U8</f>
        <v>15000</v>
      </c>
      <c r="I4" s="24">
        <f>'AHM_AJ 1881 - BOQ'!W8</f>
        <v>0</v>
      </c>
      <c r="J4" s="24">
        <f>'AHM_AJ 1881 - BOQ'!Y8</f>
        <v>8000</v>
      </c>
    </row>
    <row r="5" spans="1:10" x14ac:dyDescent="0.25">
      <c r="A5" s="22" t="s">
        <v>23</v>
      </c>
      <c r="B5" s="24">
        <f>'AHM_AJ 1881 - BOQ'!I9</f>
        <v>0</v>
      </c>
      <c r="C5" s="24">
        <f>'AHM_AJ 1881 - BOQ'!K9</f>
        <v>0</v>
      </c>
      <c r="D5" s="24">
        <f>'AHM_AJ 1881 - BOQ'!M9</f>
        <v>6500</v>
      </c>
      <c r="E5" s="24">
        <f>'AHM_AJ 1881 - BOQ'!O9</f>
        <v>6500</v>
      </c>
      <c r="F5" s="24">
        <f>'AHM_AJ 1881 - BOQ'!Q9</f>
        <v>6500</v>
      </c>
      <c r="G5" s="24">
        <f>'AHM_AJ 1881 - BOQ'!S9</f>
        <v>0</v>
      </c>
      <c r="H5" s="24">
        <f>'AHM_AJ 1881 - BOQ'!U9</f>
        <v>0</v>
      </c>
      <c r="I5" s="24">
        <f>'AHM_AJ 1881 - BOQ'!W9</f>
        <v>0</v>
      </c>
      <c r="J5" s="24">
        <f>'AHM_AJ 1881 - BOQ'!Y9</f>
        <v>6500</v>
      </c>
    </row>
    <row r="6" spans="1:10" x14ac:dyDescent="0.25">
      <c r="A6" s="22" t="s">
        <v>26</v>
      </c>
      <c r="B6" s="24">
        <f>'AHM_AJ 1881 - BOQ'!I10</f>
        <v>0</v>
      </c>
      <c r="C6" s="24">
        <f>'AHM_AJ 1881 - BOQ'!K10</f>
        <v>7000</v>
      </c>
      <c r="D6" s="24">
        <f>'AHM_AJ 1881 - BOQ'!M10</f>
        <v>7000</v>
      </c>
      <c r="E6" s="24">
        <f>'AHM_AJ 1881 - BOQ'!O10</f>
        <v>10446</v>
      </c>
      <c r="F6" s="24">
        <f>'AHM_AJ 1881 - BOQ'!Q10</f>
        <v>7000</v>
      </c>
      <c r="G6" s="24">
        <f>'AHM_AJ 1881 - BOQ'!S10</f>
        <v>20000</v>
      </c>
      <c r="H6" s="24">
        <f>'AHM_AJ 1881 - BOQ'!U10</f>
        <v>15000</v>
      </c>
      <c r="I6" s="24">
        <f>'AHM_AJ 1881 - BOQ'!W10</f>
        <v>0</v>
      </c>
      <c r="J6" s="24">
        <f>'AHM_AJ 1881 - BOQ'!Y10</f>
        <v>7000</v>
      </c>
    </row>
    <row r="7" spans="1:10" x14ac:dyDescent="0.25">
      <c r="A7" s="22" t="s">
        <v>24</v>
      </c>
      <c r="B7" s="24">
        <f>'AHM_AJ 1881 - BOQ'!I11</f>
        <v>29358</v>
      </c>
      <c r="C7" s="24">
        <f>'AHM_AJ 1881 - BOQ'!K11</f>
        <v>15818.4</v>
      </c>
      <c r="D7" s="24">
        <f>'AHM_AJ 1881 - BOQ'!M11</f>
        <v>16463.664000000001</v>
      </c>
      <c r="E7" s="24">
        <f>'AHM_AJ 1881 - BOQ'!O11</f>
        <v>21853.079999999998</v>
      </c>
      <c r="F7" s="24">
        <f>'AHM_AJ 1881 - BOQ'!Q11</f>
        <v>20792.52</v>
      </c>
      <c r="G7" s="24">
        <f>'AHM_AJ 1881 - BOQ'!S11</f>
        <v>23670</v>
      </c>
      <c r="H7" s="24">
        <f>'AHM_AJ 1881 - BOQ'!U11</f>
        <v>20160</v>
      </c>
      <c r="I7" s="24">
        <f>'AHM_AJ 1881 - BOQ'!W11</f>
        <v>11430</v>
      </c>
      <c r="J7" s="24">
        <f>'AHM_AJ 1881 - BOQ'!Y11</f>
        <v>15106.32</v>
      </c>
    </row>
    <row r="8" spans="1:10" x14ac:dyDescent="0.25">
      <c r="A8" s="23" t="s">
        <v>25</v>
      </c>
      <c r="B8" s="25">
        <f>'AHM_AJ 1881 - BOQ'!I12</f>
        <v>192458</v>
      </c>
      <c r="C8" s="25">
        <f>'AHM_AJ 1881 - BOQ'!K12</f>
        <v>103698.4</v>
      </c>
      <c r="D8" s="25">
        <f>'AHM_AJ 1881 - BOQ'!M12</f>
        <v>107928.46400000001</v>
      </c>
      <c r="E8" s="25">
        <f>'AHM_AJ 1881 - BOQ'!O12</f>
        <v>143259.07999999999</v>
      </c>
      <c r="F8" s="25">
        <f>'AHM_AJ 1881 - BOQ'!Q12</f>
        <v>136306.51999999999</v>
      </c>
      <c r="G8" s="25">
        <f>'AHM_AJ 1881 - BOQ'!S12</f>
        <v>155170</v>
      </c>
      <c r="H8" s="25">
        <f>'AHM_AJ 1881 - BOQ'!U12</f>
        <v>132160</v>
      </c>
      <c r="I8" s="25">
        <f>'AHM_AJ 1881 - BOQ'!W12</f>
        <v>74930</v>
      </c>
      <c r="J8" s="25">
        <f>'AHM_AJ 1881 - BOQ'!Y12</f>
        <v>99030.32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opLeftCell="F7" zoomScale="90" zoomScaleNormal="90" workbookViewId="0">
      <selection activeCell="W12" sqref="W12"/>
    </sheetView>
  </sheetViews>
  <sheetFormatPr defaultColWidth="8.7109375" defaultRowHeight="12.75" x14ac:dyDescent="0.2"/>
  <cols>
    <col min="1" max="1" width="8.7109375" style="8"/>
    <col min="2" max="2" width="15" style="3" customWidth="1"/>
    <col min="3" max="3" width="50.42578125" style="3" customWidth="1"/>
    <col min="4" max="4" width="35.85546875" style="6" customWidth="1"/>
    <col min="5" max="5" width="32.42578125" style="3" customWidth="1"/>
    <col min="6" max="7" width="7.85546875" style="3" customWidth="1"/>
    <col min="8" max="8" width="8.7109375" style="3" customWidth="1"/>
    <col min="9" max="9" width="11.140625" style="3" customWidth="1"/>
    <col min="10" max="10" width="8.7109375" style="13" customWidth="1"/>
    <col min="11" max="11" width="11.140625" style="13" customWidth="1"/>
    <col min="12" max="12" width="8.7109375" style="13" customWidth="1"/>
    <col min="13" max="13" width="11.140625" style="13" customWidth="1"/>
    <col min="14" max="14" width="8.7109375" style="13" customWidth="1"/>
    <col min="15" max="15" width="11.140625" style="13" customWidth="1"/>
    <col min="16" max="16" width="8.7109375" style="13" customWidth="1"/>
    <col min="17" max="17" width="11.140625" style="13" customWidth="1"/>
    <col min="18" max="18" width="8.7109375" style="13" customWidth="1"/>
    <col min="19" max="19" width="11.140625" style="13" customWidth="1"/>
    <col min="20" max="20" width="8.7109375" style="13" customWidth="1"/>
    <col min="21" max="21" width="11.140625" style="13" customWidth="1"/>
    <col min="22" max="22" width="8.7109375" style="13"/>
    <col min="23" max="23" width="11.140625" style="13" bestFit="1" customWidth="1"/>
    <col min="24" max="24" width="8.7109375" style="13" customWidth="1"/>
    <col min="25" max="25" width="11.140625" style="13" customWidth="1"/>
    <col min="26" max="16384" width="8.7109375" style="3"/>
  </cols>
  <sheetData>
    <row r="1" spans="1:25" x14ac:dyDescent="0.2">
      <c r="H1" s="30" t="s">
        <v>18</v>
      </c>
      <c r="I1" s="30"/>
      <c r="J1" s="30" t="s">
        <v>28</v>
      </c>
      <c r="K1" s="30"/>
      <c r="L1" s="30" t="s">
        <v>29</v>
      </c>
      <c r="M1" s="30"/>
      <c r="N1" s="30" t="s">
        <v>30</v>
      </c>
      <c r="O1" s="30"/>
      <c r="P1" s="30" t="s">
        <v>31</v>
      </c>
      <c r="Q1" s="30"/>
      <c r="R1" s="30" t="s">
        <v>32</v>
      </c>
      <c r="S1" s="30"/>
      <c r="T1" s="30" t="s">
        <v>33</v>
      </c>
      <c r="U1" s="30"/>
      <c r="V1" s="30" t="s">
        <v>35</v>
      </c>
      <c r="W1" s="30"/>
      <c r="X1" s="28" t="s">
        <v>27</v>
      </c>
      <c r="Y1" s="29"/>
    </row>
    <row r="2" spans="1:25" x14ac:dyDescent="0.2">
      <c r="A2" s="2" t="s">
        <v>3</v>
      </c>
      <c r="B2" s="2" t="s">
        <v>0</v>
      </c>
      <c r="C2" s="2" t="s">
        <v>5</v>
      </c>
      <c r="D2" s="4" t="s">
        <v>2</v>
      </c>
      <c r="E2" s="2" t="s">
        <v>4</v>
      </c>
      <c r="F2" s="2" t="s">
        <v>20</v>
      </c>
      <c r="G2" s="2" t="s">
        <v>1</v>
      </c>
      <c r="H2" s="2" t="s">
        <v>16</v>
      </c>
      <c r="I2" s="2" t="s">
        <v>17</v>
      </c>
      <c r="J2" s="12" t="s">
        <v>16</v>
      </c>
      <c r="K2" s="12" t="s">
        <v>17</v>
      </c>
      <c r="L2" s="12" t="s">
        <v>16</v>
      </c>
      <c r="M2" s="12" t="s">
        <v>17</v>
      </c>
      <c r="N2" s="12" t="s">
        <v>16</v>
      </c>
      <c r="O2" s="12" t="s">
        <v>17</v>
      </c>
      <c r="P2" s="12" t="s">
        <v>16</v>
      </c>
      <c r="Q2" s="12" t="s">
        <v>17</v>
      </c>
      <c r="R2" s="12" t="s">
        <v>16</v>
      </c>
      <c r="S2" s="12" t="s">
        <v>17</v>
      </c>
      <c r="T2" s="12" t="s">
        <v>16</v>
      </c>
      <c r="U2" s="12" t="s">
        <v>17</v>
      </c>
      <c r="V2" s="12" t="s">
        <v>16</v>
      </c>
      <c r="W2" s="12" t="s">
        <v>17</v>
      </c>
      <c r="X2" s="12" t="s">
        <v>16</v>
      </c>
      <c r="Y2" s="12" t="s">
        <v>17</v>
      </c>
    </row>
    <row r="3" spans="1:25" x14ac:dyDescent="0.2">
      <c r="A3" s="35" t="s">
        <v>6</v>
      </c>
      <c r="B3" s="35"/>
      <c r="C3" s="35"/>
      <c r="D3" s="35"/>
      <c r="E3" s="35"/>
      <c r="F3" s="35"/>
      <c r="G3" s="3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93" customHeight="1" x14ac:dyDescent="0.2">
      <c r="A4" s="7">
        <v>1</v>
      </c>
      <c r="B4" s="1" t="s">
        <v>8</v>
      </c>
      <c r="C4" s="1"/>
      <c r="D4" s="5" t="s">
        <v>14</v>
      </c>
      <c r="E4" s="1" t="s">
        <v>12</v>
      </c>
      <c r="F4" s="9" t="s">
        <v>19</v>
      </c>
      <c r="G4" s="16">
        <v>1</v>
      </c>
      <c r="H4" s="17">
        <v>89600</v>
      </c>
      <c r="I4" s="18">
        <f>H4*$G4</f>
        <v>89600</v>
      </c>
      <c r="J4" s="17">
        <v>30480</v>
      </c>
      <c r="K4" s="18">
        <f>J4*$G4</f>
        <v>30480</v>
      </c>
      <c r="L4" s="17">
        <f>J4*0.96</f>
        <v>29260.799999999999</v>
      </c>
      <c r="M4" s="18">
        <f>L4*$G4</f>
        <v>29260.799999999999</v>
      </c>
      <c r="N4" s="17">
        <v>39500</v>
      </c>
      <c r="O4" s="18">
        <f>N4*$G4</f>
        <v>39500</v>
      </c>
      <c r="P4" s="17">
        <v>35550</v>
      </c>
      <c r="Q4" s="18">
        <f>P4*$G4</f>
        <v>35550</v>
      </c>
      <c r="R4" s="17">
        <v>37500</v>
      </c>
      <c r="S4" s="18">
        <f>R4*$G4</f>
        <v>37500</v>
      </c>
      <c r="T4" s="17">
        <v>33500</v>
      </c>
      <c r="U4" s="18">
        <f>T4*$G4</f>
        <v>33500</v>
      </c>
      <c r="V4" s="27">
        <v>26500</v>
      </c>
      <c r="W4" s="18">
        <f>V4*$G4</f>
        <v>26500</v>
      </c>
      <c r="X4" s="17">
        <f>MIN(H4:W4)</f>
        <v>26500</v>
      </c>
      <c r="Y4" s="18">
        <f>X4*$G4</f>
        <v>26500</v>
      </c>
    </row>
    <row r="5" spans="1:25" ht="93" customHeight="1" x14ac:dyDescent="0.2">
      <c r="A5" s="7">
        <v>1</v>
      </c>
      <c r="B5" s="9" t="s">
        <v>9</v>
      </c>
      <c r="C5" s="9"/>
      <c r="D5" s="5" t="s">
        <v>15</v>
      </c>
      <c r="E5" s="9" t="s">
        <v>13</v>
      </c>
      <c r="F5" s="11" t="s">
        <v>19</v>
      </c>
      <c r="G5" s="9">
        <v>1</v>
      </c>
      <c r="H5" s="17">
        <v>48000</v>
      </c>
      <c r="I5" s="18">
        <f>H5*$G5</f>
        <v>48000</v>
      </c>
      <c r="J5" s="17">
        <v>24400</v>
      </c>
      <c r="K5" s="18">
        <f>J5*$G5</f>
        <v>24400</v>
      </c>
      <c r="L5" s="17">
        <f t="shared" ref="L5:L6" si="0">J5*0.96</f>
        <v>23424</v>
      </c>
      <c r="M5" s="18">
        <f>L5*$G5</f>
        <v>23424</v>
      </c>
      <c r="N5" s="17">
        <v>36400</v>
      </c>
      <c r="O5" s="18">
        <f>N5*$G5</f>
        <v>36400</v>
      </c>
      <c r="P5" s="17">
        <v>32760</v>
      </c>
      <c r="Q5" s="18">
        <f>P5*$G5</f>
        <v>32760</v>
      </c>
      <c r="R5" s="17">
        <v>34500</v>
      </c>
      <c r="S5" s="18">
        <f>R5*$G5</f>
        <v>34500</v>
      </c>
      <c r="T5" s="17">
        <v>30500</v>
      </c>
      <c r="U5" s="18">
        <f>T5*$G5</f>
        <v>30500</v>
      </c>
      <c r="V5" s="27">
        <v>24500</v>
      </c>
      <c r="W5" s="18">
        <f>V5*$G5</f>
        <v>24500</v>
      </c>
      <c r="X5" s="17">
        <f t="shared" ref="X5:X6" si="1">MIN(H5:W5)</f>
        <v>23424</v>
      </c>
      <c r="Y5" s="18">
        <f>X5*$G5</f>
        <v>23424</v>
      </c>
    </row>
    <row r="6" spans="1:25" ht="141.6" customHeight="1" x14ac:dyDescent="0.2">
      <c r="A6" s="7">
        <v>2</v>
      </c>
      <c r="B6" s="9" t="s">
        <v>10</v>
      </c>
      <c r="C6" s="1"/>
      <c r="D6" s="5" t="s">
        <v>15</v>
      </c>
      <c r="E6" s="1" t="s">
        <v>11</v>
      </c>
      <c r="F6" s="11" t="s">
        <v>19</v>
      </c>
      <c r="G6" s="1">
        <v>1</v>
      </c>
      <c r="H6" s="17">
        <v>25500</v>
      </c>
      <c r="I6" s="18">
        <f>H6*$G6</f>
        <v>25500</v>
      </c>
      <c r="J6" s="17">
        <v>18000</v>
      </c>
      <c r="K6" s="18">
        <f>J6*$G6</f>
        <v>18000</v>
      </c>
      <c r="L6" s="17">
        <f t="shared" si="0"/>
        <v>17280</v>
      </c>
      <c r="M6" s="18">
        <f>L6*$G6</f>
        <v>17280</v>
      </c>
      <c r="N6" s="17">
        <v>28560</v>
      </c>
      <c r="O6" s="18">
        <f>N6*$G6</f>
        <v>28560</v>
      </c>
      <c r="P6" s="17">
        <v>25704</v>
      </c>
      <c r="Q6" s="18">
        <f>P6*$G6</f>
        <v>25704</v>
      </c>
      <c r="R6" s="17">
        <v>19500</v>
      </c>
      <c r="S6" s="18">
        <f>R6*$G6</f>
        <v>19500</v>
      </c>
      <c r="T6" s="17">
        <v>18000</v>
      </c>
      <c r="U6" s="18">
        <f>T6*$G6</f>
        <v>18000</v>
      </c>
      <c r="V6" s="27">
        <v>12500</v>
      </c>
      <c r="W6" s="18">
        <f>V6*$G6</f>
        <v>12500</v>
      </c>
      <c r="X6" s="17">
        <f t="shared" si="1"/>
        <v>12500</v>
      </c>
      <c r="Y6" s="18">
        <f>X6*$G6</f>
        <v>12500</v>
      </c>
    </row>
    <row r="7" spans="1:25" x14ac:dyDescent="0.2">
      <c r="F7" s="31" t="s">
        <v>21</v>
      </c>
      <c r="G7" s="31"/>
      <c r="H7" s="10"/>
      <c r="I7" s="19">
        <f>SUM(I4:I6)</f>
        <v>163100</v>
      </c>
      <c r="J7" s="10"/>
      <c r="K7" s="19">
        <f>SUM(K4:K6)</f>
        <v>72880</v>
      </c>
      <c r="L7" s="10"/>
      <c r="M7" s="19">
        <f>SUM(M4:M6)</f>
        <v>69964.800000000003</v>
      </c>
      <c r="N7" s="10"/>
      <c r="O7" s="19">
        <f>SUM(O4:O6)</f>
        <v>104460</v>
      </c>
      <c r="P7" s="10"/>
      <c r="Q7" s="19">
        <f>SUM(Q4:Q6)</f>
        <v>94014</v>
      </c>
      <c r="R7" s="10"/>
      <c r="S7" s="19">
        <f>SUM(S4:S6)</f>
        <v>91500</v>
      </c>
      <c r="T7" s="10"/>
      <c r="U7" s="19">
        <f>SUM(U4:U6)</f>
        <v>82000</v>
      </c>
      <c r="V7" s="10"/>
      <c r="W7" s="19">
        <f>SUM(W4:W6)</f>
        <v>63500</v>
      </c>
      <c r="X7" s="10"/>
      <c r="Y7" s="19">
        <f>SUM(Y4:Y6)</f>
        <v>62424</v>
      </c>
    </row>
    <row r="8" spans="1:25" x14ac:dyDescent="0.2">
      <c r="F8" s="31" t="s">
        <v>22</v>
      </c>
      <c r="G8" s="31"/>
      <c r="H8" s="10"/>
      <c r="I8" s="19"/>
      <c r="J8" s="10"/>
      <c r="K8" s="19">
        <v>8000</v>
      </c>
      <c r="L8" s="10"/>
      <c r="M8" s="19">
        <v>8000</v>
      </c>
      <c r="N8" s="10"/>
      <c r="O8" s="19"/>
      <c r="P8" s="10"/>
      <c r="Q8" s="19">
        <v>8000</v>
      </c>
      <c r="R8" s="10"/>
      <c r="S8" s="19">
        <v>20000</v>
      </c>
      <c r="T8" s="10"/>
      <c r="U8" s="19">
        <v>15000</v>
      </c>
      <c r="V8" s="10"/>
      <c r="W8" s="19"/>
      <c r="X8" s="10"/>
      <c r="Y8" s="19">
        <f>MIN(I8:X8)</f>
        <v>8000</v>
      </c>
    </row>
    <row r="9" spans="1:25" x14ac:dyDescent="0.2">
      <c r="F9" s="31" t="s">
        <v>23</v>
      </c>
      <c r="G9" s="31"/>
      <c r="H9" s="10"/>
      <c r="I9" s="19"/>
      <c r="J9" s="10"/>
      <c r="K9" s="19"/>
      <c r="L9" s="10"/>
      <c r="M9" s="19">
        <v>6500</v>
      </c>
      <c r="N9" s="10"/>
      <c r="O9" s="19">
        <v>6500</v>
      </c>
      <c r="P9" s="10"/>
      <c r="Q9" s="19">
        <v>6500</v>
      </c>
      <c r="R9" s="10"/>
      <c r="S9" s="19"/>
      <c r="T9" s="10"/>
      <c r="U9" s="19"/>
      <c r="V9" s="10"/>
      <c r="W9" s="19"/>
      <c r="X9" s="10"/>
      <c r="Y9" s="19">
        <f>MIN(I9:X9)</f>
        <v>6500</v>
      </c>
    </row>
    <row r="10" spans="1:25" s="13" customFormat="1" x14ac:dyDescent="0.2">
      <c r="A10" s="15"/>
      <c r="D10" s="14"/>
      <c r="F10" s="33" t="s">
        <v>26</v>
      </c>
      <c r="G10" s="34"/>
      <c r="H10" s="10"/>
      <c r="I10" s="19"/>
      <c r="J10" s="10"/>
      <c r="K10" s="19">
        <v>7000</v>
      </c>
      <c r="L10" s="10"/>
      <c r="M10" s="19">
        <v>7000</v>
      </c>
      <c r="N10" s="10"/>
      <c r="O10" s="19">
        <v>10446</v>
      </c>
      <c r="P10" s="10"/>
      <c r="Q10" s="19">
        <v>7000</v>
      </c>
      <c r="R10" s="10"/>
      <c r="S10" s="19">
        <v>20000</v>
      </c>
      <c r="T10" s="10"/>
      <c r="U10" s="19">
        <v>15000</v>
      </c>
      <c r="V10" s="10"/>
      <c r="W10" s="19"/>
      <c r="X10" s="10"/>
      <c r="Y10" s="19">
        <f>MIN(I10:X10)</f>
        <v>7000</v>
      </c>
    </row>
    <row r="11" spans="1:25" x14ac:dyDescent="0.2">
      <c r="D11" s="6" t="s">
        <v>7</v>
      </c>
      <c r="F11" s="31" t="s">
        <v>24</v>
      </c>
      <c r="G11" s="31"/>
      <c r="H11" s="10"/>
      <c r="I11" s="19">
        <f>SUM(I7:I10)*18%</f>
        <v>29358</v>
      </c>
      <c r="J11" s="10"/>
      <c r="K11" s="19">
        <f>SUM(K7:K10)*18%</f>
        <v>15818.4</v>
      </c>
      <c r="L11" s="10"/>
      <c r="M11" s="19">
        <f>SUM(M7:M10)*18%</f>
        <v>16463.664000000001</v>
      </c>
      <c r="N11" s="10"/>
      <c r="O11" s="19">
        <f>SUM(O7:O10)*18%</f>
        <v>21853.079999999998</v>
      </c>
      <c r="P11" s="10"/>
      <c r="Q11" s="19">
        <f>SUM(Q7:Q10)*18%</f>
        <v>20792.52</v>
      </c>
      <c r="R11" s="10"/>
      <c r="S11" s="19">
        <f>SUM(S7:S10)*18%</f>
        <v>23670</v>
      </c>
      <c r="T11" s="10"/>
      <c r="U11" s="19">
        <f>SUM(U7:U10)*18%</f>
        <v>20160</v>
      </c>
      <c r="V11" s="10"/>
      <c r="W11" s="19">
        <f>SUM(W7:W10)*18%</f>
        <v>11430</v>
      </c>
      <c r="X11" s="10"/>
      <c r="Y11" s="19">
        <f>SUM(Y7:Y10)*18%</f>
        <v>15106.32</v>
      </c>
    </row>
    <row r="12" spans="1:25" x14ac:dyDescent="0.2">
      <c r="F12" s="32" t="s">
        <v>25</v>
      </c>
      <c r="G12" s="32"/>
      <c r="H12" s="20"/>
      <c r="I12" s="21">
        <f>SUM(I7:I11)</f>
        <v>192458</v>
      </c>
      <c r="J12" s="20"/>
      <c r="K12" s="21">
        <f>SUM(K7:K11)</f>
        <v>103698.4</v>
      </c>
      <c r="L12" s="20"/>
      <c r="M12" s="21">
        <f>SUM(M7:M11)</f>
        <v>107928.46400000001</v>
      </c>
      <c r="N12" s="20"/>
      <c r="O12" s="21">
        <f>SUM(O7:O11)</f>
        <v>143259.07999999999</v>
      </c>
      <c r="P12" s="20"/>
      <c r="Q12" s="21">
        <f>SUM(Q7:Q11)</f>
        <v>136306.51999999999</v>
      </c>
      <c r="R12" s="20"/>
      <c r="S12" s="21">
        <f>SUM(S7:S11)</f>
        <v>155170</v>
      </c>
      <c r="T12" s="20"/>
      <c r="U12" s="21">
        <f>SUM(U7:U11)</f>
        <v>132160</v>
      </c>
      <c r="V12" s="20"/>
      <c r="W12" s="21">
        <f>SUM(W7:W11)</f>
        <v>74930</v>
      </c>
      <c r="X12" s="20"/>
      <c r="Y12" s="21">
        <f>SUM(Y7:Y11)</f>
        <v>99030.32</v>
      </c>
    </row>
  </sheetData>
  <mergeCells count="16">
    <mergeCell ref="X1:Y1"/>
    <mergeCell ref="R1:S1"/>
    <mergeCell ref="F11:G11"/>
    <mergeCell ref="F12:G12"/>
    <mergeCell ref="J1:K1"/>
    <mergeCell ref="F10:G10"/>
    <mergeCell ref="N1:O1"/>
    <mergeCell ref="A3:G3"/>
    <mergeCell ref="H1:I1"/>
    <mergeCell ref="F7:G7"/>
    <mergeCell ref="F9:G9"/>
    <mergeCell ref="F8:G8"/>
    <mergeCell ref="L1:M1"/>
    <mergeCell ref="P1:Q1"/>
    <mergeCell ref="T1:U1"/>
    <mergeCell ref="V1:W1"/>
  </mergeCells>
  <pageMargins left="0.11811023622047245" right="7.874015748031496E-2" top="0.11811023622047245" bottom="0.11811023622047245" header="0.31496062992125984" footer="0.31496062992125984"/>
  <pageSetup paperSize="9" scale="4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4" ma:contentTypeDescription="Create a new document." ma:contentTypeScope="" ma:versionID="c4fe8fe59a41e060f8e02299730b9d52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bf05f2c476b1c1d71ab51ffae6e4e09d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53514342-7ACC-4DD2-A9D7-AED7180E84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49D8B5-19C1-4ACA-BF0F-3DE4AA8F2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9341F7-7860-4B64-A494-C3D1E692BCF3}">
  <ds:schemaRefs>
    <ds:schemaRef ds:uri="http://schemas.microsoft.com/office/2006/documentManagement/types"/>
    <ds:schemaRef ds:uri="http://purl.org/dc/dcmitype/"/>
    <ds:schemaRef ds:uri="http://purl.org/dc/terms/"/>
    <ds:schemaRef ds:uri="93f5a7a4-2ad1-46b6-8cf3-ba87f7d66d3e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edca550-45ec-413d-b410-eb5899b7564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AHM_AJ 1881 -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Khushbu Verma</dc:creator>
  <cp:lastModifiedBy>Sarvesh Patil</cp:lastModifiedBy>
  <cp:lastPrinted>2024-02-19T17:14:23Z</cp:lastPrinted>
  <dcterms:created xsi:type="dcterms:W3CDTF">2023-10-23T12:24:25Z</dcterms:created>
  <dcterms:modified xsi:type="dcterms:W3CDTF">2024-02-19T17:45:14Z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