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900"/>
  </bookViews>
  <sheets>
    <sheet name="SUMMARY" sheetId="2" r:id="rId1"/>
    <sheet name="C&amp;I BOQ " sheetId="3" r:id="rId2"/>
    <sheet name="Plumbing Work BOQ " sheetId="4" r:id="rId3"/>
    <sheet name="ELECTRICAL" sheetId="6" r:id="rId4"/>
    <sheet name="HVAC" sheetId="7" r:id="rId5"/>
    <sheet name="Material Make List" sheetId="5" r:id="rId6"/>
  </sheets>
  <definedNames>
    <definedName name="_xlnm._FilterDatabase" localSheetId="1" hidden="1">'C&amp;I BOQ '!$A$2:$Z$126</definedName>
    <definedName name="_xlnm._FilterDatabase" localSheetId="3" hidden="1">ELECTRICAL!$A$4:$T$207</definedName>
    <definedName name="_xlnm._FilterDatabase" localSheetId="4" hidden="1">HVAC!$A$12:$X$130</definedName>
    <definedName name="_xlnm._FilterDatabase" localSheetId="2" hidden="1">'Plumbing Work BOQ '!$A$2:$AK$63</definedName>
    <definedName name="_xlnm.Print_Area" localSheetId="1">'C&amp;I BOQ '!$B$1:$F$126</definedName>
    <definedName name="_xlnm.Print_Area" localSheetId="4">HVAC!$A$1:$D$130</definedName>
    <definedName name="_xlnm.Print_Titles" localSheetId="3">ELECTRICAL!$1:$5</definedName>
    <definedName name="_xlnm.Print_Titles" localSheetId="4">HVAC!$12:$12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7" i="2" l="1"/>
  <c r="H16" i="2"/>
  <c r="H15" i="2"/>
  <c r="H14" i="2"/>
  <c r="H13" i="2"/>
  <c r="H12" i="2"/>
  <c r="H11" i="2"/>
  <c r="H10" i="2"/>
  <c r="H20" i="2" s="1"/>
  <c r="H9" i="2"/>
  <c r="H8" i="2"/>
  <c r="H7" i="2"/>
  <c r="H6" i="2"/>
  <c r="Q56" i="4"/>
  <c r="Q55" i="4"/>
  <c r="Q54" i="4"/>
  <c r="Q53" i="4"/>
  <c r="Q52" i="4"/>
  <c r="Q51" i="4"/>
  <c r="Q50" i="4"/>
  <c r="Q49" i="4"/>
  <c r="Q47" i="4"/>
  <c r="Q45" i="4"/>
  <c r="Q44" i="4"/>
  <c r="Q43" i="4"/>
  <c r="Q42" i="4"/>
  <c r="Q41" i="4"/>
  <c r="Q40" i="4"/>
  <c r="Q38" i="4"/>
  <c r="Q37" i="4"/>
  <c r="Q35" i="4"/>
  <c r="Q32" i="4"/>
  <c r="Q31" i="4"/>
  <c r="Q30" i="4"/>
  <c r="Q28" i="4"/>
  <c r="Q25" i="4"/>
  <c r="Q18" i="4"/>
  <c r="Q15" i="4"/>
  <c r="Q14" i="4"/>
  <c r="Q13" i="4"/>
  <c r="Q7" i="4"/>
  <c r="Q6" i="4"/>
  <c r="Q61" i="4" s="1"/>
  <c r="Q63" i="4" s="1"/>
  <c r="V128" i="7"/>
  <c r="V127" i="7"/>
  <c r="V123" i="7"/>
  <c r="V122" i="7"/>
  <c r="V116" i="7"/>
  <c r="V105" i="7"/>
  <c r="V101" i="7"/>
  <c r="V99" i="7"/>
  <c r="V98" i="7"/>
  <c r="V97" i="7"/>
  <c r="V96" i="7"/>
  <c r="V95" i="7"/>
  <c r="V94" i="7"/>
  <c r="V91" i="7"/>
  <c r="V87" i="7"/>
  <c r="V86" i="7"/>
  <c r="V79" i="7"/>
  <c r="V78" i="7"/>
  <c r="V72" i="7"/>
  <c r="V71" i="7"/>
  <c r="V70" i="7"/>
  <c r="V64" i="7"/>
  <c r="V63" i="7"/>
  <c r="V62" i="7"/>
  <c r="V55" i="7"/>
  <c r="V54" i="7"/>
  <c r="V50" i="7"/>
  <c r="V57" i="7" s="1"/>
  <c r="V5" i="7" s="1"/>
  <c r="V40" i="7"/>
  <c r="V37" i="7"/>
  <c r="V33" i="7"/>
  <c r="U7" i="7"/>
  <c r="U6" i="7"/>
  <c r="U5" i="7"/>
  <c r="U4" i="7"/>
  <c r="U8" i="7" s="1"/>
  <c r="R201" i="6"/>
  <c r="R200" i="6"/>
  <c r="R197" i="6"/>
  <c r="R196" i="6"/>
  <c r="R194" i="6"/>
  <c r="R193" i="6"/>
  <c r="R189" i="6"/>
  <c r="R187" i="6"/>
  <c r="R185" i="6"/>
  <c r="R183" i="6"/>
  <c r="R181" i="6"/>
  <c r="R180" i="6"/>
  <c r="R172" i="6"/>
  <c r="R171" i="6"/>
  <c r="R167" i="6"/>
  <c r="R165" i="6"/>
  <c r="R163" i="6"/>
  <c r="R161" i="6"/>
  <c r="R159" i="6"/>
  <c r="R157" i="6"/>
  <c r="R155" i="6"/>
  <c r="R153" i="6"/>
  <c r="R151" i="6"/>
  <c r="R147" i="6"/>
  <c r="R145" i="6"/>
  <c r="R143" i="6"/>
  <c r="R141" i="6"/>
  <c r="R139" i="6"/>
  <c r="R137" i="6"/>
  <c r="R135" i="6"/>
  <c r="R133" i="6"/>
  <c r="R131" i="6"/>
  <c r="R129" i="6"/>
  <c r="R128" i="6"/>
  <c r="R127" i="6"/>
  <c r="R123" i="6"/>
  <c r="R122" i="6"/>
  <c r="R121" i="6"/>
  <c r="R119" i="6"/>
  <c r="R118" i="6"/>
  <c r="R114" i="6"/>
  <c r="R113" i="6"/>
  <c r="R110" i="6"/>
  <c r="R109" i="6"/>
  <c r="R105" i="6"/>
  <c r="R104" i="6"/>
  <c r="R102" i="6"/>
  <c r="R101" i="6"/>
  <c r="R100" i="6"/>
  <c r="R94" i="6"/>
  <c r="R93" i="6"/>
  <c r="R91" i="6"/>
  <c r="R90" i="6"/>
  <c r="R89" i="6"/>
  <c r="R85" i="6"/>
  <c r="R83" i="6"/>
  <c r="R82" i="6"/>
  <c r="R80" i="6"/>
  <c r="R76" i="6"/>
  <c r="R72" i="6"/>
  <c r="R68" i="6"/>
  <c r="R59" i="6"/>
  <c r="R123" i="3"/>
  <c r="R122" i="3"/>
  <c r="R124" i="3" s="1"/>
  <c r="R118" i="3"/>
  <c r="R117" i="3"/>
  <c r="R116" i="3"/>
  <c r="R115" i="3"/>
  <c r="R114" i="3"/>
  <c r="R113" i="3"/>
  <c r="R112" i="3"/>
  <c r="R111" i="3"/>
  <c r="R110" i="3"/>
  <c r="R109" i="3"/>
  <c r="R108" i="3"/>
  <c r="R107" i="3"/>
  <c r="R106" i="3"/>
  <c r="R105" i="3"/>
  <c r="R104" i="3"/>
  <c r="R103" i="3"/>
  <c r="R102" i="3"/>
  <c r="R101" i="3"/>
  <c r="R100" i="3"/>
  <c r="R99" i="3"/>
  <c r="R98" i="3"/>
  <c r="R97" i="3"/>
  <c r="R96" i="3"/>
  <c r="R95" i="3"/>
  <c r="R94" i="3"/>
  <c r="R93" i="3"/>
  <c r="R89" i="3"/>
  <c r="R88" i="3"/>
  <c r="R87" i="3"/>
  <c r="R86" i="3"/>
  <c r="R85" i="3"/>
  <c r="R84" i="3"/>
  <c r="R83" i="3"/>
  <c r="R82" i="3"/>
  <c r="R78" i="3"/>
  <c r="R77" i="3"/>
  <c r="R76" i="3"/>
  <c r="R75" i="3"/>
  <c r="R74" i="3"/>
  <c r="R73" i="3"/>
  <c r="R72" i="3"/>
  <c r="R71" i="3"/>
  <c r="R70" i="3"/>
  <c r="R69" i="3"/>
  <c r="R68" i="3"/>
  <c r="R67" i="3"/>
  <c r="R66" i="3"/>
  <c r="R64" i="3"/>
  <c r="R63" i="3"/>
  <c r="R62" i="3"/>
  <c r="R61" i="3"/>
  <c r="R56" i="3"/>
  <c r="R55" i="3"/>
  <c r="R54" i="3"/>
  <c r="R53" i="3"/>
  <c r="R52" i="3"/>
  <c r="R51" i="3"/>
  <c r="R50" i="3"/>
  <c r="R49" i="3"/>
  <c r="R48" i="3"/>
  <c r="R44" i="3"/>
  <c r="R43" i="3"/>
  <c r="R42" i="3"/>
  <c r="R41" i="3"/>
  <c r="R40" i="3"/>
  <c r="R39" i="3"/>
  <c r="R38" i="3"/>
  <c r="R37" i="3"/>
  <c r="R33" i="3"/>
  <c r="R32" i="3"/>
  <c r="R31" i="3"/>
  <c r="R30" i="3"/>
  <c r="R29" i="3"/>
  <c r="R28" i="3"/>
  <c r="R27" i="3"/>
  <c r="R26" i="3"/>
  <c r="R25" i="3"/>
  <c r="R24" i="3"/>
  <c r="R23" i="3"/>
  <c r="R18" i="3"/>
  <c r="R17" i="3"/>
  <c r="R16" i="3"/>
  <c r="R15" i="3"/>
  <c r="R14" i="3"/>
  <c r="R13" i="3"/>
  <c r="R12" i="3"/>
  <c r="R11" i="3"/>
  <c r="R4" i="3"/>
  <c r="R6" i="3" s="1"/>
  <c r="E16" i="2"/>
  <c r="E15" i="2"/>
  <c r="E14" i="2"/>
  <c r="E13" i="2"/>
  <c r="E12" i="2"/>
  <c r="E11" i="2"/>
  <c r="E10" i="2"/>
  <c r="E9" i="2"/>
  <c r="E8" i="2"/>
  <c r="E7" i="2"/>
  <c r="E6" i="2"/>
  <c r="J128" i="7"/>
  <c r="J127" i="7"/>
  <c r="J123" i="7"/>
  <c r="J122" i="7"/>
  <c r="J116" i="7"/>
  <c r="J130" i="7" s="1"/>
  <c r="J7" i="7" s="1"/>
  <c r="J105" i="7"/>
  <c r="J101" i="7"/>
  <c r="J99" i="7"/>
  <c r="J98" i="7"/>
  <c r="J97" i="7"/>
  <c r="J96" i="7"/>
  <c r="J95" i="7"/>
  <c r="J94" i="7"/>
  <c r="J91" i="7"/>
  <c r="J87" i="7"/>
  <c r="J86" i="7"/>
  <c r="J79" i="7"/>
  <c r="J78" i="7"/>
  <c r="J72" i="7"/>
  <c r="J71" i="7"/>
  <c r="J70" i="7"/>
  <c r="J64" i="7"/>
  <c r="J111" i="7" s="1"/>
  <c r="J6" i="7" s="1"/>
  <c r="J63" i="7"/>
  <c r="J62" i="7"/>
  <c r="J55" i="7"/>
  <c r="J54" i="7"/>
  <c r="J50" i="7"/>
  <c r="J57" i="7" s="1"/>
  <c r="J5" i="7" s="1"/>
  <c r="J40" i="7"/>
  <c r="J41" i="7" s="1"/>
  <c r="J4" i="7" s="1"/>
  <c r="J37" i="7"/>
  <c r="J33" i="7"/>
  <c r="I7" i="7"/>
  <c r="I6" i="7"/>
  <c r="I5" i="7"/>
  <c r="I4" i="7"/>
  <c r="I8" i="7" s="1"/>
  <c r="J201" i="6"/>
  <c r="J200" i="6"/>
  <c r="J197" i="6"/>
  <c r="J196" i="6"/>
  <c r="J194" i="6"/>
  <c r="J193" i="6"/>
  <c r="J189" i="6"/>
  <c r="J187" i="6"/>
  <c r="J185" i="6"/>
  <c r="J183" i="6"/>
  <c r="J181" i="6"/>
  <c r="J180" i="6"/>
  <c r="J172" i="6"/>
  <c r="J171" i="6"/>
  <c r="J167" i="6"/>
  <c r="J165" i="6"/>
  <c r="J163" i="6"/>
  <c r="J161" i="6"/>
  <c r="J159" i="6"/>
  <c r="J157" i="6"/>
  <c r="J155" i="6"/>
  <c r="J153" i="6"/>
  <c r="J151" i="6"/>
  <c r="J147" i="6"/>
  <c r="J145" i="6"/>
  <c r="J143" i="6"/>
  <c r="J141" i="6"/>
  <c r="J139" i="6"/>
  <c r="J137" i="6"/>
  <c r="J135" i="6"/>
  <c r="J133" i="6"/>
  <c r="J131" i="6"/>
  <c r="J129" i="6"/>
  <c r="J128" i="6"/>
  <c r="J127" i="6"/>
  <c r="J123" i="6"/>
  <c r="J122" i="6"/>
  <c r="J121" i="6"/>
  <c r="J119" i="6"/>
  <c r="J118" i="6"/>
  <c r="J114" i="6"/>
  <c r="J113" i="6"/>
  <c r="J110" i="6"/>
  <c r="J109" i="6"/>
  <c r="J105" i="6"/>
  <c r="J104" i="6"/>
  <c r="J102" i="6"/>
  <c r="J101" i="6"/>
  <c r="J100" i="6"/>
  <c r="J94" i="6"/>
  <c r="J93" i="6"/>
  <c r="J91" i="6"/>
  <c r="J90" i="6"/>
  <c r="J89" i="6"/>
  <c r="J85" i="6"/>
  <c r="J83" i="6"/>
  <c r="J82" i="6"/>
  <c r="J80" i="6"/>
  <c r="J76" i="6"/>
  <c r="J72" i="6"/>
  <c r="J68" i="6"/>
  <c r="J59" i="6"/>
  <c r="J203" i="6" s="1"/>
  <c r="K56" i="4"/>
  <c r="K55" i="4"/>
  <c r="K54" i="4"/>
  <c r="K53" i="4"/>
  <c r="K52" i="4"/>
  <c r="K51" i="4"/>
  <c r="K50" i="4"/>
  <c r="K49" i="4"/>
  <c r="K47" i="4"/>
  <c r="K45" i="4"/>
  <c r="K44" i="4"/>
  <c r="K43" i="4"/>
  <c r="K42" i="4"/>
  <c r="K41" i="4"/>
  <c r="K40" i="4"/>
  <c r="K38" i="4"/>
  <c r="K37" i="4"/>
  <c r="K35" i="4"/>
  <c r="K32" i="4"/>
  <c r="K31" i="4"/>
  <c r="K30" i="4"/>
  <c r="K28" i="4"/>
  <c r="K25" i="4"/>
  <c r="K18" i="4"/>
  <c r="K15" i="4"/>
  <c r="K14" i="4"/>
  <c r="K13" i="4"/>
  <c r="K7" i="4"/>
  <c r="K6" i="4"/>
  <c r="K61" i="4" s="1"/>
  <c r="K63" i="4" s="1"/>
  <c r="H18" i="2" l="1"/>
  <c r="V111" i="7"/>
  <c r="V6" i="7" s="1"/>
  <c r="V8" i="7" s="1"/>
  <c r="V130" i="7"/>
  <c r="V7" i="7" s="1"/>
  <c r="V41" i="7"/>
  <c r="V4" i="7" s="1"/>
  <c r="R203" i="6"/>
  <c r="R20" i="3"/>
  <c r="R34" i="3"/>
  <c r="R45" i="3"/>
  <c r="R57" i="3"/>
  <c r="R79" i="3"/>
  <c r="R90" i="3"/>
  <c r="R119" i="3"/>
  <c r="E20" i="2"/>
  <c r="J8" i="7"/>
  <c r="E17" i="2" s="1"/>
  <c r="E18" i="2" s="1"/>
  <c r="R126" i="3" l="1"/>
  <c r="L123" i="3" l="1"/>
  <c r="L122" i="3"/>
  <c r="L124" i="3" s="1"/>
  <c r="L118" i="3"/>
  <c r="L117" i="3"/>
  <c r="L116" i="3"/>
  <c r="L115" i="3"/>
  <c r="L114" i="3"/>
  <c r="L113" i="3"/>
  <c r="L112" i="3"/>
  <c r="L111" i="3"/>
  <c r="L110" i="3"/>
  <c r="L109" i="3"/>
  <c r="L108" i="3"/>
  <c r="L107" i="3"/>
  <c r="L106" i="3"/>
  <c r="L105" i="3"/>
  <c r="L104" i="3"/>
  <c r="L103" i="3"/>
  <c r="L102" i="3"/>
  <c r="L101" i="3"/>
  <c r="L100" i="3"/>
  <c r="L99" i="3"/>
  <c r="L98" i="3"/>
  <c r="L97" i="3"/>
  <c r="L96" i="3"/>
  <c r="L95" i="3"/>
  <c r="L119" i="3" s="1"/>
  <c r="L94" i="3"/>
  <c r="L93" i="3"/>
  <c r="L89" i="3"/>
  <c r="L88" i="3"/>
  <c r="L87" i="3"/>
  <c r="L86" i="3"/>
  <c r="L85" i="3"/>
  <c r="L84" i="3"/>
  <c r="L83" i="3"/>
  <c r="L82" i="3"/>
  <c r="L90" i="3" s="1"/>
  <c r="L78" i="3"/>
  <c r="L77" i="3"/>
  <c r="L76" i="3"/>
  <c r="L75" i="3"/>
  <c r="L74" i="3"/>
  <c r="L73" i="3"/>
  <c r="L72" i="3"/>
  <c r="L71" i="3"/>
  <c r="L70" i="3"/>
  <c r="L69" i="3"/>
  <c r="L68" i="3"/>
  <c r="L67" i="3"/>
  <c r="L66" i="3"/>
  <c r="L64" i="3"/>
  <c r="L63" i="3"/>
  <c r="L62" i="3"/>
  <c r="L61" i="3"/>
  <c r="L79" i="3" s="1"/>
  <c r="L56" i="3"/>
  <c r="L55" i="3"/>
  <c r="L54" i="3"/>
  <c r="L53" i="3"/>
  <c r="L52" i="3"/>
  <c r="L51" i="3"/>
  <c r="L50" i="3"/>
  <c r="L49" i="3"/>
  <c r="L48" i="3"/>
  <c r="L57" i="3" s="1"/>
  <c r="L44" i="3"/>
  <c r="L43" i="3"/>
  <c r="L42" i="3"/>
  <c r="L41" i="3"/>
  <c r="L40" i="3"/>
  <c r="L39" i="3"/>
  <c r="L38" i="3"/>
  <c r="L37" i="3"/>
  <c r="L45" i="3" s="1"/>
  <c r="L33" i="3"/>
  <c r="L32" i="3"/>
  <c r="L31" i="3"/>
  <c r="L30" i="3"/>
  <c r="L29" i="3"/>
  <c r="L28" i="3"/>
  <c r="L27" i="3"/>
  <c r="L26" i="3"/>
  <c r="L25" i="3"/>
  <c r="L24" i="3"/>
  <c r="L23" i="3"/>
  <c r="L34" i="3" s="1"/>
  <c r="L18" i="3"/>
  <c r="L17" i="3"/>
  <c r="L16" i="3"/>
  <c r="L15" i="3"/>
  <c r="L14" i="3"/>
  <c r="L13" i="3"/>
  <c r="L12" i="3"/>
  <c r="L11" i="3"/>
  <c r="L20" i="3" s="1"/>
  <c r="L4" i="3"/>
  <c r="L6" i="3" s="1"/>
  <c r="L126" i="3" l="1"/>
  <c r="M16" i="2"/>
  <c r="M15" i="2"/>
  <c r="R128" i="7"/>
  <c r="R127" i="7"/>
  <c r="R123" i="7"/>
  <c r="R122" i="7"/>
  <c r="R116" i="7"/>
  <c r="R105" i="7"/>
  <c r="R101" i="7"/>
  <c r="R99" i="7"/>
  <c r="R98" i="7"/>
  <c r="R97" i="7"/>
  <c r="R96" i="7"/>
  <c r="R95" i="7"/>
  <c r="R94" i="7"/>
  <c r="R91" i="7"/>
  <c r="R87" i="7"/>
  <c r="R86" i="7"/>
  <c r="R79" i="7"/>
  <c r="R78" i="7"/>
  <c r="R72" i="7"/>
  <c r="R71" i="7"/>
  <c r="R70" i="7"/>
  <c r="R64" i="7"/>
  <c r="R63" i="7"/>
  <c r="R62" i="7"/>
  <c r="R55" i="7"/>
  <c r="R54" i="7"/>
  <c r="R50" i="7"/>
  <c r="R57" i="7" s="1"/>
  <c r="R5" i="7" s="1"/>
  <c r="R40" i="7"/>
  <c r="R37" i="7"/>
  <c r="R33" i="7"/>
  <c r="Q7" i="7"/>
  <c r="Q6" i="7"/>
  <c r="Q5" i="7"/>
  <c r="Q4" i="7"/>
  <c r="N201" i="6"/>
  <c r="N200" i="6"/>
  <c r="N197" i="6"/>
  <c r="N196" i="6"/>
  <c r="N194" i="6"/>
  <c r="N193" i="6"/>
  <c r="N189" i="6"/>
  <c r="N187" i="6"/>
  <c r="N185" i="6"/>
  <c r="N183" i="6"/>
  <c r="N181" i="6"/>
  <c r="N180" i="6"/>
  <c r="N172" i="6"/>
  <c r="N171" i="6"/>
  <c r="N167" i="6"/>
  <c r="N165" i="6"/>
  <c r="N163" i="6"/>
  <c r="N161" i="6"/>
  <c r="N159" i="6"/>
  <c r="N157" i="6"/>
  <c r="N155" i="6"/>
  <c r="N153" i="6"/>
  <c r="N151" i="6"/>
  <c r="N147" i="6"/>
  <c r="N145" i="6"/>
  <c r="N143" i="6"/>
  <c r="N141" i="6"/>
  <c r="N139" i="6"/>
  <c r="N137" i="6"/>
  <c r="N135" i="6"/>
  <c r="N133" i="6"/>
  <c r="N131" i="6"/>
  <c r="N129" i="6"/>
  <c r="N128" i="6"/>
  <c r="N127" i="6"/>
  <c r="N123" i="6"/>
  <c r="N122" i="6"/>
  <c r="N121" i="6"/>
  <c r="N119" i="6"/>
  <c r="N118" i="6"/>
  <c r="N114" i="6"/>
  <c r="N113" i="6"/>
  <c r="N110" i="6"/>
  <c r="N109" i="6"/>
  <c r="N105" i="6"/>
  <c r="N104" i="6"/>
  <c r="N102" i="6"/>
  <c r="N101" i="6"/>
  <c r="N100" i="6"/>
  <c r="N94" i="6"/>
  <c r="N93" i="6"/>
  <c r="N91" i="6"/>
  <c r="N90" i="6"/>
  <c r="N89" i="6"/>
  <c r="N85" i="6"/>
  <c r="N83" i="6"/>
  <c r="N82" i="6"/>
  <c r="N80" i="6"/>
  <c r="N76" i="6"/>
  <c r="N72" i="6"/>
  <c r="N68" i="6"/>
  <c r="N59" i="6"/>
  <c r="W56" i="4"/>
  <c r="W55" i="4"/>
  <c r="W54" i="4"/>
  <c r="W53" i="4"/>
  <c r="W52" i="4"/>
  <c r="W51" i="4"/>
  <c r="W50" i="4"/>
  <c r="W49" i="4"/>
  <c r="W47" i="4"/>
  <c r="W45" i="4"/>
  <c r="W44" i="4"/>
  <c r="W43" i="4"/>
  <c r="W42" i="4"/>
  <c r="W41" i="4"/>
  <c r="W40" i="4"/>
  <c r="W38" i="4"/>
  <c r="W37" i="4"/>
  <c r="W35" i="4"/>
  <c r="W32" i="4"/>
  <c r="W31" i="4"/>
  <c r="W30" i="4"/>
  <c r="W28" i="4"/>
  <c r="W25" i="4"/>
  <c r="W18" i="4"/>
  <c r="W15" i="4"/>
  <c r="W14" i="4"/>
  <c r="W13" i="4"/>
  <c r="W7" i="4"/>
  <c r="W6" i="4"/>
  <c r="X123" i="3"/>
  <c r="X122" i="3"/>
  <c r="X118" i="3"/>
  <c r="X117" i="3"/>
  <c r="X116" i="3"/>
  <c r="X115" i="3"/>
  <c r="X114" i="3"/>
  <c r="X113" i="3"/>
  <c r="X112" i="3"/>
  <c r="X111" i="3"/>
  <c r="X110" i="3"/>
  <c r="X109" i="3"/>
  <c r="X108" i="3"/>
  <c r="X107" i="3"/>
  <c r="X106" i="3"/>
  <c r="X105" i="3"/>
  <c r="X104" i="3"/>
  <c r="X103" i="3"/>
  <c r="X102" i="3"/>
  <c r="X101" i="3"/>
  <c r="X100" i="3"/>
  <c r="X99" i="3"/>
  <c r="X98" i="3"/>
  <c r="X97" i="3"/>
  <c r="X96" i="3"/>
  <c r="X95" i="3"/>
  <c r="X94" i="3"/>
  <c r="X93" i="3"/>
  <c r="X89" i="3"/>
  <c r="X88" i="3"/>
  <c r="X87" i="3"/>
  <c r="X86" i="3"/>
  <c r="X85" i="3"/>
  <c r="X84" i="3"/>
  <c r="X83" i="3"/>
  <c r="X82" i="3"/>
  <c r="X78" i="3"/>
  <c r="X77" i="3"/>
  <c r="X76" i="3"/>
  <c r="X75" i="3"/>
  <c r="X74" i="3"/>
  <c r="X73" i="3"/>
  <c r="X72" i="3"/>
  <c r="X71" i="3"/>
  <c r="X70" i="3"/>
  <c r="X69" i="3"/>
  <c r="X68" i="3"/>
  <c r="X67" i="3"/>
  <c r="X66" i="3"/>
  <c r="X64" i="3"/>
  <c r="X63" i="3"/>
  <c r="X62" i="3"/>
  <c r="X61" i="3"/>
  <c r="X56" i="3"/>
  <c r="X55" i="3"/>
  <c r="X54" i="3"/>
  <c r="X53" i="3"/>
  <c r="X52" i="3"/>
  <c r="X51" i="3"/>
  <c r="X50" i="3"/>
  <c r="X49" i="3"/>
  <c r="X48" i="3"/>
  <c r="X44" i="3"/>
  <c r="X43" i="3"/>
  <c r="X42" i="3"/>
  <c r="X41" i="3"/>
  <c r="X40" i="3"/>
  <c r="X39" i="3"/>
  <c r="X38" i="3"/>
  <c r="X37" i="3"/>
  <c r="X33" i="3"/>
  <c r="X32" i="3"/>
  <c r="X31" i="3"/>
  <c r="X30" i="3"/>
  <c r="X29" i="3"/>
  <c r="X28" i="3"/>
  <c r="X27" i="3"/>
  <c r="X26" i="3"/>
  <c r="X25" i="3"/>
  <c r="X24" i="3"/>
  <c r="X23" i="3"/>
  <c r="X18" i="3"/>
  <c r="X17" i="3"/>
  <c r="X16" i="3"/>
  <c r="X15" i="3"/>
  <c r="X14" i="3"/>
  <c r="X13" i="3"/>
  <c r="X12" i="3"/>
  <c r="X11" i="3"/>
  <c r="X4" i="3"/>
  <c r="X6" i="3" s="1"/>
  <c r="M6" i="2" s="1"/>
  <c r="X34" i="3" l="1"/>
  <c r="M8" i="2" s="1"/>
  <c r="R111" i="7"/>
  <c r="R6" i="7" s="1"/>
  <c r="R130" i="7"/>
  <c r="R7" i="7" s="1"/>
  <c r="R41" i="7"/>
  <c r="R4" i="7" s="1"/>
  <c r="Q8" i="7"/>
  <c r="R8" i="7"/>
  <c r="M17" i="2" s="1"/>
  <c r="N203" i="6"/>
  <c r="W61" i="4"/>
  <c r="W63" i="4" s="1"/>
  <c r="X124" i="3"/>
  <c r="M14" i="2" s="1"/>
  <c r="X57" i="3"/>
  <c r="M10" i="2" s="1"/>
  <c r="X119" i="3"/>
  <c r="M13" i="2" s="1"/>
  <c r="X45" i="3"/>
  <c r="M9" i="2" s="1"/>
  <c r="X79" i="3"/>
  <c r="M11" i="2" s="1"/>
  <c r="X90" i="3"/>
  <c r="M12" i="2" s="1"/>
  <c r="X20" i="3"/>
  <c r="M7" i="2" s="1"/>
  <c r="D16" i="2"/>
  <c r="D15" i="2"/>
  <c r="H128" i="7"/>
  <c r="H127" i="7"/>
  <c r="H123" i="7"/>
  <c r="H122" i="7"/>
  <c r="H116" i="7"/>
  <c r="H130" i="7" s="1"/>
  <c r="H7" i="7" s="1"/>
  <c r="H105" i="7"/>
  <c r="H101" i="7"/>
  <c r="H99" i="7"/>
  <c r="H98" i="7"/>
  <c r="H97" i="7"/>
  <c r="H96" i="7"/>
  <c r="H95" i="7"/>
  <c r="H94" i="7"/>
  <c r="H91" i="7"/>
  <c r="H87" i="7"/>
  <c r="H86" i="7"/>
  <c r="H79" i="7"/>
  <c r="H78" i="7"/>
  <c r="H72" i="7"/>
  <c r="H71" i="7"/>
  <c r="H70" i="7"/>
  <c r="H64" i="7"/>
  <c r="H63" i="7"/>
  <c r="H62" i="7"/>
  <c r="H55" i="7"/>
  <c r="H54" i="7"/>
  <c r="H50" i="7"/>
  <c r="H57" i="7" s="1"/>
  <c r="H5" i="7" s="1"/>
  <c r="H40" i="7"/>
  <c r="H37" i="7"/>
  <c r="H33" i="7"/>
  <c r="G7" i="7"/>
  <c r="G6" i="7"/>
  <c r="G5" i="7"/>
  <c r="G4" i="7"/>
  <c r="H201" i="6"/>
  <c r="H200" i="6"/>
  <c r="H197" i="6"/>
  <c r="H196" i="6"/>
  <c r="H194" i="6"/>
  <c r="H193" i="6"/>
  <c r="H189" i="6"/>
  <c r="H187" i="6"/>
  <c r="H185" i="6"/>
  <c r="H183" i="6"/>
  <c r="H181" i="6"/>
  <c r="H180" i="6"/>
  <c r="H172" i="6"/>
  <c r="H171" i="6"/>
  <c r="H167" i="6"/>
  <c r="H165" i="6"/>
  <c r="H163" i="6"/>
  <c r="H161" i="6"/>
  <c r="H159" i="6"/>
  <c r="H157" i="6"/>
  <c r="H155" i="6"/>
  <c r="H153" i="6"/>
  <c r="H151" i="6"/>
  <c r="H147" i="6"/>
  <c r="H145" i="6"/>
  <c r="H143" i="6"/>
  <c r="H141" i="6"/>
  <c r="H139" i="6"/>
  <c r="H137" i="6"/>
  <c r="H135" i="6"/>
  <c r="H133" i="6"/>
  <c r="H131" i="6"/>
  <c r="H129" i="6"/>
  <c r="H128" i="6"/>
  <c r="H127" i="6"/>
  <c r="H123" i="6"/>
  <c r="H122" i="6"/>
  <c r="H121" i="6"/>
  <c r="H119" i="6"/>
  <c r="H118" i="6"/>
  <c r="H114" i="6"/>
  <c r="H113" i="6"/>
  <c r="H110" i="6"/>
  <c r="H109" i="6"/>
  <c r="H105" i="6"/>
  <c r="H104" i="6"/>
  <c r="H102" i="6"/>
  <c r="H101" i="6"/>
  <c r="H100" i="6"/>
  <c r="H94" i="6"/>
  <c r="H93" i="6"/>
  <c r="H91" i="6"/>
  <c r="H90" i="6"/>
  <c r="H89" i="6"/>
  <c r="H85" i="6"/>
  <c r="H83" i="6"/>
  <c r="H82" i="6"/>
  <c r="H80" i="6"/>
  <c r="H76" i="6"/>
  <c r="H72" i="6"/>
  <c r="H68" i="6"/>
  <c r="H59" i="6"/>
  <c r="I56" i="4"/>
  <c r="I55" i="4"/>
  <c r="I54" i="4"/>
  <c r="I53" i="4"/>
  <c r="I52" i="4"/>
  <c r="I51" i="4"/>
  <c r="I50" i="4"/>
  <c r="I49" i="4"/>
  <c r="I47" i="4"/>
  <c r="I45" i="4"/>
  <c r="I44" i="4"/>
  <c r="I43" i="4"/>
  <c r="I42" i="4"/>
  <c r="I41" i="4"/>
  <c r="I40" i="4"/>
  <c r="I38" i="4"/>
  <c r="I37" i="4"/>
  <c r="I35" i="4"/>
  <c r="I32" i="4"/>
  <c r="I31" i="4"/>
  <c r="I30" i="4"/>
  <c r="I28" i="4"/>
  <c r="I25" i="4"/>
  <c r="I18" i="4"/>
  <c r="I15" i="4"/>
  <c r="I14" i="4"/>
  <c r="I13" i="4"/>
  <c r="I7" i="4"/>
  <c r="I6" i="4"/>
  <c r="J123" i="3"/>
  <c r="J122" i="3"/>
  <c r="J118" i="3"/>
  <c r="J117" i="3"/>
  <c r="J116" i="3"/>
  <c r="J115" i="3"/>
  <c r="J114" i="3"/>
  <c r="J113" i="3"/>
  <c r="J112" i="3"/>
  <c r="J111" i="3"/>
  <c r="J110" i="3"/>
  <c r="J109" i="3"/>
  <c r="J108" i="3"/>
  <c r="J107" i="3"/>
  <c r="J106" i="3"/>
  <c r="J105" i="3"/>
  <c r="J104" i="3"/>
  <c r="J103" i="3"/>
  <c r="J102" i="3"/>
  <c r="J101" i="3"/>
  <c r="J100" i="3"/>
  <c r="J99" i="3"/>
  <c r="J98" i="3"/>
  <c r="J97" i="3"/>
  <c r="J96" i="3"/>
  <c r="J95" i="3"/>
  <c r="J94" i="3"/>
  <c r="J93" i="3"/>
  <c r="J89" i="3"/>
  <c r="J88" i="3"/>
  <c r="J87" i="3"/>
  <c r="J86" i="3"/>
  <c r="J85" i="3"/>
  <c r="J84" i="3"/>
  <c r="J83" i="3"/>
  <c r="J82" i="3"/>
  <c r="J78" i="3"/>
  <c r="J77" i="3"/>
  <c r="J76" i="3"/>
  <c r="J75" i="3"/>
  <c r="J74" i="3"/>
  <c r="J73" i="3"/>
  <c r="J72" i="3"/>
  <c r="J71" i="3"/>
  <c r="J70" i="3"/>
  <c r="J69" i="3"/>
  <c r="J68" i="3"/>
  <c r="J67" i="3"/>
  <c r="J66" i="3"/>
  <c r="J64" i="3"/>
  <c r="J63" i="3"/>
  <c r="J62" i="3"/>
  <c r="J61" i="3"/>
  <c r="J56" i="3"/>
  <c r="J55" i="3"/>
  <c r="J54" i="3"/>
  <c r="J53" i="3"/>
  <c r="J52" i="3"/>
  <c r="J51" i="3"/>
  <c r="J50" i="3"/>
  <c r="J49" i="3"/>
  <c r="J48" i="3"/>
  <c r="J44" i="3"/>
  <c r="J43" i="3"/>
  <c r="J42" i="3"/>
  <c r="J41" i="3"/>
  <c r="J40" i="3"/>
  <c r="J39" i="3"/>
  <c r="J38" i="3"/>
  <c r="J37" i="3"/>
  <c r="J33" i="3"/>
  <c r="J32" i="3"/>
  <c r="J31" i="3"/>
  <c r="J30" i="3"/>
  <c r="J29" i="3"/>
  <c r="J28" i="3"/>
  <c r="J27" i="3"/>
  <c r="J26" i="3"/>
  <c r="J25" i="3"/>
  <c r="J24" i="3"/>
  <c r="J23" i="3"/>
  <c r="J18" i="3"/>
  <c r="J17" i="3"/>
  <c r="J16" i="3"/>
  <c r="J15" i="3"/>
  <c r="J14" i="3"/>
  <c r="J13" i="3"/>
  <c r="J12" i="3"/>
  <c r="J11" i="3"/>
  <c r="J4" i="3"/>
  <c r="J6" i="3" s="1"/>
  <c r="D6" i="2" s="1"/>
  <c r="M20" i="2" l="1"/>
  <c r="M18" i="2"/>
  <c r="J34" i="3"/>
  <c r="D8" i="2" s="1"/>
  <c r="X126" i="3"/>
  <c r="H41" i="7"/>
  <c r="H4" i="7" s="1"/>
  <c r="H111" i="7"/>
  <c r="H6" i="7" s="1"/>
  <c r="H8" i="7" s="1"/>
  <c r="D17" i="2" s="1"/>
  <c r="G8" i="7"/>
  <c r="H203" i="6"/>
  <c r="I61" i="4"/>
  <c r="I63" i="4" s="1"/>
  <c r="J45" i="3"/>
  <c r="D9" i="2" s="1"/>
  <c r="J79" i="3"/>
  <c r="D11" i="2" s="1"/>
  <c r="J119" i="3"/>
  <c r="D13" i="2" s="1"/>
  <c r="J57" i="3"/>
  <c r="D10" i="2" s="1"/>
  <c r="J90" i="3"/>
  <c r="D12" i="2" s="1"/>
  <c r="J20" i="3"/>
  <c r="D7" i="2" s="1"/>
  <c r="J124" i="3"/>
  <c r="D14" i="2" s="1"/>
  <c r="W128" i="7"/>
  <c r="W127" i="7"/>
  <c r="W123" i="7"/>
  <c r="W122" i="7"/>
  <c r="X122" i="7" s="1"/>
  <c r="W116" i="7"/>
  <c r="X116" i="7" s="1"/>
  <c r="W105" i="7"/>
  <c r="X105" i="7" s="1"/>
  <c r="W101" i="7"/>
  <c r="X101" i="7" s="1"/>
  <c r="W99" i="7"/>
  <c r="X99" i="7" s="1"/>
  <c r="W98" i="7"/>
  <c r="W97" i="7"/>
  <c r="W96" i="7"/>
  <c r="W95" i="7"/>
  <c r="W94" i="7"/>
  <c r="X94" i="7" s="1"/>
  <c r="W91" i="7"/>
  <c r="X91" i="7" s="1"/>
  <c r="W87" i="7"/>
  <c r="X87" i="7" s="1"/>
  <c r="W86" i="7"/>
  <c r="X86" i="7" s="1"/>
  <c r="W79" i="7"/>
  <c r="X79" i="7" s="1"/>
  <c r="W78" i="7"/>
  <c r="W72" i="7"/>
  <c r="W71" i="7"/>
  <c r="W70" i="7"/>
  <c r="X70" i="7" s="1"/>
  <c r="W64" i="7"/>
  <c r="W63" i="7"/>
  <c r="W62" i="7"/>
  <c r="X62" i="7" s="1"/>
  <c r="W55" i="7"/>
  <c r="W54" i="7"/>
  <c r="W50" i="7"/>
  <c r="W40" i="7"/>
  <c r="X40" i="7" s="1"/>
  <c r="W37" i="7"/>
  <c r="X37" i="7" s="1"/>
  <c r="X33" i="7"/>
  <c r="X128" i="7"/>
  <c r="X127" i="7"/>
  <c r="X123" i="7"/>
  <c r="X98" i="7"/>
  <c r="X97" i="7"/>
  <c r="X96" i="7"/>
  <c r="X95" i="7"/>
  <c r="X78" i="7"/>
  <c r="X72" i="7"/>
  <c r="X71" i="7"/>
  <c r="X64" i="7"/>
  <c r="X63" i="7"/>
  <c r="X55" i="7"/>
  <c r="X54" i="7"/>
  <c r="X50" i="7"/>
  <c r="W7" i="7"/>
  <c r="W6" i="7"/>
  <c r="W5" i="7"/>
  <c r="W4" i="7"/>
  <c r="O16" i="2"/>
  <c r="S201" i="6"/>
  <c r="S200" i="6"/>
  <c r="S197" i="6"/>
  <c r="T197" i="6" s="1"/>
  <c r="S196" i="6"/>
  <c r="T196" i="6" s="1"/>
  <c r="S194" i="6"/>
  <c r="T194" i="6" s="1"/>
  <c r="S193" i="6"/>
  <c r="T193" i="6" s="1"/>
  <c r="S189" i="6"/>
  <c r="T189" i="6" s="1"/>
  <c r="S187" i="6"/>
  <c r="T187" i="6" s="1"/>
  <c r="S185" i="6"/>
  <c r="S183" i="6"/>
  <c r="S181" i="6"/>
  <c r="S180" i="6"/>
  <c r="T180" i="6" s="1"/>
  <c r="S172" i="6"/>
  <c r="T172" i="6" s="1"/>
  <c r="S171" i="6"/>
  <c r="T171" i="6" s="1"/>
  <c r="S167" i="6"/>
  <c r="T167" i="6" s="1"/>
  <c r="S165" i="6"/>
  <c r="T165" i="6" s="1"/>
  <c r="S163" i="6"/>
  <c r="S161" i="6"/>
  <c r="S159" i="6"/>
  <c r="S157" i="6"/>
  <c r="T157" i="6" s="1"/>
  <c r="S155" i="6"/>
  <c r="T155" i="6" s="1"/>
  <c r="S153" i="6"/>
  <c r="T153" i="6" s="1"/>
  <c r="S151" i="6"/>
  <c r="T151" i="6" s="1"/>
  <c r="S147" i="6"/>
  <c r="T147" i="6" s="1"/>
  <c r="S145" i="6"/>
  <c r="S143" i="6"/>
  <c r="S141" i="6"/>
  <c r="T141" i="6" s="1"/>
  <c r="S139" i="6"/>
  <c r="T139" i="6" s="1"/>
  <c r="S137" i="6"/>
  <c r="T137" i="6" s="1"/>
  <c r="S135" i="6"/>
  <c r="T135" i="6" s="1"/>
  <c r="S133" i="6"/>
  <c r="T133" i="6" s="1"/>
  <c r="S131" i="6"/>
  <c r="T131" i="6" s="1"/>
  <c r="S129" i="6"/>
  <c r="S128" i="6"/>
  <c r="S127" i="6"/>
  <c r="S123" i="6"/>
  <c r="T123" i="6" s="1"/>
  <c r="S122" i="6"/>
  <c r="T122" i="6" s="1"/>
  <c r="S121" i="6"/>
  <c r="T121" i="6" s="1"/>
  <c r="S119" i="6"/>
  <c r="T119" i="6" s="1"/>
  <c r="S118" i="6"/>
  <c r="T118" i="6" s="1"/>
  <c r="S114" i="6"/>
  <c r="S113" i="6"/>
  <c r="S110" i="6"/>
  <c r="S109" i="6"/>
  <c r="T109" i="6" s="1"/>
  <c r="S105" i="6"/>
  <c r="T105" i="6" s="1"/>
  <c r="S104" i="6"/>
  <c r="T104" i="6" s="1"/>
  <c r="S102" i="6"/>
  <c r="T102" i="6" s="1"/>
  <c r="S101" i="6"/>
  <c r="T101" i="6" s="1"/>
  <c r="S100" i="6"/>
  <c r="S94" i="6"/>
  <c r="S93" i="6"/>
  <c r="S91" i="6"/>
  <c r="T91" i="6" s="1"/>
  <c r="S90" i="6"/>
  <c r="T90" i="6" s="1"/>
  <c r="S89" i="6"/>
  <c r="T89" i="6" s="1"/>
  <c r="S85" i="6"/>
  <c r="T85" i="6" s="1"/>
  <c r="S83" i="6"/>
  <c r="T83" i="6" s="1"/>
  <c r="S82" i="6"/>
  <c r="S80" i="6"/>
  <c r="S76" i="6"/>
  <c r="S72" i="6"/>
  <c r="T72" i="6" s="1"/>
  <c r="S68" i="6"/>
  <c r="T68" i="6" s="1"/>
  <c r="S59" i="6"/>
  <c r="T201" i="6"/>
  <c r="T200" i="6"/>
  <c r="T185" i="6"/>
  <c r="T183" i="6"/>
  <c r="T181" i="6"/>
  <c r="T163" i="6"/>
  <c r="T161" i="6"/>
  <c r="T159" i="6"/>
  <c r="T145" i="6"/>
  <c r="T143" i="6"/>
  <c r="T129" i="6"/>
  <c r="T128" i="6"/>
  <c r="T127" i="6"/>
  <c r="T114" i="6"/>
  <c r="T113" i="6"/>
  <c r="T110" i="6"/>
  <c r="T100" i="6"/>
  <c r="T94" i="6"/>
  <c r="T93" i="6"/>
  <c r="T82" i="6"/>
  <c r="T80" i="6"/>
  <c r="T76" i="6"/>
  <c r="T59" i="6"/>
  <c r="O15" i="2"/>
  <c r="X56" i="4"/>
  <c r="X55" i="4"/>
  <c r="X54" i="4"/>
  <c r="X53" i="4"/>
  <c r="X52" i="4"/>
  <c r="Y52" i="4" s="1"/>
  <c r="X51" i="4"/>
  <c r="Y51" i="4" s="1"/>
  <c r="Y50" i="4"/>
  <c r="X49" i="4"/>
  <c r="Y49" i="4" s="1"/>
  <c r="X45" i="4"/>
  <c r="X44" i="4"/>
  <c r="Y42" i="4"/>
  <c r="X41" i="4"/>
  <c r="Y41" i="4" s="1"/>
  <c r="X40" i="4"/>
  <c r="Y40" i="4" s="1"/>
  <c r="X38" i="4"/>
  <c r="Y38" i="4" s="1"/>
  <c r="X37" i="4"/>
  <c r="X35" i="4"/>
  <c r="X32" i="4"/>
  <c r="X31" i="4"/>
  <c r="X30" i="4"/>
  <c r="Y30" i="4" s="1"/>
  <c r="Y28" i="4"/>
  <c r="X25" i="4"/>
  <c r="Y25" i="4" s="1"/>
  <c r="X18" i="4"/>
  <c r="Y18" i="4" s="1"/>
  <c r="X15" i="4"/>
  <c r="X14" i="4"/>
  <c r="X13" i="4"/>
  <c r="X7" i="4"/>
  <c r="Y56" i="4"/>
  <c r="Y55" i="4"/>
  <c r="Y54" i="4"/>
  <c r="Y53" i="4"/>
  <c r="Y47" i="4"/>
  <c r="Y45" i="4"/>
  <c r="Y44" i="4"/>
  <c r="Y43" i="4"/>
  <c r="Y37" i="4"/>
  <c r="Y35" i="4"/>
  <c r="Y32" i="4"/>
  <c r="Y31" i="4"/>
  <c r="Y15" i="4"/>
  <c r="Y14" i="4"/>
  <c r="Y13" i="4"/>
  <c r="Y7" i="4"/>
  <c r="Y123" i="3"/>
  <c r="Z123" i="3" s="1"/>
  <c r="Y122" i="3"/>
  <c r="Z122" i="3" s="1"/>
  <c r="Y117" i="3"/>
  <c r="Z117" i="3" s="1"/>
  <c r="Y116" i="3"/>
  <c r="Z116" i="3" s="1"/>
  <c r="Y113" i="3"/>
  <c r="Z113" i="3" s="1"/>
  <c r="Y111" i="3"/>
  <c r="Z111" i="3" s="1"/>
  <c r="Y110" i="3"/>
  <c r="Z110" i="3" s="1"/>
  <c r="Y109" i="3"/>
  <c r="Z108" i="3"/>
  <c r="Y107" i="3"/>
  <c r="Z107" i="3" s="1"/>
  <c r="Y106" i="3"/>
  <c r="Z106" i="3" s="1"/>
  <c r="Y104" i="3"/>
  <c r="Z104" i="3" s="1"/>
  <c r="Y103" i="3"/>
  <c r="Z103" i="3" s="1"/>
  <c r="Y102" i="3"/>
  <c r="Z102" i="3" s="1"/>
  <c r="Y101" i="3"/>
  <c r="Z101" i="3" s="1"/>
  <c r="Y100" i="3"/>
  <c r="Y99" i="3"/>
  <c r="Z99" i="3" s="1"/>
  <c r="Y97" i="3"/>
  <c r="Z97" i="3" s="1"/>
  <c r="Y95" i="3"/>
  <c r="Y94" i="3"/>
  <c r="Z94" i="3" s="1"/>
  <c r="Y93" i="3"/>
  <c r="Z93" i="3" s="1"/>
  <c r="Y89" i="3"/>
  <c r="Z89" i="3" s="1"/>
  <c r="Y88" i="3"/>
  <c r="Y87" i="3"/>
  <c r="Y86" i="3"/>
  <c r="Z86" i="3" s="1"/>
  <c r="Y85" i="3"/>
  <c r="Z85" i="3" s="1"/>
  <c r="Y84" i="3"/>
  <c r="Z84" i="3" s="1"/>
  <c r="Y83" i="3"/>
  <c r="Z83" i="3" s="1"/>
  <c r="Y82" i="3"/>
  <c r="Z82" i="3" s="1"/>
  <c r="Y78" i="3"/>
  <c r="Z78" i="3" s="1"/>
  <c r="Y77" i="3"/>
  <c r="Y76" i="3"/>
  <c r="Z76" i="3" s="1"/>
  <c r="Y75" i="3"/>
  <c r="Z75" i="3" s="1"/>
  <c r="Y74" i="3"/>
  <c r="Y73" i="3"/>
  <c r="Z73" i="3" s="1"/>
  <c r="Y71" i="3"/>
  <c r="Z71" i="3" s="1"/>
  <c r="Y70" i="3"/>
  <c r="Z70" i="3" s="1"/>
  <c r="Y69" i="3"/>
  <c r="Z69" i="3" s="1"/>
  <c r="Y68" i="3"/>
  <c r="Y67" i="3"/>
  <c r="Z67" i="3" s="1"/>
  <c r="Y66" i="3"/>
  <c r="Z66" i="3" s="1"/>
  <c r="Y64" i="3"/>
  <c r="Z64" i="3" s="1"/>
  <c r="Y63" i="3"/>
  <c r="Z63" i="3" s="1"/>
  <c r="Y62" i="3"/>
  <c r="Z62" i="3" s="1"/>
  <c r="Y56" i="3"/>
  <c r="Z56" i="3" s="1"/>
  <c r="Y55" i="3"/>
  <c r="Z55" i="3" s="1"/>
  <c r="Y54" i="3"/>
  <c r="Y52" i="3"/>
  <c r="Z52" i="3" s="1"/>
  <c r="Y50" i="3"/>
  <c r="Y48" i="3"/>
  <c r="Y44" i="3"/>
  <c r="Y43" i="3"/>
  <c r="Z43" i="3" s="1"/>
  <c r="Y42" i="3"/>
  <c r="Z42" i="3" s="1"/>
  <c r="Y40" i="3"/>
  <c r="Z40" i="3" s="1"/>
  <c r="Y39" i="3"/>
  <c r="Y38" i="3"/>
  <c r="Z38" i="3" s="1"/>
  <c r="Y37" i="3"/>
  <c r="Z37" i="3" s="1"/>
  <c r="Z33" i="3"/>
  <c r="Y31" i="3"/>
  <c r="Z31" i="3" s="1"/>
  <c r="Y30" i="3"/>
  <c r="Z30" i="3" s="1"/>
  <c r="Y29" i="3"/>
  <c r="Z29" i="3" s="1"/>
  <c r="Y28" i="3"/>
  <c r="Z28" i="3" s="1"/>
  <c r="Y27" i="3"/>
  <c r="Z27" i="3" s="1"/>
  <c r="Y26" i="3"/>
  <c r="Z26" i="3" s="1"/>
  <c r="Y25" i="3"/>
  <c r="Z25" i="3" s="1"/>
  <c r="Y24" i="3"/>
  <c r="Z24" i="3" s="1"/>
  <c r="Z100" i="3"/>
  <c r="Z95" i="3"/>
  <c r="Z88" i="3"/>
  <c r="Z77" i="3"/>
  <c r="Z68" i="3"/>
  <c r="Z54" i="3"/>
  <c r="Z50" i="3"/>
  <c r="Z39" i="3"/>
  <c r="Z32" i="3"/>
  <c r="Y23" i="3"/>
  <c r="Z23" i="3" s="1"/>
  <c r="Z118" i="3"/>
  <c r="Z115" i="3"/>
  <c r="Z114" i="3"/>
  <c r="Z112" i="3"/>
  <c r="Z109" i="3"/>
  <c r="Z105" i="3"/>
  <c r="Z98" i="3"/>
  <c r="Z96" i="3"/>
  <c r="Z87" i="3"/>
  <c r="Z74" i="3"/>
  <c r="Z72" i="3"/>
  <c r="Z61" i="3"/>
  <c r="Z53" i="3"/>
  <c r="Z51" i="3"/>
  <c r="Z49" i="3"/>
  <c r="Z48" i="3"/>
  <c r="Z44" i="3"/>
  <c r="Z41" i="3"/>
  <c r="Z18" i="3"/>
  <c r="Z17" i="3"/>
  <c r="Z16" i="3"/>
  <c r="Z15" i="3"/>
  <c r="Z14" i="3"/>
  <c r="Z13" i="3"/>
  <c r="Z12" i="3"/>
  <c r="Z11" i="3"/>
  <c r="Z4" i="3"/>
  <c r="Z6" i="3" s="1"/>
  <c r="O6" i="2" s="1"/>
  <c r="M47" i="4"/>
  <c r="P201" i="6"/>
  <c r="P200" i="6"/>
  <c r="P197" i="6"/>
  <c r="P196" i="6"/>
  <c r="P194" i="6"/>
  <c r="P193" i="6"/>
  <c r="P189" i="6"/>
  <c r="P187" i="6"/>
  <c r="P185" i="6"/>
  <c r="P183" i="6"/>
  <c r="P181" i="6"/>
  <c r="P180" i="6"/>
  <c r="P172" i="6"/>
  <c r="P171" i="6"/>
  <c r="P167" i="6"/>
  <c r="P165" i="6"/>
  <c r="P163" i="6"/>
  <c r="P161" i="6"/>
  <c r="P159" i="6"/>
  <c r="P157" i="6"/>
  <c r="P155" i="6"/>
  <c r="P153" i="6"/>
  <c r="P151" i="6"/>
  <c r="P147" i="6"/>
  <c r="P145" i="6"/>
  <c r="P143" i="6"/>
  <c r="P141" i="6"/>
  <c r="P139" i="6"/>
  <c r="P137" i="6"/>
  <c r="P135" i="6"/>
  <c r="P133" i="6"/>
  <c r="P131" i="6"/>
  <c r="P129" i="6"/>
  <c r="P128" i="6"/>
  <c r="P127" i="6"/>
  <c r="P123" i="6"/>
  <c r="P122" i="6"/>
  <c r="P121" i="6"/>
  <c r="P119" i="6"/>
  <c r="P118" i="6"/>
  <c r="P114" i="6"/>
  <c r="P113" i="6"/>
  <c r="P110" i="6"/>
  <c r="P109" i="6"/>
  <c r="P105" i="6"/>
  <c r="P104" i="6"/>
  <c r="P102" i="6"/>
  <c r="P101" i="6"/>
  <c r="P100" i="6"/>
  <c r="P94" i="6"/>
  <c r="P93" i="6"/>
  <c r="P91" i="6"/>
  <c r="P90" i="6"/>
  <c r="P89" i="6"/>
  <c r="P85" i="6"/>
  <c r="P83" i="6"/>
  <c r="P82" i="6"/>
  <c r="P80" i="6"/>
  <c r="P76" i="6"/>
  <c r="P72" i="6"/>
  <c r="P68" i="6"/>
  <c r="P59" i="6"/>
  <c r="T128" i="7"/>
  <c r="T127" i="7"/>
  <c r="T123" i="7"/>
  <c r="T122" i="7"/>
  <c r="T116" i="7"/>
  <c r="T105" i="7"/>
  <c r="T101" i="7"/>
  <c r="T99" i="7"/>
  <c r="T98" i="7"/>
  <c r="T97" i="7"/>
  <c r="T96" i="7"/>
  <c r="T95" i="7"/>
  <c r="T94" i="7"/>
  <c r="T91" i="7"/>
  <c r="T87" i="7"/>
  <c r="T86" i="7"/>
  <c r="T79" i="7"/>
  <c r="T78" i="7"/>
  <c r="T72" i="7"/>
  <c r="T71" i="7"/>
  <c r="T70" i="7"/>
  <c r="T64" i="7"/>
  <c r="T63" i="7"/>
  <c r="T62" i="7"/>
  <c r="T55" i="7"/>
  <c r="T54" i="7"/>
  <c r="T50" i="7"/>
  <c r="T40" i="7"/>
  <c r="T37" i="7"/>
  <c r="T33" i="7"/>
  <c r="S7" i="7"/>
  <c r="S6" i="7"/>
  <c r="S5" i="7"/>
  <c r="S4" i="7"/>
  <c r="O56" i="4"/>
  <c r="O55" i="4"/>
  <c r="O54" i="4"/>
  <c r="O53" i="4"/>
  <c r="O52" i="4"/>
  <c r="O51" i="4"/>
  <c r="O50" i="4"/>
  <c r="O49" i="4"/>
  <c r="O47" i="4"/>
  <c r="O45" i="4"/>
  <c r="O44" i="4"/>
  <c r="O43" i="4"/>
  <c r="O42" i="4"/>
  <c r="O41" i="4"/>
  <c r="O40" i="4"/>
  <c r="O38" i="4"/>
  <c r="O37" i="4"/>
  <c r="O35" i="4"/>
  <c r="O32" i="4"/>
  <c r="O31" i="4"/>
  <c r="O30" i="4"/>
  <c r="O28" i="4"/>
  <c r="O25" i="4"/>
  <c r="O18" i="4"/>
  <c r="O15" i="4"/>
  <c r="O14" i="4"/>
  <c r="O13" i="4"/>
  <c r="O7" i="4"/>
  <c r="P123" i="3"/>
  <c r="P122" i="3"/>
  <c r="P118" i="3"/>
  <c r="P117" i="3"/>
  <c r="P116" i="3"/>
  <c r="P115" i="3"/>
  <c r="P114" i="3"/>
  <c r="P113" i="3"/>
  <c r="P112" i="3"/>
  <c r="P111" i="3"/>
  <c r="P110" i="3"/>
  <c r="P109" i="3"/>
  <c r="P108" i="3"/>
  <c r="P107" i="3"/>
  <c r="P106" i="3"/>
  <c r="P105" i="3"/>
  <c r="P104" i="3"/>
  <c r="P103" i="3"/>
  <c r="P102" i="3"/>
  <c r="P101" i="3"/>
  <c r="P100" i="3"/>
  <c r="P99" i="3"/>
  <c r="P98" i="3"/>
  <c r="P97" i="3"/>
  <c r="P96" i="3"/>
  <c r="P95" i="3"/>
  <c r="P94" i="3"/>
  <c r="P93" i="3"/>
  <c r="P89" i="3"/>
  <c r="P88" i="3"/>
  <c r="P87" i="3"/>
  <c r="P86" i="3"/>
  <c r="P85" i="3"/>
  <c r="P84" i="3"/>
  <c r="P83" i="3"/>
  <c r="P82" i="3"/>
  <c r="P78" i="3"/>
  <c r="P77" i="3"/>
  <c r="P76" i="3"/>
  <c r="P75" i="3"/>
  <c r="P74" i="3"/>
  <c r="P73" i="3"/>
  <c r="P72" i="3"/>
  <c r="P71" i="3"/>
  <c r="P70" i="3"/>
  <c r="P69" i="3"/>
  <c r="P68" i="3"/>
  <c r="P67" i="3"/>
  <c r="P66" i="3"/>
  <c r="P64" i="3"/>
  <c r="P63" i="3"/>
  <c r="P62" i="3"/>
  <c r="P61" i="3"/>
  <c r="P56" i="3"/>
  <c r="P55" i="3"/>
  <c r="P54" i="3"/>
  <c r="P53" i="3"/>
  <c r="P52" i="3"/>
  <c r="P51" i="3"/>
  <c r="P50" i="3"/>
  <c r="P49" i="3"/>
  <c r="P48" i="3"/>
  <c r="P44" i="3"/>
  <c r="P43" i="3"/>
  <c r="P42" i="3"/>
  <c r="P41" i="3"/>
  <c r="P40" i="3"/>
  <c r="P39" i="3"/>
  <c r="P38" i="3"/>
  <c r="P37" i="3"/>
  <c r="P33" i="3"/>
  <c r="P32" i="3"/>
  <c r="P31" i="3"/>
  <c r="P30" i="3"/>
  <c r="P29" i="3"/>
  <c r="P28" i="3"/>
  <c r="P27" i="3"/>
  <c r="P26" i="3"/>
  <c r="P25" i="3"/>
  <c r="P24" i="3"/>
  <c r="P23" i="3"/>
  <c r="P18" i="3"/>
  <c r="P17" i="3"/>
  <c r="P16" i="3"/>
  <c r="P15" i="3"/>
  <c r="P14" i="3"/>
  <c r="P13" i="3"/>
  <c r="P12" i="3"/>
  <c r="P11" i="3"/>
  <c r="P4" i="3"/>
  <c r="P6" i="3" s="1"/>
  <c r="G6" i="2" s="1"/>
  <c r="D20" i="2" l="1"/>
  <c r="D18" i="2"/>
  <c r="J126" i="3"/>
  <c r="X130" i="7"/>
  <c r="X7" i="7" s="1"/>
  <c r="X57" i="7"/>
  <c r="X5" i="7" s="1"/>
  <c r="X41" i="7"/>
  <c r="X4" i="7" s="1"/>
  <c r="W8" i="7"/>
  <c r="X111" i="7"/>
  <c r="X6" i="7" s="1"/>
  <c r="X8" i="7"/>
  <c r="T203" i="6"/>
  <c r="Z45" i="3"/>
  <c r="O9" i="2" s="1"/>
  <c r="Z124" i="3"/>
  <c r="O14" i="2" s="1"/>
  <c r="Z79" i="3"/>
  <c r="O11" i="2" s="1"/>
  <c r="Z90" i="3"/>
  <c r="O12" i="2" s="1"/>
  <c r="Z119" i="3"/>
  <c r="O13" i="2" s="1"/>
  <c r="Z20" i="3"/>
  <c r="O7" i="2" s="1"/>
  <c r="Z34" i="3"/>
  <c r="O8" i="2" s="1"/>
  <c r="Z57" i="3"/>
  <c r="O10" i="2" s="1"/>
  <c r="P203" i="6"/>
  <c r="G16" i="2" s="1"/>
  <c r="T111" i="7"/>
  <c r="T6" i="7" s="1"/>
  <c r="T130" i="7"/>
  <c r="T7" i="7" s="1"/>
  <c r="T57" i="7"/>
  <c r="T5" i="7" s="1"/>
  <c r="T41" i="7"/>
  <c r="T4" i="7" s="1"/>
  <c r="S8" i="7"/>
  <c r="P124" i="3"/>
  <c r="G14" i="2" s="1"/>
  <c r="P20" i="3"/>
  <c r="G7" i="2" s="1"/>
  <c r="P34" i="3"/>
  <c r="G8" i="2" s="1"/>
  <c r="P45" i="3"/>
  <c r="G9" i="2" s="1"/>
  <c r="P57" i="3"/>
  <c r="G10" i="2" s="1"/>
  <c r="P79" i="3"/>
  <c r="G11" i="2" s="1"/>
  <c r="P90" i="3"/>
  <c r="G12" i="2" s="1"/>
  <c r="P119" i="3"/>
  <c r="G13" i="2" s="1"/>
  <c r="N128" i="7"/>
  <c r="N127" i="7"/>
  <c r="N123" i="7"/>
  <c r="N122" i="7"/>
  <c r="N116" i="7"/>
  <c r="N105" i="7"/>
  <c r="N101" i="7"/>
  <c r="N99" i="7"/>
  <c r="N98" i="7"/>
  <c r="N97" i="7"/>
  <c r="N96" i="7"/>
  <c r="N95" i="7"/>
  <c r="N94" i="7"/>
  <c r="N91" i="7"/>
  <c r="N87" i="7"/>
  <c r="N86" i="7"/>
  <c r="N79" i="7"/>
  <c r="N78" i="7"/>
  <c r="N72" i="7"/>
  <c r="N71" i="7"/>
  <c r="N70" i="7"/>
  <c r="N64" i="7"/>
  <c r="N63" i="7"/>
  <c r="N62" i="7"/>
  <c r="N55" i="7"/>
  <c r="N54" i="7"/>
  <c r="N50" i="7"/>
  <c r="N40" i="7"/>
  <c r="N37" i="7"/>
  <c r="N33" i="7"/>
  <c r="M7" i="7"/>
  <c r="M6" i="7"/>
  <c r="M5" i="7"/>
  <c r="M4" i="7"/>
  <c r="O20" i="2" l="1"/>
  <c r="N130" i="7"/>
  <c r="N7" i="7" s="1"/>
  <c r="N57" i="7"/>
  <c r="N5" i="7" s="1"/>
  <c r="Z126" i="3"/>
  <c r="T8" i="7"/>
  <c r="G17" i="2" s="1"/>
  <c r="P126" i="3"/>
  <c r="N111" i="7"/>
  <c r="N6" i="7" s="1"/>
  <c r="N41" i="7"/>
  <c r="N4" i="7" s="1"/>
  <c r="N8" i="7" s="1"/>
  <c r="K17" i="2" s="1"/>
  <c r="K18" i="2" s="1"/>
  <c r="M8" i="7"/>
  <c r="P128" i="7"/>
  <c r="P127" i="7"/>
  <c r="P123" i="7"/>
  <c r="P122" i="7"/>
  <c r="P116" i="7"/>
  <c r="P130" i="7" s="1"/>
  <c r="P7" i="7" s="1"/>
  <c r="P105" i="7"/>
  <c r="P101" i="7"/>
  <c r="P99" i="7"/>
  <c r="P98" i="7"/>
  <c r="P97" i="7"/>
  <c r="P96" i="7"/>
  <c r="P95" i="7"/>
  <c r="P94" i="7"/>
  <c r="P91" i="7"/>
  <c r="P87" i="7"/>
  <c r="P86" i="7"/>
  <c r="P79" i="7"/>
  <c r="P78" i="7"/>
  <c r="P72" i="7"/>
  <c r="P71" i="7"/>
  <c r="P70" i="7"/>
  <c r="P64" i="7"/>
  <c r="P63" i="7"/>
  <c r="P62" i="7"/>
  <c r="P55" i="7"/>
  <c r="P54" i="7"/>
  <c r="P50" i="7"/>
  <c r="P57" i="7" s="1"/>
  <c r="P5" i="7" s="1"/>
  <c r="P40" i="7"/>
  <c r="P37" i="7"/>
  <c r="P33" i="7"/>
  <c r="O7" i="7"/>
  <c r="O6" i="7"/>
  <c r="O5" i="7"/>
  <c r="O4" i="7"/>
  <c r="L201" i="6"/>
  <c r="L200" i="6"/>
  <c r="L197" i="6"/>
  <c r="L196" i="6"/>
  <c r="L194" i="6"/>
  <c r="L193" i="6"/>
  <c r="L189" i="6"/>
  <c r="L187" i="6"/>
  <c r="L185" i="6"/>
  <c r="L183" i="6"/>
  <c r="L181" i="6"/>
  <c r="L180" i="6"/>
  <c r="L172" i="6"/>
  <c r="L171" i="6"/>
  <c r="L167" i="6"/>
  <c r="L165" i="6"/>
  <c r="L163" i="6"/>
  <c r="L161" i="6"/>
  <c r="L159" i="6"/>
  <c r="L157" i="6"/>
  <c r="L155" i="6"/>
  <c r="L153" i="6"/>
  <c r="L151" i="6"/>
  <c r="L147" i="6"/>
  <c r="L145" i="6"/>
  <c r="L143" i="6"/>
  <c r="L141" i="6"/>
  <c r="L139" i="6"/>
  <c r="L137" i="6"/>
  <c r="L135" i="6"/>
  <c r="L133" i="6"/>
  <c r="L131" i="6"/>
  <c r="L129" i="6"/>
  <c r="L128" i="6"/>
  <c r="L127" i="6"/>
  <c r="L123" i="6"/>
  <c r="L122" i="6"/>
  <c r="L121" i="6"/>
  <c r="L119" i="6"/>
  <c r="L118" i="6"/>
  <c r="L114" i="6"/>
  <c r="L113" i="6"/>
  <c r="L110" i="6"/>
  <c r="L109" i="6"/>
  <c r="L105" i="6"/>
  <c r="L104" i="6"/>
  <c r="L102" i="6"/>
  <c r="L101" i="6"/>
  <c r="L100" i="6"/>
  <c r="L94" i="6"/>
  <c r="L93" i="6"/>
  <c r="L91" i="6"/>
  <c r="L90" i="6"/>
  <c r="L89" i="6"/>
  <c r="L85" i="6"/>
  <c r="L83" i="6"/>
  <c r="L82" i="6"/>
  <c r="L80" i="6"/>
  <c r="L76" i="6"/>
  <c r="L72" i="6"/>
  <c r="L68" i="6"/>
  <c r="L59" i="6"/>
  <c r="U56" i="4"/>
  <c r="U55" i="4"/>
  <c r="U54" i="4"/>
  <c r="U53" i="4"/>
  <c r="U52" i="4"/>
  <c r="U51" i="4"/>
  <c r="U50" i="4"/>
  <c r="U49" i="4"/>
  <c r="U47" i="4"/>
  <c r="U45" i="4"/>
  <c r="U44" i="4"/>
  <c r="U43" i="4"/>
  <c r="U42" i="4"/>
  <c r="U41" i="4"/>
  <c r="U40" i="4"/>
  <c r="U38" i="4"/>
  <c r="U37" i="4"/>
  <c r="U35" i="4"/>
  <c r="U32" i="4"/>
  <c r="U31" i="4"/>
  <c r="U30" i="4"/>
  <c r="U28" i="4"/>
  <c r="U25" i="4"/>
  <c r="U18" i="4"/>
  <c r="U15" i="4"/>
  <c r="U14" i="4"/>
  <c r="U13" i="4"/>
  <c r="U7" i="4"/>
  <c r="P111" i="7" l="1"/>
  <c r="P6" i="7" s="1"/>
  <c r="P41" i="7"/>
  <c r="P4" i="7" s="1"/>
  <c r="P8" i="7" s="1"/>
  <c r="L17" i="2" s="1"/>
  <c r="O8" i="7"/>
  <c r="L203" i="6"/>
  <c r="L16" i="2" s="1"/>
  <c r="V123" i="3"/>
  <c r="V122" i="3"/>
  <c r="V118" i="3"/>
  <c r="V117" i="3"/>
  <c r="V116" i="3"/>
  <c r="V115" i="3"/>
  <c r="V114" i="3"/>
  <c r="V113" i="3"/>
  <c r="V112" i="3"/>
  <c r="V111" i="3"/>
  <c r="V110" i="3"/>
  <c r="V109" i="3"/>
  <c r="V108" i="3"/>
  <c r="V107" i="3"/>
  <c r="V106" i="3"/>
  <c r="V105" i="3"/>
  <c r="V104" i="3"/>
  <c r="V103" i="3"/>
  <c r="V102" i="3"/>
  <c r="V101" i="3"/>
  <c r="V100" i="3"/>
  <c r="V99" i="3"/>
  <c r="V98" i="3"/>
  <c r="V97" i="3"/>
  <c r="V96" i="3"/>
  <c r="V95" i="3"/>
  <c r="V94" i="3"/>
  <c r="V93" i="3"/>
  <c r="V89" i="3"/>
  <c r="V88" i="3"/>
  <c r="V87" i="3"/>
  <c r="V86" i="3"/>
  <c r="V85" i="3"/>
  <c r="V84" i="3"/>
  <c r="V83" i="3"/>
  <c r="V82" i="3"/>
  <c r="V78" i="3"/>
  <c r="V77" i="3"/>
  <c r="V76" i="3"/>
  <c r="V75" i="3"/>
  <c r="V74" i="3"/>
  <c r="V73" i="3"/>
  <c r="V72" i="3"/>
  <c r="V71" i="3"/>
  <c r="V70" i="3"/>
  <c r="V69" i="3"/>
  <c r="V68" i="3"/>
  <c r="V67" i="3"/>
  <c r="V66" i="3"/>
  <c r="V64" i="3"/>
  <c r="V63" i="3"/>
  <c r="V62" i="3"/>
  <c r="V61" i="3"/>
  <c r="V56" i="3"/>
  <c r="V55" i="3"/>
  <c r="V54" i="3"/>
  <c r="V53" i="3"/>
  <c r="V52" i="3"/>
  <c r="V51" i="3"/>
  <c r="V50" i="3"/>
  <c r="V49" i="3"/>
  <c r="V48" i="3"/>
  <c r="V44" i="3"/>
  <c r="V43" i="3"/>
  <c r="V42" i="3"/>
  <c r="V41" i="3"/>
  <c r="V40" i="3"/>
  <c r="V39" i="3"/>
  <c r="V38" i="3"/>
  <c r="V37" i="3"/>
  <c r="V33" i="3"/>
  <c r="V32" i="3"/>
  <c r="V31" i="3"/>
  <c r="V30" i="3"/>
  <c r="V29" i="3"/>
  <c r="V28" i="3"/>
  <c r="V27" i="3"/>
  <c r="V26" i="3"/>
  <c r="V25" i="3"/>
  <c r="V24" i="3"/>
  <c r="V23" i="3"/>
  <c r="V18" i="3"/>
  <c r="V17" i="3"/>
  <c r="V16" i="3"/>
  <c r="V15" i="3"/>
  <c r="V14" i="3"/>
  <c r="V13" i="3"/>
  <c r="V12" i="3"/>
  <c r="V11" i="3"/>
  <c r="V4" i="3"/>
  <c r="V6" i="3" s="1"/>
  <c r="L6" i="2" s="1"/>
  <c r="S56" i="4"/>
  <c r="S55" i="4"/>
  <c r="S54" i="4"/>
  <c r="S53" i="4"/>
  <c r="S52" i="4"/>
  <c r="S51" i="4"/>
  <c r="S50" i="4"/>
  <c r="S49" i="4"/>
  <c r="S47" i="4"/>
  <c r="S45" i="4"/>
  <c r="S44" i="4"/>
  <c r="S43" i="4"/>
  <c r="S42" i="4"/>
  <c r="S41" i="4"/>
  <c r="S40" i="4"/>
  <c r="S38" i="4"/>
  <c r="S37" i="4"/>
  <c r="S35" i="4"/>
  <c r="S32" i="4"/>
  <c r="S31" i="4"/>
  <c r="S30" i="4"/>
  <c r="S28" i="4"/>
  <c r="S25" i="4"/>
  <c r="S18" i="4"/>
  <c r="S15" i="4"/>
  <c r="S14" i="4"/>
  <c r="S13" i="4"/>
  <c r="S7" i="4"/>
  <c r="T123" i="3"/>
  <c r="T122" i="3"/>
  <c r="T118" i="3"/>
  <c r="T117" i="3"/>
  <c r="T116" i="3"/>
  <c r="T115" i="3"/>
  <c r="T114" i="3"/>
  <c r="T113" i="3"/>
  <c r="T112" i="3"/>
  <c r="T111" i="3"/>
  <c r="T110" i="3"/>
  <c r="T109" i="3"/>
  <c r="T108" i="3"/>
  <c r="T107" i="3"/>
  <c r="T106" i="3"/>
  <c r="T105" i="3"/>
  <c r="T104" i="3"/>
  <c r="T103" i="3"/>
  <c r="T102" i="3"/>
  <c r="T101" i="3"/>
  <c r="T100" i="3"/>
  <c r="T99" i="3"/>
  <c r="T98" i="3"/>
  <c r="T97" i="3"/>
  <c r="T96" i="3"/>
  <c r="T95" i="3"/>
  <c r="T94" i="3"/>
  <c r="T93" i="3"/>
  <c r="T89" i="3"/>
  <c r="T88" i="3"/>
  <c r="T87" i="3"/>
  <c r="T86" i="3"/>
  <c r="T85" i="3"/>
  <c r="T84" i="3"/>
  <c r="T83" i="3"/>
  <c r="T82" i="3"/>
  <c r="T78" i="3"/>
  <c r="T77" i="3"/>
  <c r="T76" i="3"/>
  <c r="T75" i="3"/>
  <c r="T74" i="3"/>
  <c r="T73" i="3"/>
  <c r="T72" i="3"/>
  <c r="T71" i="3"/>
  <c r="T70" i="3"/>
  <c r="T69" i="3"/>
  <c r="T68" i="3"/>
  <c r="T67" i="3"/>
  <c r="T66" i="3"/>
  <c r="T64" i="3"/>
  <c r="T63" i="3"/>
  <c r="T62" i="3"/>
  <c r="T61" i="3"/>
  <c r="T56" i="3"/>
  <c r="T55" i="3"/>
  <c r="T54" i="3"/>
  <c r="T53" i="3"/>
  <c r="T52" i="3"/>
  <c r="T51" i="3"/>
  <c r="T50" i="3"/>
  <c r="T49" i="3"/>
  <c r="T48" i="3"/>
  <c r="T44" i="3"/>
  <c r="T43" i="3"/>
  <c r="T42" i="3"/>
  <c r="T41" i="3"/>
  <c r="T40" i="3"/>
  <c r="T39" i="3"/>
  <c r="T38" i="3"/>
  <c r="T37" i="3"/>
  <c r="T33" i="3"/>
  <c r="T32" i="3"/>
  <c r="T31" i="3"/>
  <c r="T30" i="3"/>
  <c r="T29" i="3"/>
  <c r="T28" i="3"/>
  <c r="T27" i="3"/>
  <c r="T26" i="3"/>
  <c r="T25" i="3"/>
  <c r="T24" i="3"/>
  <c r="T23" i="3"/>
  <c r="T18" i="3"/>
  <c r="T17" i="3"/>
  <c r="T16" i="3"/>
  <c r="T15" i="3"/>
  <c r="T14" i="3"/>
  <c r="T13" i="3"/>
  <c r="T12" i="3"/>
  <c r="T11" i="3"/>
  <c r="T4" i="3"/>
  <c r="T6" i="3" s="1"/>
  <c r="I6" i="2" s="1"/>
  <c r="V34" i="3" l="1"/>
  <c r="L8" i="2" s="1"/>
  <c r="V124" i="3"/>
  <c r="L14" i="2" s="1"/>
  <c r="T124" i="3"/>
  <c r="I14" i="2" s="1"/>
  <c r="V45" i="3"/>
  <c r="L9" i="2" s="1"/>
  <c r="V57" i="3"/>
  <c r="L10" i="2" s="1"/>
  <c r="V79" i="3"/>
  <c r="L11" i="2" s="1"/>
  <c r="V90" i="3"/>
  <c r="L12" i="2" s="1"/>
  <c r="V119" i="3"/>
  <c r="L13" i="2" s="1"/>
  <c r="V20" i="3"/>
  <c r="L7" i="2" s="1"/>
  <c r="T45" i="3"/>
  <c r="I9" i="2" s="1"/>
  <c r="T57" i="3"/>
  <c r="I10" i="2" s="1"/>
  <c r="T79" i="3"/>
  <c r="I11" i="2" s="1"/>
  <c r="T20" i="3"/>
  <c r="I7" i="2" s="1"/>
  <c r="T34" i="3"/>
  <c r="I8" i="2" s="1"/>
  <c r="T90" i="3"/>
  <c r="I12" i="2" s="1"/>
  <c r="T119" i="3"/>
  <c r="F201" i="6"/>
  <c r="F200" i="6"/>
  <c r="F197" i="6"/>
  <c r="F196" i="6"/>
  <c r="F194" i="6"/>
  <c r="F193" i="6"/>
  <c r="F189" i="6"/>
  <c r="F187" i="6"/>
  <c r="F185" i="6"/>
  <c r="F183" i="6"/>
  <c r="F181" i="6"/>
  <c r="F180" i="6"/>
  <c r="F172" i="6"/>
  <c r="F171" i="6"/>
  <c r="F167" i="6"/>
  <c r="F165" i="6"/>
  <c r="F163" i="6"/>
  <c r="F161" i="6"/>
  <c r="F159" i="6"/>
  <c r="F157" i="6"/>
  <c r="F155" i="6"/>
  <c r="F153" i="6"/>
  <c r="F151" i="6"/>
  <c r="F147" i="6"/>
  <c r="F145" i="6"/>
  <c r="F143" i="6"/>
  <c r="F141" i="6"/>
  <c r="F139" i="6"/>
  <c r="F137" i="6"/>
  <c r="F135" i="6"/>
  <c r="F133" i="6"/>
  <c r="F131" i="6"/>
  <c r="F129" i="6"/>
  <c r="F128" i="6"/>
  <c r="F127" i="6"/>
  <c r="F123" i="6"/>
  <c r="F122" i="6"/>
  <c r="F121" i="6"/>
  <c r="F119" i="6"/>
  <c r="F118" i="6"/>
  <c r="F114" i="6"/>
  <c r="F113" i="6"/>
  <c r="F110" i="6"/>
  <c r="F109" i="6"/>
  <c r="F105" i="6"/>
  <c r="F104" i="6"/>
  <c r="F102" i="6"/>
  <c r="F101" i="6"/>
  <c r="F100" i="6"/>
  <c r="F94" i="6"/>
  <c r="F93" i="6"/>
  <c r="F91" i="6"/>
  <c r="F90" i="6"/>
  <c r="F89" i="6"/>
  <c r="F85" i="6"/>
  <c r="F83" i="6"/>
  <c r="F82" i="6"/>
  <c r="F80" i="6"/>
  <c r="F76" i="6"/>
  <c r="F72" i="6"/>
  <c r="F68" i="6"/>
  <c r="F59" i="6"/>
  <c r="V126" i="3" l="1"/>
  <c r="F203" i="6"/>
  <c r="T126" i="3"/>
  <c r="I13" i="2"/>
  <c r="L128" i="7"/>
  <c r="L127" i="7"/>
  <c r="L123" i="7"/>
  <c r="L122" i="7"/>
  <c r="L116" i="7"/>
  <c r="L105" i="7"/>
  <c r="L101" i="7"/>
  <c r="L99" i="7"/>
  <c r="L98" i="7"/>
  <c r="L97" i="7"/>
  <c r="L96" i="7"/>
  <c r="L95" i="7"/>
  <c r="L94" i="7"/>
  <c r="L91" i="7"/>
  <c r="L87" i="7"/>
  <c r="L86" i="7"/>
  <c r="L79" i="7"/>
  <c r="L78" i="7"/>
  <c r="L72" i="7"/>
  <c r="L71" i="7"/>
  <c r="L70" i="7"/>
  <c r="L64" i="7"/>
  <c r="L63" i="7"/>
  <c r="L62" i="7"/>
  <c r="L55" i="7"/>
  <c r="L54" i="7"/>
  <c r="L50" i="7"/>
  <c r="L40" i="7"/>
  <c r="L37" i="7"/>
  <c r="L33" i="7"/>
  <c r="K7" i="7"/>
  <c r="K6" i="7"/>
  <c r="K5" i="7"/>
  <c r="K4" i="7"/>
  <c r="L111" i="7" l="1"/>
  <c r="L6" i="7" s="1"/>
  <c r="L41" i="7"/>
  <c r="L4" i="7" s="1"/>
  <c r="L57" i="7"/>
  <c r="L5" i="7" s="1"/>
  <c r="L130" i="7"/>
  <c r="L7" i="7" s="1"/>
  <c r="K8" i="7"/>
  <c r="F128" i="7"/>
  <c r="F127" i="7"/>
  <c r="F123" i="7"/>
  <c r="F122" i="7"/>
  <c r="F116" i="7"/>
  <c r="F105" i="7"/>
  <c r="F101" i="7"/>
  <c r="F99" i="7"/>
  <c r="F98" i="7"/>
  <c r="F97" i="7"/>
  <c r="F96" i="7"/>
  <c r="F95" i="7"/>
  <c r="F94" i="7"/>
  <c r="F91" i="7"/>
  <c r="F87" i="7"/>
  <c r="F86" i="7"/>
  <c r="F79" i="7"/>
  <c r="F78" i="7"/>
  <c r="F72" i="7"/>
  <c r="F71" i="7"/>
  <c r="F70" i="7"/>
  <c r="F64" i="7"/>
  <c r="F63" i="7"/>
  <c r="F62" i="7"/>
  <c r="F55" i="7"/>
  <c r="F54" i="7"/>
  <c r="F50" i="7"/>
  <c r="F40" i="7"/>
  <c r="F37" i="7"/>
  <c r="F33" i="7"/>
  <c r="E7" i="7"/>
  <c r="E6" i="7"/>
  <c r="E5" i="7"/>
  <c r="E4" i="7"/>
  <c r="L8" i="7" l="1"/>
  <c r="F41" i="7"/>
  <c r="F4" i="7" s="1"/>
  <c r="F111" i="7"/>
  <c r="F6" i="7" s="1"/>
  <c r="F130" i="7"/>
  <c r="F7" i="7" s="1"/>
  <c r="F57" i="7"/>
  <c r="F5" i="7" s="1"/>
  <c r="E8" i="7"/>
  <c r="M56" i="4"/>
  <c r="M55" i="4"/>
  <c r="M54" i="4"/>
  <c r="M53" i="4"/>
  <c r="M52" i="4"/>
  <c r="M51" i="4"/>
  <c r="M50" i="4"/>
  <c r="M49" i="4"/>
  <c r="M45" i="4"/>
  <c r="M44" i="4"/>
  <c r="M43" i="4"/>
  <c r="M42" i="4"/>
  <c r="M41" i="4"/>
  <c r="M40" i="4"/>
  <c r="M38" i="4"/>
  <c r="M37" i="4"/>
  <c r="M35" i="4"/>
  <c r="M32" i="4"/>
  <c r="M31" i="4"/>
  <c r="M30" i="4"/>
  <c r="M28" i="4"/>
  <c r="M25" i="4"/>
  <c r="M18" i="4"/>
  <c r="M15" i="4"/>
  <c r="M14" i="4"/>
  <c r="M13" i="4"/>
  <c r="M7" i="4"/>
  <c r="N123" i="3"/>
  <c r="N122" i="3"/>
  <c r="N118" i="3"/>
  <c r="N117" i="3"/>
  <c r="N116" i="3"/>
  <c r="N115" i="3"/>
  <c r="N114" i="3"/>
  <c r="N113" i="3"/>
  <c r="N112" i="3"/>
  <c r="N111" i="3"/>
  <c r="N110" i="3"/>
  <c r="N109" i="3"/>
  <c r="N108" i="3"/>
  <c r="N107" i="3"/>
  <c r="N106" i="3"/>
  <c r="N105" i="3"/>
  <c r="N104" i="3"/>
  <c r="N103" i="3"/>
  <c r="N102" i="3"/>
  <c r="N101" i="3"/>
  <c r="N100" i="3"/>
  <c r="N99" i="3"/>
  <c r="N98" i="3"/>
  <c r="N97" i="3"/>
  <c r="N96" i="3"/>
  <c r="N95" i="3"/>
  <c r="N94" i="3"/>
  <c r="N93" i="3"/>
  <c r="N89" i="3"/>
  <c r="N88" i="3"/>
  <c r="N87" i="3"/>
  <c r="N86" i="3"/>
  <c r="N85" i="3"/>
  <c r="N84" i="3"/>
  <c r="N83" i="3"/>
  <c r="N82" i="3"/>
  <c r="N78" i="3"/>
  <c r="N77" i="3"/>
  <c r="N76" i="3"/>
  <c r="N75" i="3"/>
  <c r="N74" i="3"/>
  <c r="N73" i="3"/>
  <c r="N72" i="3"/>
  <c r="N71" i="3"/>
  <c r="N70" i="3"/>
  <c r="N69" i="3"/>
  <c r="N68" i="3"/>
  <c r="N67" i="3"/>
  <c r="N66" i="3"/>
  <c r="N64" i="3"/>
  <c r="N63" i="3"/>
  <c r="N62" i="3"/>
  <c r="N61" i="3"/>
  <c r="N56" i="3"/>
  <c r="N55" i="3"/>
  <c r="N54" i="3"/>
  <c r="N53" i="3"/>
  <c r="N52" i="3"/>
  <c r="N51" i="3"/>
  <c r="N50" i="3"/>
  <c r="N49" i="3"/>
  <c r="N48" i="3"/>
  <c r="N44" i="3"/>
  <c r="N43" i="3"/>
  <c r="N42" i="3"/>
  <c r="N41" i="3"/>
  <c r="N40" i="3"/>
  <c r="N39" i="3"/>
  <c r="N38" i="3"/>
  <c r="N37" i="3"/>
  <c r="N33" i="3"/>
  <c r="N32" i="3"/>
  <c r="N31" i="3"/>
  <c r="N30" i="3"/>
  <c r="N29" i="3"/>
  <c r="N28" i="3"/>
  <c r="N27" i="3"/>
  <c r="N26" i="3"/>
  <c r="N25" i="3"/>
  <c r="N24" i="3"/>
  <c r="N23" i="3"/>
  <c r="N18" i="3"/>
  <c r="N17" i="3"/>
  <c r="N16" i="3"/>
  <c r="N15" i="3"/>
  <c r="N14" i="3"/>
  <c r="N13" i="3"/>
  <c r="N12" i="3"/>
  <c r="N11" i="3"/>
  <c r="N4" i="3"/>
  <c r="H123" i="3"/>
  <c r="H122" i="3"/>
  <c r="H118" i="3"/>
  <c r="H117" i="3"/>
  <c r="H116" i="3"/>
  <c r="H115" i="3"/>
  <c r="H114" i="3"/>
  <c r="H113" i="3"/>
  <c r="H112" i="3"/>
  <c r="H111" i="3"/>
  <c r="H110" i="3"/>
  <c r="H109" i="3"/>
  <c r="H108" i="3"/>
  <c r="H107" i="3"/>
  <c r="H106" i="3"/>
  <c r="H105" i="3"/>
  <c r="H104" i="3"/>
  <c r="H103" i="3"/>
  <c r="H102" i="3"/>
  <c r="H101" i="3"/>
  <c r="H100" i="3"/>
  <c r="H99" i="3"/>
  <c r="H98" i="3"/>
  <c r="H97" i="3"/>
  <c r="H96" i="3"/>
  <c r="H95" i="3"/>
  <c r="H94" i="3"/>
  <c r="H93" i="3"/>
  <c r="H89" i="3"/>
  <c r="H88" i="3"/>
  <c r="H87" i="3"/>
  <c r="H86" i="3"/>
  <c r="H85" i="3"/>
  <c r="H84" i="3"/>
  <c r="H83" i="3"/>
  <c r="H82" i="3"/>
  <c r="H78" i="3"/>
  <c r="H77" i="3"/>
  <c r="H76" i="3"/>
  <c r="H75" i="3"/>
  <c r="H74" i="3"/>
  <c r="H73" i="3"/>
  <c r="H72" i="3"/>
  <c r="H71" i="3"/>
  <c r="H70" i="3"/>
  <c r="H69" i="3"/>
  <c r="H68" i="3"/>
  <c r="H67" i="3"/>
  <c r="H66" i="3"/>
  <c r="H64" i="3"/>
  <c r="H63" i="3"/>
  <c r="H62" i="3"/>
  <c r="H61" i="3"/>
  <c r="H56" i="3"/>
  <c r="H55" i="3"/>
  <c r="H54" i="3"/>
  <c r="H53" i="3"/>
  <c r="H52" i="3"/>
  <c r="H51" i="3"/>
  <c r="H50" i="3"/>
  <c r="H49" i="3"/>
  <c r="H48" i="3"/>
  <c r="H44" i="3"/>
  <c r="H43" i="3"/>
  <c r="H42" i="3"/>
  <c r="H41" i="3"/>
  <c r="H40" i="3"/>
  <c r="H39" i="3"/>
  <c r="H38" i="3"/>
  <c r="H37" i="3"/>
  <c r="H33" i="3"/>
  <c r="H32" i="3"/>
  <c r="H31" i="3"/>
  <c r="H30" i="3"/>
  <c r="H29" i="3"/>
  <c r="H28" i="3"/>
  <c r="H27" i="3"/>
  <c r="H26" i="3"/>
  <c r="H25" i="3"/>
  <c r="H24" i="3"/>
  <c r="H23" i="3"/>
  <c r="H18" i="3"/>
  <c r="H17" i="3"/>
  <c r="H16" i="3"/>
  <c r="H15" i="3"/>
  <c r="H14" i="3"/>
  <c r="H13" i="3"/>
  <c r="H12" i="3"/>
  <c r="H11" i="3"/>
  <c r="H4" i="3"/>
  <c r="H6" i="3" s="1"/>
  <c r="C6" i="2" s="1"/>
  <c r="G56" i="4"/>
  <c r="G55" i="4"/>
  <c r="G54" i="4"/>
  <c r="G53" i="4"/>
  <c r="G52" i="4"/>
  <c r="G51" i="4"/>
  <c r="G50" i="4"/>
  <c r="G49" i="4"/>
  <c r="G47" i="4"/>
  <c r="G45" i="4"/>
  <c r="G44" i="4"/>
  <c r="G43" i="4"/>
  <c r="G42" i="4"/>
  <c r="G41" i="4"/>
  <c r="G40" i="4"/>
  <c r="G38" i="4"/>
  <c r="G37" i="4"/>
  <c r="G35" i="4"/>
  <c r="G32" i="4"/>
  <c r="G31" i="4"/>
  <c r="G30" i="4"/>
  <c r="G28" i="4"/>
  <c r="G25" i="4"/>
  <c r="G18" i="4"/>
  <c r="G15" i="4"/>
  <c r="G14" i="4"/>
  <c r="G13" i="4"/>
  <c r="G7" i="4"/>
  <c r="G6" i="4"/>
  <c r="C16" i="2"/>
  <c r="H124" i="3" l="1"/>
  <c r="C14" i="2" s="1"/>
  <c r="J17" i="2"/>
  <c r="J18" i="2" s="1"/>
  <c r="N6" i="3"/>
  <c r="F6" i="2" s="1"/>
  <c r="G61" i="4"/>
  <c r="G63" i="4" s="1"/>
  <c r="C15" i="2" s="1"/>
  <c r="M6" i="4"/>
  <c r="O6" i="4" s="1"/>
  <c r="O61" i="4" s="1"/>
  <c r="O63" i="4" s="1"/>
  <c r="G15" i="2" s="1"/>
  <c r="H34" i="3"/>
  <c r="C8" i="2" s="1"/>
  <c r="H119" i="3"/>
  <c r="C13" i="2" s="1"/>
  <c r="H57" i="3"/>
  <c r="C10" i="2" s="1"/>
  <c r="H79" i="3"/>
  <c r="C11" i="2" s="1"/>
  <c r="N57" i="3"/>
  <c r="F10" i="2" s="1"/>
  <c r="H45" i="3"/>
  <c r="C9" i="2" s="1"/>
  <c r="H90" i="3"/>
  <c r="C12" i="2" s="1"/>
  <c r="H20" i="3"/>
  <c r="C7" i="2" s="1"/>
  <c r="N90" i="3"/>
  <c r="F12" i="2" s="1"/>
  <c r="N119" i="3"/>
  <c r="F13" i="2" s="1"/>
  <c r="F8" i="7"/>
  <c r="C17" i="2" s="1"/>
  <c r="N20" i="3"/>
  <c r="F7" i="2" s="1"/>
  <c r="N124" i="3"/>
  <c r="N34" i="3"/>
  <c r="F8" i="2" s="1"/>
  <c r="N45" i="3"/>
  <c r="F9" i="2" s="1"/>
  <c r="N79" i="3"/>
  <c r="F11" i="2" s="1"/>
  <c r="A10" i="7"/>
  <c r="A9" i="7"/>
  <c r="G18" i="2" l="1"/>
  <c r="G20" i="2"/>
  <c r="C20" i="2"/>
  <c r="S6" i="4"/>
  <c r="M61" i="4"/>
  <c r="M63" i="4" s="1"/>
  <c r="F15" i="2" s="1"/>
  <c r="N126" i="3"/>
  <c r="F14" i="2"/>
  <c r="H126" i="3"/>
  <c r="F20" i="2" l="1"/>
  <c r="U6" i="4"/>
  <c r="S61" i="4"/>
  <c r="S63" i="4" s="1"/>
  <c r="I15" i="2" s="1"/>
  <c r="I18" i="2" s="1"/>
  <c r="F18" i="2"/>
  <c r="C18" i="2"/>
  <c r="U61" i="4" l="1"/>
  <c r="U63" i="4" s="1"/>
  <c r="L15" i="2" s="1"/>
  <c r="Y6" i="4"/>
  <c r="Y61" i="4" s="1"/>
  <c r="Y63" i="4" s="1"/>
  <c r="O18" i="2" s="1"/>
  <c r="L18" i="2" l="1"/>
  <c r="L20" i="2"/>
</calcChain>
</file>

<file path=xl/sharedStrings.xml><?xml version="1.0" encoding="utf-8"?>
<sst xmlns="http://schemas.openxmlformats.org/spreadsheetml/2006/main" count="1178" uniqueCount="705">
  <si>
    <t xml:space="preserve">CIVIL &amp; INTERIOR WORK BOQ FOR AIRPORT LOUNGE AT TRIVANDRUM  </t>
  </si>
  <si>
    <t>14.06.2024</t>
  </si>
  <si>
    <t>S.NO.</t>
  </si>
  <si>
    <t>ITEM</t>
  </si>
  <si>
    <t>AMOUNT</t>
  </si>
  <si>
    <t>ANTI TERMITE TREATMENT</t>
  </si>
  <si>
    <t>CIVIL  WORK</t>
  </si>
  <si>
    <t xml:space="preserve">FLOORING WORK </t>
  </si>
  <si>
    <t xml:space="preserve">FALSE CEILING  WORK </t>
  </si>
  <si>
    <t xml:space="preserve">DOOR WINDOW WORK </t>
  </si>
  <si>
    <t xml:space="preserve">PARTITION, PANELING &amp; FRAMING WORK </t>
  </si>
  <si>
    <t xml:space="preserve">WALL FINISHES WORK </t>
  </si>
  <si>
    <t xml:space="preserve">JOINERY &amp; CARPANTRY WORK </t>
  </si>
  <si>
    <t xml:space="preserve">MISC. WORK </t>
  </si>
  <si>
    <t xml:space="preserve">TOTAL </t>
  </si>
  <si>
    <t xml:space="preserve">Exclusions :- </t>
  </si>
  <si>
    <t>HVAC WORK</t>
  </si>
  <si>
    <t xml:space="preserve">FIRE FIGHTING WORK </t>
  </si>
  <si>
    <t>CCTV &amp; MUSIC SYSTEM</t>
  </si>
  <si>
    <t>NETWORKING</t>
  </si>
  <si>
    <t xml:space="preserve">ACS </t>
  </si>
  <si>
    <t xml:space="preserve">FIRE DETECTION SYSTEM </t>
  </si>
  <si>
    <t>ARTIFACTS</t>
  </si>
  <si>
    <t xml:space="preserve">SINAGES </t>
  </si>
  <si>
    <t xml:space="preserve">LOGO </t>
  </si>
  <si>
    <t>ARTIFICAL PLANTERS</t>
  </si>
  <si>
    <t xml:space="preserve">KITCHEN EQUIPMENTS </t>
  </si>
  <si>
    <t xml:space="preserve">FURNURE WORK </t>
  </si>
  <si>
    <t xml:space="preserve">ELECTRICAL WORK </t>
  </si>
  <si>
    <t>LIGHT FIXTURES</t>
  </si>
  <si>
    <t xml:space="preserve">CIVIL &amp; INTERIOR WORK BOQ FOR AIRPOT LOUNGE AT TRIVANDRUM  </t>
  </si>
  <si>
    <t>SN.</t>
  </si>
  <si>
    <t>AREA</t>
  </si>
  <si>
    <t>UNIT</t>
  </si>
  <si>
    <t>QTY.</t>
  </si>
  <si>
    <t>RATE</t>
  </si>
  <si>
    <t>ALL BOH &amp; FOH</t>
  </si>
  <si>
    <t>Sq.m.</t>
  </si>
  <si>
    <t>SUB TOTAL OF ANTI TERMITE TREATMENT</t>
  </si>
  <si>
    <t>CIVIL WORK</t>
  </si>
  <si>
    <t xml:space="preserve">WATERPROOFING </t>
  </si>
  <si>
    <t xml:space="preserve">Toilet, Kitchen, Bar Area </t>
  </si>
  <si>
    <t>Providing and Applying Fosroc RFX Brush Bond Coating waterproofing to RCC  slabs comprising of the following operations.</t>
  </si>
  <si>
    <t>1.	Removal  of Top Screed from the Mother Slab.
2.	Cleaning of the Mother Slab with Hard Brush &amp; Removal of Dirt from the Surface with Air Blowers 
3.	Applying of the Fosroc RFX Brush Bond Coating on the mother slab with Brush in Clock wise directions &amp; on all 2 Sides Walls till 450m.m Height . If the Floor has to be raised 150m.m
4.	After drying of the 1st Coat of the Brush Bond Coating . 2nd Coat is applied in the Anticlockwise Directions 
5.	After drying of entire Surface say 24 Hours .  we will fill Water to 3 Inch Levels for Ponding Testing.
6.	Water  will be kept for observations  for 72 Hours . If Leakage is observed . Water is emptied 
7.	Above Procedure is Repeated .
8.	If No Leakage is observed after 72 Hours .
9.	Water will be drained out from the Floor Surface 
10.	Protective Screeding mixed with FOSROC NITOBOND SBR of Average 25m.m thickness is done on the Water Proofing Surface &amp; Coving on Side Walls .
11.	After Dryings of Protective Screed say 2 Days. Drain Lines are laid on the Floor with Slope &amp; main Drain lines chambers are done .
12 . After this floor raising by Light Seaproax block is done followed by  Kota Stone Flooring</t>
  </si>
  <si>
    <t>a</t>
  </si>
  <si>
    <t>BOH, TOILET  &amp; BAR RAISED AREA (up to 300 mm)</t>
  </si>
  <si>
    <t xml:space="preserve">Providing &amp; Filling light wt. Siporex block bats  to conceal drainage &amp; plumbing lines. The Top layer should be finished properly to receive P.C.C base flooring layer on it. The same shall be  completed as per the details are provided in drawings or as directed by Architect. </t>
  </si>
  <si>
    <t>b</t>
  </si>
  <si>
    <t xml:space="preserve"> Front of Toilet RAISED AREA (up to 150 mm)</t>
  </si>
  <si>
    <t>Providing &amp; Laying P.C.C 1:3:6 of average thickness of upto 50mm of M 10 grade of concrete ( 1 cement :3 coarse sand:6 graded stone aggregate 20 mm nominal size) as floor base.</t>
  </si>
  <si>
    <t>100  MM THICK BLOCK MASONARY</t>
  </si>
  <si>
    <t>Providing &amp; Laying of block masonry  of thickness 100mm in super structure,  Bar Area, Toilet &amp; BOH Area  using cement mortar 1:4 (1 cement :4 coarse sand) mix, joints finished, curing complete as per specification and drawing or as directed by Project Manager.</t>
  </si>
  <si>
    <t>P/L12-15mm thick plaster in cement mortar 1:4 (1 cement : 4coarse sand) to ceiling, all typesof R.C.C. work, brick work surfaces at all levels in line,level and plumb including smooth cement finish and providing necessary grooves at junctions of walls.Rate shall be inclusive of scaffolding and  complete with curing etc</t>
  </si>
  <si>
    <t>RCC LINTEL BEAM</t>
  </si>
  <si>
    <t>P/L in place (cast in situ) RCC lintel beams in 100mm th. blockwork @ 1200 mm and at Door lintel lvtl approx. 2400mm from FFLvl. (1:4:8) 100mm high with 4 no.'s 8mm th. Steel bars as per general specifications, complete in all respects</t>
  </si>
  <si>
    <t>Rm</t>
  </si>
  <si>
    <t>RCC COLUMNS</t>
  </si>
  <si>
    <t>P/L in place (cast in situ) RCC support columns (100x100mm) in 100mm th. blockwork placed at regular intervals as shown with 4 no.'s 8mm th. Steel bars, 8mm dia rings every 150mm, with floor extensions welded to the mother slab reinforcement as per general specifications, complete in all respects</t>
  </si>
  <si>
    <t xml:space="preserve">R.O. </t>
  </si>
  <si>
    <t xml:space="preserve">Total of Civil Work </t>
  </si>
  <si>
    <t>TILING WORKS, FLOORING</t>
  </si>
  <si>
    <t>FOH Area Floor Tiles-01 ( 1200 x 600 )</t>
  </si>
  <si>
    <t>Sqm</t>
  </si>
  <si>
    <t>MOH Area Floor Tiles-02( 1200 x 600 )</t>
  </si>
  <si>
    <t xml:space="preserve">Anti-skid  Commercial Tiles -03 ( BOH Area) </t>
  </si>
  <si>
    <t xml:space="preserve">Toilet Area Floor Tiles  </t>
  </si>
  <si>
    <t xml:space="preserve">Toilet Lobby </t>
  </si>
  <si>
    <t xml:space="preserve">Executive Lounge area </t>
  </si>
  <si>
    <t xml:space="preserve">Rmt </t>
  </si>
  <si>
    <t xml:space="preserve">At Reception Entry &amp; Lounge &amp; dininng entry </t>
  </si>
  <si>
    <t>Rmt</t>
  </si>
  <si>
    <t>Door Jambs in Granite - BOH Area</t>
  </si>
  <si>
    <t xml:space="preserve">Providing and fixing of 19 mm thk. Black Granite Jamb in floor / wall over a bed of 20 mm thk. Cement mortar 1:4 (1 Cement : 4 coarse sand) joints filled with epoxy adhesive to match the color of granite. Rate shall be including polished granite, necessary wastage, cutting, edge grinding and polishing as per the instructions of the Project Manager, complete. Width of Jamb 200 mm.Basic </t>
  </si>
  <si>
    <t xml:space="preserve">FOH Area Skirting </t>
  </si>
  <si>
    <t xml:space="preserve">Kitchen Skirting </t>
  </si>
  <si>
    <t xml:space="preserve">Total of Flooring Work </t>
  </si>
  <si>
    <t xml:space="preserve">Reception, Manager Cabin, Male &amp; Female toilet, Kitchen &amp; FOH Area </t>
  </si>
  <si>
    <t xml:space="preserve">MS work for supporting Wooden Rafters </t>
  </si>
  <si>
    <t>Supplying, fabricating,  and fixing in position at all heights and levels with all leads,  with structural steel works  like Angles, channel,   Flats, Tees, Pipes, Tubes, insert plates, bolts, fasteners, I-beams, girder, cleat etc. all as per structural drawings and  including Cutting of components to required lengths/ widths and shapes/ profiles, welding, grinding, scafoldding &amp; finally finished with base primer &amp; paint of approved make &amp; shade  complete in all respect.</t>
  </si>
  <si>
    <t xml:space="preserve">KG </t>
  </si>
  <si>
    <t>Cove-  : Making cove in ceiling made with POP &amp; GI framing complete as per design. (Note :- Cove to be complete from inner side as well)  The rate shall be inclusive of necessary framework, making cut-out for light fixtures, bulkheads etc.</t>
  </si>
  <si>
    <t>Providing &amp; fixing Trap door to be made of 12mm thick HDHMR board  finished with  paint to match the shade of false ceiling. The trapdoor edges to be finished with 10mm thick teak wood lipping. The item is inclusive of all fittings, fixtures and hardware; providing &amp; fixing all necessary SS hinges (concealed), approved locking system, tied with  safety chain, any frames, necessary support structure from the ceiling for fixing the trap door shutters, shadow gap, tools and tackles etc. Rate shall include all wastage, necessary cutting,all leads and lifts at all levels, loading and unloading, transportation and all other incidental charges, cost of materials, providing patterns,as per design, labour, etc.,complete as per specification, design &amp; details,as per the instructions of the Architect/Engineer in charge.
Refer to detail drawing</t>
  </si>
  <si>
    <t xml:space="preserve">350 x 350mm </t>
  </si>
  <si>
    <t xml:space="preserve">Nos </t>
  </si>
  <si>
    <t>150 x 150</t>
  </si>
  <si>
    <t>c</t>
  </si>
  <si>
    <t xml:space="preserve">1550 x 1250 </t>
  </si>
  <si>
    <t xml:space="preserve">Total of False Ceiling Work </t>
  </si>
  <si>
    <t>Wooden  Door  Frame  :-  Providing  and  fixing  125 x  50mm  Sal wooden   door  and  window  frames  with  single  rebate   including  necessary hold-fasts  on  either  side  fixed  in  line  and  level, edges, mouldings over rough ground wooden frame cutting of grooves, edges, mouldings.   The  frame  to  be  treated  with  necessary  anti-termite  chemical  and  fire  retardant  paint,  PU Paint  as  required  &amp; complete in all respect.</t>
  </si>
  <si>
    <t>Cum</t>
  </si>
  <si>
    <t xml:space="preserve">  Male &amp; female toilet  entry door </t>
  </si>
  <si>
    <t>750 x 2100</t>
  </si>
  <si>
    <t xml:space="preserve">BOH Area  entry door  </t>
  </si>
  <si>
    <t xml:space="preserve">1200 x 2100 with Vision Panel </t>
  </si>
  <si>
    <t xml:space="preserve">Manager Room &amp; Bar Storage </t>
  </si>
  <si>
    <t>900 x 2100</t>
  </si>
  <si>
    <t xml:space="preserve">Palmet above Sliding door </t>
  </si>
  <si>
    <t>Fabricating and installing the pelmet made out of 19MM thk. HDHMR board  finish with 1mm thick laminate both sides 150 MM height and wdth approx 100 mm width and in line &amp; level with slidding door  as per detailed drawings/site instructions. Rates to include finishing exposed surfaces of the pelmet with HDHMR  Board with headless nails and finishing at but Joint sample need to approved From Architect.</t>
  </si>
  <si>
    <t xml:space="preserve">Total of Door Window Work </t>
  </si>
  <si>
    <t xml:space="preserve">M.S. Frame work for Partition &amp; paneling with Existing airpor wall </t>
  </si>
  <si>
    <t>Supplying, fabricating,  and fixing in position at all heights and levels with all leads,  with structural steel works  like Angles, channel,   Flats, Tees, Pipes, Tubes, insert plates, bolts, fasteners, I-beams, girder, cleat etc. all as per structural drawings and  including Cutting of components to required lengths/ widths and shapes/ profiles, welding, grinding, scafoldding &amp; finally finished with primer  complete in all respect.</t>
  </si>
  <si>
    <t xml:space="preserve">BOH Area walls </t>
  </si>
  <si>
    <t xml:space="preserve">FOH &amp; MOH Area Paneling over MS Frame work </t>
  </si>
  <si>
    <t xml:space="preserve">FAÇADE WORK </t>
  </si>
  <si>
    <t>6.05.1</t>
  </si>
  <si>
    <t xml:space="preserve">Bulkhead </t>
  </si>
  <si>
    <t>6.05.2</t>
  </si>
  <si>
    <t xml:space="preserve">Paneling Under Bulk head for back lit Logo base </t>
  </si>
  <si>
    <t>6.05.3</t>
  </si>
  <si>
    <t>6.05.4</t>
  </si>
  <si>
    <t>Sqft</t>
  </si>
  <si>
    <t>In Façade Dinning Area Side</t>
  </si>
  <si>
    <t>Providing &amp; fixing Teracota jali 60 x 200 x 200mm as per approved sample between aluminium glazing including all fixing arrangement complete. The rate inclusive of all height lead &amp; lift, required equipements, labour, scafolding etc,</t>
  </si>
  <si>
    <t xml:space="preserve">Fabricating and Fixing of Glazed Aluminium Partition System of 50 x 25 mm thick section using Top, Side &amp; bottom section as per details.Proprietary Frame work   The glazing to be formed out of 12mm thick clear toughened glass as per details. </t>
  </si>
  <si>
    <t>Providing and applying self adhesive 3M Scotchal frosted crystal film of approved make to glazed partitions as per design and detail. Graphic patterns to be computer cut selected from manufacture's design pattern.
Note : Frosted film to be measured and paid for the actual fixed area only.</t>
  </si>
  <si>
    <t xml:space="preserve">Male, Female toilet &amp; Toilet Lobby </t>
  </si>
  <si>
    <t xml:space="preserve">Providing &amp; fixing in position 3D Texture sheet of approved make &amp; sample over Existing partition / paneling including all fixing arrangement complete </t>
  </si>
  <si>
    <t>Total of Partition, Paneling &amp; Frame work</t>
  </si>
  <si>
    <t xml:space="preserve">Kitchen wall tiles </t>
  </si>
  <si>
    <t xml:space="preserve">Male &amp; Female Toilet Wall Tiles ( Ceppo Clay ) upto 900mm ht. </t>
  </si>
  <si>
    <t>Male &amp; Female Toilet Wall Tiles ( Teal Blue ) above 900 to 2400mm ht</t>
  </si>
  <si>
    <t xml:space="preserve">Reception Back wall tiles </t>
  </si>
  <si>
    <t>Buffet Counter Back wall Tile</t>
  </si>
  <si>
    <t>Providing and applying 2 or more coats of  Acrylic Emulsion paint on walls  wherever advised . The surface shall be thoroughly cleaned and prepared by raking sand papering and applying  putty to achieve smooth and truly levelled surface.  Required number of coats and type of primer as prescribed by manufacture shall be applied before the application of finishing coat as recommended by manufactures' specification</t>
  </si>
  <si>
    <t xml:space="preserve">Total of Wall Finishing Work </t>
  </si>
  <si>
    <t xml:space="preserve">Dinning Area </t>
  </si>
  <si>
    <t xml:space="preserve">Male &amp; Female toilet Counter </t>
  </si>
  <si>
    <t xml:space="preserve">In Executive lounge Planter reception side </t>
  </si>
  <si>
    <t>Providing &amp; fixing 6mm thick CNC cut Metal Jali ( 200mm High ) as per design fixed over existing wooden planter including all fixing arrangement complete in all respect &amp; finally finished with PU Paint of approved make &amp; shade.</t>
  </si>
  <si>
    <t>Rmtr</t>
  </si>
  <si>
    <t xml:space="preserve">In Executive lounge above  Planter reception side </t>
  </si>
  <si>
    <t xml:space="preserve">Providing Making &amp; fixing in position 12mm thick HDHMR Board CNC cut Jali as per design fixed above planter including all fixing arrangement &amp; finally finished with PU Paint of approved make &amp; shade Complete. </t>
  </si>
  <si>
    <t xml:space="preserve">Sqm </t>
  </si>
  <si>
    <t>Manager Chair</t>
  </si>
  <si>
    <t xml:space="preserve">Providing and placing in position Manager's Chair as per Approved sample </t>
  </si>
  <si>
    <t xml:space="preserve">Overhead Storage </t>
  </si>
  <si>
    <t xml:space="preserve">Soft board paneling Manager Room </t>
  </si>
  <si>
    <t xml:space="preserve">Providing &amp; placing in position wooden  tables 610mm x 350 x 450mm high as per approved sample </t>
  </si>
  <si>
    <t>Providing and fixing in position LT Panel &amp; DB storage units 400mm Deep with Louver  Shutters formed of  19mm thick fire rated Ply formwork/carcass with adjustable shelves as per details.The storage to be finished with laminate of approved make &amp; shade.
Externally finished with 1mm thick laminate of approved  make &amp; shade. All internal surfaces to be laminated with 0.8mm thick laminate to approved shade. The LT Panel &amp; DB Storage should be perforated with louvers  for Ventilation as per detailed drawing.
Cabinet to be complete with all hardware installed as directed to consist of the following: Louvers Shutter to have soft closing hinge of approved make installed strictly a per manufacturers guidelines with requisite tools. Each set of shutters to be provided with 1 no multi purpose lock as specified, recessed handles , auto bolt, 50mm high skirting with laminate finish etc.To be completed as per the Detailed Drawing &amp; Architect's Approval.</t>
  </si>
  <si>
    <t xml:space="preserve"> Providing &amp; fixing Hood Seperation system as per design including all fixing arrangement</t>
  </si>
  <si>
    <t xml:space="preserve">Total of Joinery &amp; Carpantry Work </t>
  </si>
  <si>
    <t xml:space="preserve">MISC. Work </t>
  </si>
  <si>
    <t xml:space="preserve"> Providing and fixing  25mm X 25mm SS   corner Guard  fixed with as per approved adhesive/3M tape/SS Screw as approved by Architect. Complete with all respect as per detail drawing &amp; Architect Instructions. </t>
  </si>
  <si>
    <t xml:space="preserve"> Providing and fixing  20mm X 20mm SS PVD coated god finish  corner Guard  fixed with as per approved adhesive/3M tape/SS Screw as approved by Architect. Complete with all respect as per detail drawing &amp; Architect Instructions. </t>
  </si>
  <si>
    <t xml:space="preserve">Total of Misc. Work </t>
  </si>
  <si>
    <t>SUB TOTAL OF CIVIL WORK</t>
  </si>
  <si>
    <t>BILL OF QUANTITIES FOR PLUMBING WORK
PROJECT :JONES THE GROCER - EXPRESS</t>
  </si>
  <si>
    <t>SR. NO.</t>
  </si>
  <si>
    <t>MATERIAL</t>
  </si>
  <si>
    <t>DESCRIPTION</t>
  </si>
  <si>
    <t>WATER SUPPLY PIPES</t>
  </si>
  <si>
    <t xml:space="preserve">CPVC Pipes                        </t>
  </si>
  <si>
    <t>Supply, laying, testing &amp; commissioning of FOOD GRADE CPVC pipes conforming to CTS (Copper Tube Size) SDR-11 as per (is 15778 ASTM D 2846)  with necessary fittings up to the size of 50 mm dia. (Make – SUPREME / KASTA) including all necessary fitting as per site.</t>
  </si>
  <si>
    <t>15mm dia</t>
  </si>
  <si>
    <t>R.M.</t>
  </si>
  <si>
    <t>20mm dia</t>
  </si>
  <si>
    <t>25mm dia</t>
  </si>
  <si>
    <t>TOTAL</t>
  </si>
  <si>
    <t>WATER DRAIN PIPES</t>
  </si>
  <si>
    <t xml:space="preserve">UPVC WASTE PIPE </t>
  </si>
  <si>
    <t>UPVC Pipe for Drainage
(Make – SUPREME / KASTA) including all necessary fitting as per site.</t>
  </si>
  <si>
    <t xml:space="preserve">150mm dia                                                    </t>
  </si>
  <si>
    <t>100mm dia</t>
  </si>
  <si>
    <t>75mm dia</t>
  </si>
  <si>
    <t>50mm dia</t>
  </si>
  <si>
    <t>CHAMBER &amp; GRATING</t>
  </si>
  <si>
    <t>INSPECTION CHAMBER</t>
  </si>
  <si>
    <t>Supply, Laying, Testing &amp; Commissioning of Approved SS Inspection Chamber along of Size- 450mmx450mm with SS Cover &amp; SS Grating over it. Make Jaquar / Ozone. Including trenching and finishing with ceramic tiles as per dwg and details.</t>
  </si>
  <si>
    <t>Nos.</t>
  </si>
  <si>
    <t>OPEN GRATING</t>
  </si>
  <si>
    <t>Providing &amp; Fixing 20mm heavy quality SS triple layer Grating along with Perforated Mesh &amp; Angle Frame of width 200mm, complete as per detail Drawings. Rate inclusive of chamber construction</t>
  </si>
  <si>
    <t>Size - 600mm x 200mm</t>
  </si>
  <si>
    <t>Size - 1000mm x 200mm</t>
  </si>
  <si>
    <t>FLOOR TRAP</t>
  </si>
  <si>
    <t>Supply, Laying, Testing &amp; Commissioning of 75x75mm  Floor Trap with Approved Make heavy duty round or Square.</t>
  </si>
  <si>
    <t>VALVE AND TAP</t>
  </si>
  <si>
    <t>ANGLE VALVE</t>
  </si>
  <si>
    <t>Providing &amp; Fixing Angle Valve with connector pipe.</t>
  </si>
  <si>
    <t>LONG BODY TAP</t>
  </si>
  <si>
    <t>Providing &amp; Fixing Sink Cock. with foot operated</t>
  </si>
  <si>
    <t>TableTap</t>
  </si>
  <si>
    <t xml:space="preserve">Providing &amp; Fixing Sink Cock. </t>
  </si>
  <si>
    <t>Gate Valves</t>
  </si>
  <si>
    <t>Providing &amp; Fixing PPR Ball Valve ISI mark. (For Inlet)</t>
  </si>
  <si>
    <t>Sink Mixer</t>
  </si>
  <si>
    <t>ACCESSORIES</t>
  </si>
  <si>
    <t>Grease Trap</t>
  </si>
  <si>
    <t>Providing &amp; Fixing of portable grease trap NGT-15 from Nugreen</t>
  </si>
  <si>
    <t>Providing &amp; Fixing of portable grease trap NGT-50 from Nugreen</t>
  </si>
  <si>
    <t>Bottle Trap</t>
  </si>
  <si>
    <t>Providing &amp; fixing 32mm CP finished Bottle Trap with wall flanges. (Make – JAQUAR / OZONE)</t>
  </si>
  <si>
    <t>Water Meter</t>
  </si>
  <si>
    <t xml:space="preserve">25mm Dia Water meter </t>
  </si>
  <si>
    <t>GEYSER</t>
  </si>
  <si>
    <t>6 LITER GEYSER</t>
  </si>
  <si>
    <t>18 LITER GEYSER</t>
  </si>
  <si>
    <t>Waste Coupling</t>
  </si>
  <si>
    <t>Providing Waste Coupling 32mm size full thread waste coupling to be use for 3-bowl sink.</t>
  </si>
  <si>
    <t>Water supply connection</t>
  </si>
  <si>
    <t>water supply connection taken from existing point  complete with all necessary fittings.</t>
  </si>
  <si>
    <t>Drainage connection</t>
  </si>
  <si>
    <t>Drainage connection connect to existing drain point  complete with all necessary fittings including cleanout plug</t>
  </si>
  <si>
    <t>Pressure Pump</t>
  </si>
  <si>
    <t>RO Plant</t>
  </si>
  <si>
    <t>Providing and fixing of RO Plant on MS platform with all necessary valves and fiting required. ( 100LPH )</t>
  </si>
  <si>
    <t>Domestic RO</t>
  </si>
  <si>
    <t>Providing and fixing of Domestic RO with water storage with all necessary valves and fiting required.</t>
  </si>
  <si>
    <t>Water Tank ( Loft )</t>
  </si>
  <si>
    <t>Providing and fixing of 200 Ltr. Storage Loft Tank on MS Platform with all necessary valves and fiting required.</t>
  </si>
  <si>
    <t>Trench (125 mm wide)</t>
  </si>
  <si>
    <t>Making 125 mm wide 300 mm deep  trench with 4" thk. Block wall on both side of trench. Floor &amp; inner surfaces of walls to be finished with plaster followed with 12mm ceramic tiles. Top of the trench to be covered with floor tile fixed inside L-angle frame placed over another L-angle which is fixed on trench top, complete as per dwg/details. Rate inclusive of making trench, providing finish tiles &amp; top tiles in frame.</t>
  </si>
  <si>
    <t>RMT</t>
  </si>
  <si>
    <t>Wash Basin</t>
  </si>
  <si>
    <t>K-90011T-0</t>
  </si>
  <si>
    <t xml:space="preserve">W.C. </t>
  </si>
  <si>
    <t xml:space="preserve">K-16817IN-SS-0 (  With Concelled Systen ) </t>
  </si>
  <si>
    <t>Health Fauct</t>
  </si>
  <si>
    <t xml:space="preserve">Wash Basin Counter Tap </t>
  </si>
  <si>
    <t xml:space="preserve">K-72298IN-4ND-CP </t>
  </si>
  <si>
    <t xml:space="preserve">Coat Hook </t>
  </si>
  <si>
    <t xml:space="preserve">Providing &amp; fixing Coat hook as per approved sample </t>
  </si>
  <si>
    <t xml:space="preserve">Soap Dispenser </t>
  </si>
  <si>
    <t>Providing &amp;fixing Soap dispenser as per Approved sample  ( Make - Uronics )</t>
  </si>
  <si>
    <t>Hand Drier</t>
  </si>
  <si>
    <t>Providing &amp; fixing Hand Drier of Approved Sample  ( Make- Uronics )</t>
  </si>
  <si>
    <t>Toilet paper Holder</t>
  </si>
  <si>
    <t>K-5632IN-CP</t>
  </si>
  <si>
    <t>GRAND TOTAL</t>
  </si>
  <si>
    <t>APPROVED LIST OF  MAKES/BRANDS FOR CIVIL INTERIOR &amp; PLUMBING WORKS</t>
  </si>
  <si>
    <t>NOTES</t>
  </si>
  <si>
    <t>No deviations shall be permitted.</t>
  </si>
  <si>
    <t>All materials to be used shall be of first quality unless otherwise specified</t>
  </si>
  <si>
    <t>All sizes of materials mentioned shall be finished sizes.</t>
  </si>
  <si>
    <t>All materials used shall be of ISI grade wherever applicable</t>
  </si>
  <si>
    <t>Wherever there is a proposal to use "equivalent " makes(other than the specified makes mentioned in BOQ)the same shall be done only after the prior approval of engineer incharge.</t>
  </si>
  <si>
    <t>S.NO</t>
  </si>
  <si>
    <t>ITEM DESCRIPTION</t>
  </si>
  <si>
    <t>MAKE</t>
  </si>
  <si>
    <t>ADHESIVE</t>
  </si>
  <si>
    <t>FEVICOL/3M/KITCOL/VAMICOL/ARALDITE</t>
  </si>
  <si>
    <t>ALUMINIUM COMPOSITE PANELS(ACP)</t>
  </si>
  <si>
    <t>ALUCOBOND/DUROBOND/DURABUILD</t>
  </si>
  <si>
    <t>ALUMINIUM SECTIONS</t>
  </si>
  <si>
    <t>JINDAL</t>
  </si>
  <si>
    <t>BOARDS(COMMERCIAL &amp; WATER PROOF)ALL SIZES AND THICKNESS</t>
  </si>
  <si>
    <t xml:space="preserve">ISI MARK </t>
  </si>
  <si>
    <t>CAST IRON PIPES</t>
  </si>
  <si>
    <t>NECO/BIC/BLC</t>
  </si>
  <si>
    <t>CEMENT (NORMAL)</t>
  </si>
  <si>
    <t>ACC/AMBUJA/BIRLA/ULTRATECH/JK</t>
  </si>
  <si>
    <t>CEMENT BOARDS</t>
  </si>
  <si>
    <t>BISON/EVEREST</t>
  </si>
  <si>
    <t>CERAMIC TILES</t>
  </si>
  <si>
    <t>KAJARIA/BELL/SOMANY/NITCO/JOHNSON/ORIENT</t>
  </si>
  <si>
    <t>COREAN</t>
  </si>
  <si>
    <t>DUPONT/LG/SAMSUNG</t>
  </si>
  <si>
    <t>DOOR CLOSERS</t>
  </si>
  <si>
    <t>DORSET/GODREJ/DORMA</t>
  </si>
  <si>
    <t>DRAWER CHANNELS</t>
  </si>
  <si>
    <t>HETTICH/HAFFELE/EBCO/INGERSOL RAND</t>
  </si>
  <si>
    <t>EXTERIOR PAINT ACRYLIC BASED</t>
  </si>
  <si>
    <t>WETHERSHIELD,ASIAN</t>
  </si>
  <si>
    <t>EXTERIOR PAINT CEMENT BASED</t>
  </si>
  <si>
    <t>SNOWCEM/NITCO</t>
  </si>
  <si>
    <t>FILM</t>
  </si>
  <si>
    <t>3M</t>
  </si>
  <si>
    <t>FIRE RETARDANT PAINT</t>
  </si>
  <si>
    <t>FIRE TARD/PROMAT</t>
  </si>
  <si>
    <t>FLEXIBLE PLY ALL SIZES AND THICKNESS</t>
  </si>
  <si>
    <t xml:space="preserve">FLOOR SPRING AND FITTINGS </t>
  </si>
  <si>
    <t>OZONE/DORMA/HAFFELE</t>
  </si>
  <si>
    <t>FLUSH DOORS ALL SIZES</t>
  </si>
  <si>
    <t>GALVANIZED IRON(G.I.) PIPES</t>
  </si>
  <si>
    <t>TATA/JINDAL</t>
  </si>
  <si>
    <t>GLASS</t>
  </si>
  <si>
    <t>ASAHI/MODIGAURD/SAINT GOBAIN</t>
  </si>
  <si>
    <t>GLASS MOSAIC TILES</t>
  </si>
  <si>
    <t>BISSAZA/GLASS ITALIA</t>
  </si>
  <si>
    <t>GYPSUM BOARDS</t>
  </si>
  <si>
    <t>SAINT GOBAIN-INDIA GYPSUM/FIRE LINE BOARD</t>
  </si>
  <si>
    <t>HAND DRYERS</t>
  </si>
  <si>
    <t>KIMBERLEY CLERK</t>
  </si>
  <si>
    <t>HANDLES(AS APPROVED)</t>
  </si>
  <si>
    <t>NEKI/D-LINE/DORMA</t>
  </si>
  <si>
    <t>HARD WOOD FOR FRAMEWORK</t>
  </si>
  <si>
    <t>MIRANDI OR EQUIVALENT</t>
  </si>
  <si>
    <t>HIGH DENSITY FIBRE BOARD</t>
  </si>
  <si>
    <t>NOVOPAN/DURATUFF</t>
  </si>
  <si>
    <t>HINGES</t>
  </si>
  <si>
    <t>MAGNUM/GARD/UNION/DORMA/HAFFELE</t>
  </si>
  <si>
    <t>INTERIOR PAINT ACRYLIC,LUSTURE,ENAMEL</t>
  </si>
  <si>
    <t>ICI/DULUX/NEROLAC/BERGER/ASIAN/OIKOS/ASIAN</t>
  </si>
  <si>
    <t>LAMINATES(AS APPROVED)</t>
  </si>
  <si>
    <t>GREENLAM/FORMICA/KITLAM/VIRGO/MERINO</t>
  </si>
  <si>
    <t>LOCKERS/SAFE</t>
  </si>
  <si>
    <t>GODREJ</t>
  </si>
  <si>
    <t>LOCKS (AS APPROVED)</t>
  </si>
  <si>
    <t>DORSET/GODREJ</t>
  </si>
  <si>
    <t>MAGNETIC BALL CATCHERS</t>
  </si>
  <si>
    <t>GODREJ/EBCO/INGERSOL RAND/HETTICH</t>
  </si>
  <si>
    <t>METAL FALSE CEILING</t>
  </si>
  <si>
    <t>ARMSTRONG/LUXALON/TRACDEK/USG</t>
  </si>
  <si>
    <t>MINERAL FIBRE CEILING</t>
  </si>
  <si>
    <t>ARMSTRONG/AMF/NITTOBO/INSULA</t>
  </si>
  <si>
    <t>PARTICLE BOARD</t>
  </si>
  <si>
    <t>NOVOPAN/ECO BOARD</t>
  </si>
  <si>
    <t>PLY(COMMERCIAL &amp; WATER PROOF) ALL SIZES AND THICKNESS</t>
  </si>
  <si>
    <t>PPR PIPES &amp; FITTINGS</t>
  </si>
  <si>
    <t>PRINCE</t>
  </si>
  <si>
    <t>PRE LAMINATED PARTICLE BOARD</t>
  </si>
  <si>
    <t>NOVOPAN/GREEN LAMIBOARD</t>
  </si>
  <si>
    <t>PVC PIPES</t>
  </si>
  <si>
    <t>PRAKASH/SUPREME/PRINCE</t>
  </si>
  <si>
    <t>SANITORY FITTINGS</t>
  </si>
  <si>
    <t>JAQUAR/MARC/AMERICAN STANDARDS</t>
  </si>
  <si>
    <t>SANITORY FIXTURES</t>
  </si>
  <si>
    <t>CERA/HINDWARE/NEYCER/PARRYWARE/AMERICAN STANDARDS</t>
  </si>
  <si>
    <t>SCREWS</t>
  </si>
  <si>
    <t>PHILLIPS/GKW</t>
  </si>
  <si>
    <t>SENSORS FOR URINAL</t>
  </si>
  <si>
    <t>AOS/TECHNOCRAT/D-LINE</t>
  </si>
  <si>
    <t>SILICON SEALANTS</t>
  </si>
  <si>
    <t>DOW CORNING</t>
  </si>
  <si>
    <t>SINKS</t>
  </si>
  <si>
    <t>NARALI/SS UTILITIES</t>
  </si>
  <si>
    <t>SOAP DISH HOLDERS</t>
  </si>
  <si>
    <t>JAQUAR/NEKI/MARC/AMERICAN STANDARDS/D-LINE</t>
  </si>
  <si>
    <t>SOAP DISPENSERS</t>
  </si>
  <si>
    <t>SOFT BOARD</t>
  </si>
  <si>
    <t>JOLLY BOARD</t>
  </si>
  <si>
    <t>SOUND PROOF PANELS</t>
  </si>
  <si>
    <t>ANUTONE/ARMSTRONG/NITTOBO</t>
  </si>
  <si>
    <t>STAINLESS STEEL SHEETS</t>
  </si>
  <si>
    <t>STONE GRANITE PRESERVATIVES</t>
  </si>
  <si>
    <t>DUPONT</t>
  </si>
  <si>
    <t>TEAK WOOD</t>
  </si>
  <si>
    <t>TEAK WOOD AS PER BASIC COST</t>
  </si>
  <si>
    <t>TEXTURE PAINT</t>
  </si>
  <si>
    <t>SPECTRUM/OIKOS</t>
  </si>
  <si>
    <t>TOILET PAPER HOLDER</t>
  </si>
  <si>
    <t>JAQUAR/NEKI/MARC/D-LINE</t>
  </si>
  <si>
    <t>TOWEL RAIL</t>
  </si>
  <si>
    <t>TOWER BOLT/STOPPERS</t>
  </si>
  <si>
    <t>VENEERS(AS APPROVED)</t>
  </si>
  <si>
    <t>CENTURY/GREEN/GARNET/DURO</t>
  </si>
  <si>
    <t>VENETIAN,VERTICAL ROLLERS</t>
  </si>
  <si>
    <t>VIESTA/MAC/AEROLAX/HUNTER DOUGLAS</t>
  </si>
  <si>
    <t>VINYL FLOORING</t>
  </si>
  <si>
    <t>ARMSTRONG/WONDER FLOOR/HANWA</t>
  </si>
  <si>
    <t>VITRIFIED TILES</t>
  </si>
  <si>
    <t>JOHNSON/BELL/MARBONITE/EURO/ASIAN/NITCO/KAJARIA</t>
  </si>
  <si>
    <t>WATER PROOFING COMPOUND</t>
  </si>
  <si>
    <t>DR.FIXIT/ROFFE/FOSROC/CIKO/SIKA</t>
  </si>
  <si>
    <t>WHITE BOARD</t>
  </si>
  <si>
    <t>WHITE MARK/ALKON/ALTOP/FIXOGRAPH</t>
  </si>
  <si>
    <t>WHITE CEMENT</t>
  </si>
  <si>
    <t>BIRLA/JK</t>
  </si>
  <si>
    <t>WOOD PRESERVATIVES</t>
  </si>
  <si>
    <t>WOODGAURD/TERMISEAL</t>
  </si>
  <si>
    <t>WATER TANK</t>
  </si>
  <si>
    <t>SINTEX</t>
  </si>
  <si>
    <t>WOODEN FLOORING</t>
  </si>
  <si>
    <t>PERGO/KRONOTEX/ARMSTRONG</t>
  </si>
  <si>
    <t>GODREJ/UNION/EBCO/DORMA/D-LINE</t>
  </si>
  <si>
    <t>LOUNGE _TRIVANDRUM AIRPORT</t>
  </si>
  <si>
    <t>The prices are to  be quoted in the section mentioned below and shall include the supply, Installation, Testing  and  commissioning at  site of  all  the  equipments, ancillary materials  as  specified and all such  items  what so  ever required to fulfill  the intent and purpose as laid down in the specifications and/or drawings and shall include all taxes and duties on works contract basis.</t>
  </si>
  <si>
    <t>S. No.</t>
  </si>
  <si>
    <t>Description</t>
  </si>
  <si>
    <t>Unit</t>
  </si>
  <si>
    <t>Qty.</t>
  </si>
  <si>
    <t>Rate</t>
  </si>
  <si>
    <t>Amount</t>
  </si>
  <si>
    <t>(Rs.)</t>
  </si>
  <si>
    <t xml:space="preserve">Design, fabrication, assembling, wiring , supply , Erection , Installation , testing and commissioning of MDB Panels fabricated out of 2mm thick for structural members (Load bearing members) and 1.6mm thick for door and covers (Non load bearing members) CRCA  painted sheet steel in cubicle formation with reinforcement of suitable size angle iron,  channels, T irons, flats wherever necessary for large meter  boards. Cable gland plates shall be provided at top and bottom both and windows for meter reading, locking arrangement (pad-lock &amp; seal) with wiring upto KWH meter &amp;  meter to MCB shall be done by using adequately rated flexible single  core copper wire. The boards shall be treated with all anticorrosive process before painting as per standards with final approved shade of powder coated as approved, 2 nos. earthing terminals  shall be provided for all panels.  The boards shall be suitable for 415 V, 3 phase, 4 wire, 50 Hz  supply system. Boards shall be fabricated in length, height, depth etc to match with site  conditions. </t>
  </si>
  <si>
    <t xml:space="preserve">An approval shall be taken for each panel before manufacturing. Galvanised hardwares with zinc passivation shall  be used in fabrication of boards. </t>
  </si>
  <si>
    <t>Note: The following provisions shall be required to be made in the switchboard detailed below</t>
  </si>
  <si>
    <t>The Switchboard shall have provision for entry of all PVCA cables from the top/bottom as required.</t>
  </si>
  <si>
    <t>All live accessible parts shall be shrouded and all equipment shall be finger touch proof. The busbar insulation shall be with heat shrinkable sleeves. SMC/DMC shrouds and busbar supports shall be used.</t>
  </si>
  <si>
    <t>Suitable tinned copper extension links for incoming/outgoing cables shall be provided wherever required</t>
  </si>
  <si>
    <t xml:space="preserve">Control circuits includes breaker control switch, auto manual selector switch, anti pumping relay, spring charging trip indication, TIMER, control wiring, Auxiliary contactors MCB’s as required at site. </t>
  </si>
  <si>
    <t>Positive isolation of all breakers.</t>
  </si>
  <si>
    <t>All fault level breaking capacity indicates shall be ICS value at 415 volts (ICS = ICU = ICW = 100%).</t>
  </si>
  <si>
    <t>Space Heater/ light/air filter shall be provided for each vertical compartment</t>
  </si>
  <si>
    <t>Link and drops from MCCB shall be designed for full rated current of MCCB ratings at same current density as of Main Bus Bar</t>
  </si>
  <si>
    <t xml:space="preserve">2 nos. GI earth strip throughout the panel. </t>
  </si>
  <si>
    <t>MAIN MDB</t>
  </si>
  <si>
    <t>A</t>
  </si>
  <si>
    <t>Incoming</t>
  </si>
  <si>
    <t>1 No. 250 amps 25 kA 440 volt FP MCCB with Thermal Magnetic overcurrent  and short circuit and with following</t>
  </si>
  <si>
    <t>B</t>
  </si>
  <si>
    <t>Metering, Indication &amp; Protection:</t>
  </si>
  <si>
    <t>1 Nos. 6 Parameter Multi Function Mater with 3 Nos. Cast Resin CTs and MCBs</t>
  </si>
  <si>
    <t xml:space="preserve">Breaker ON OFF indication Lamps </t>
  </si>
  <si>
    <t>R-Y-B indication lamps with MCBs</t>
  </si>
  <si>
    <t>d</t>
  </si>
  <si>
    <t>ELR with CBCT</t>
  </si>
  <si>
    <t>C</t>
  </si>
  <si>
    <t>Bus Bar:</t>
  </si>
  <si>
    <t>200 A, TPN Al. Bus Bar of suitable length having Current density 1Amp/sq.mm &amp; having high conductivity electrical grade suitable to withstand symmetrical fault level of 25 kA. Neutral busbar shall be of 100% capacity.</t>
  </si>
  <si>
    <t>D</t>
  </si>
  <si>
    <t>Outgoings:</t>
  </si>
  <si>
    <t>3 No. 63 amps 4P MCB ( Type C)</t>
  </si>
  <si>
    <t>2 No. 40 amps 4P MCB ( Type C)</t>
  </si>
  <si>
    <t>1 No. 20 amps 4P MCB ( Type C)</t>
  </si>
  <si>
    <t>1 No. 32 amps 2P MCB ( Type C)</t>
  </si>
  <si>
    <t>e</t>
  </si>
  <si>
    <t xml:space="preserve">2 No. 80 amps FP MCB + RCCB of 100mA sensitivity. </t>
  </si>
  <si>
    <t>f</t>
  </si>
  <si>
    <t xml:space="preserve">2 No. 40 amps FP MCB + RCCB of 100mA sensitivity. </t>
  </si>
  <si>
    <t>g</t>
  </si>
  <si>
    <t xml:space="preserve">1 No. 25 amps FP MCB + RCCB of 100mA sensitivity. </t>
  </si>
  <si>
    <t>E</t>
  </si>
  <si>
    <t>AHU Starters In Main Panel</t>
  </si>
  <si>
    <t>Main MDB as described above</t>
  </si>
  <si>
    <t>Set</t>
  </si>
  <si>
    <t>DISTRIBUTION BOARDS</t>
  </si>
  <si>
    <t xml:space="preserve">Supply, erection, testing and commissioning of the following sheet steel clad wall recess mounting dust and vermin proof double door type distribution boards  constructed from 16 SWG sheet steel IP 42 construction, finished with rust proof duly powder coated in approved shade with hinged gasketed door and housing the following complete with P.V.C. insulated  copper busbars  rated 200 amp with interconnections, neutral and earth bar  assembly per phase, earthing terminals complete as approved by Architects. </t>
  </si>
  <si>
    <t>Note : All MCBs in distribuition board for power circuits shall be of C curve</t>
  </si>
  <si>
    <t>i</t>
  </si>
  <si>
    <t>Type A</t>
  </si>
  <si>
    <t xml:space="preserve">1-63amp FP MCB with 3 single phase banks each comprising of 63A DP RCCB(30 mA) and 6 nos. 6/16/20/25 amps SP 10 kA MCB(Type C)  with thermal magnetic protective releases out goings. </t>
  </si>
  <si>
    <t>ii</t>
  </si>
  <si>
    <t>Type B</t>
  </si>
  <si>
    <t xml:space="preserve">1-63amp FP MCB with 3 single phase banks each comprising of 63A DP RCCB(30 mA) and 8 nos. 6/16/20/25 amps SP 10 kA MCB(Type C)  with thermal magnetic protective releases out goings. </t>
  </si>
  <si>
    <t>iii</t>
  </si>
  <si>
    <t>Type C</t>
  </si>
  <si>
    <t xml:space="preserve">1-40amp FP MCB with 3 single phase banks each comprising of 40A DP RCCB(30 mA) and 8 nos. 6/16/20/25 amps SP 10 kA MCB(Type C)  with thermal magnetic protective releases out goings. </t>
  </si>
  <si>
    <t>iv</t>
  </si>
  <si>
    <t>Type D</t>
  </si>
  <si>
    <t xml:space="preserve">1-32 amp DP MCB + DP RCCB ( 30mA) and 12 nos. 6/16/20/25 amps SP 10 kA MCB(Type C)  with thermal magnetic protective releases out goings. </t>
  </si>
  <si>
    <t>v</t>
  </si>
  <si>
    <t xml:space="preserve">Supply and Installation of 40A FP Isolator in IP-67 Enclosure </t>
  </si>
  <si>
    <t>No.</t>
  </si>
  <si>
    <t>vi</t>
  </si>
  <si>
    <t xml:space="preserve">Supply and Installation of 20A/25A/32A FP Isolator in IP-67 Enclosure </t>
  </si>
  <si>
    <t>Supply installation testing and commisioning 4.0 kVA online ( 1ph input and 1ph output)  UPS with 15 Min power back up complete with in buit Static by pass switch , Mannual external maintenance by pass switch , Rectifiers , Sealed MF batteries etc as required</t>
  </si>
  <si>
    <t>Supply, laying, testing &amp; commissioning of following sizes of Al/Cu. conductor 1.1 kV grade, armoured, XLPE insulated FRLS LT Cables/ Control Cables  including necessary cleats, clamps etc. (Cables shall be partly laid in Pipes, O/H cable tray, on wall as required )</t>
  </si>
  <si>
    <t>3.5C – 150.0 (Al.) FRLS Armoured XLPE Cable *</t>
  </si>
  <si>
    <t>Mtrs</t>
  </si>
  <si>
    <t xml:space="preserve">4C – 16.0 (Cu.) FRLS Armoured XLPE Cable </t>
  </si>
  <si>
    <t xml:space="preserve">4C – 10.0 (Cu.) FRLS Armoured XLPE Cable </t>
  </si>
  <si>
    <t xml:space="preserve">4C – 6.0 (Cu.) FRLS Armoured XLPE Cable </t>
  </si>
  <si>
    <t xml:space="preserve">3C – 4.0 (Cu.) FRLS Armoured XLPE Cable </t>
  </si>
  <si>
    <t>* Approximate and shall be as per point of supply from Airport Panel/ Isolator</t>
  </si>
  <si>
    <t>Supply, erection, testing &amp; commissioning of following sizes of cable end terminations with Double compression gland for 1.1 kV grade, XLPE insulated,  Al/Cu Conductor cable</t>
  </si>
  <si>
    <t xml:space="preserve">3.5C – 150.0 (Al.) FRLS Armoured XLPE Cable </t>
  </si>
  <si>
    <t>Wiring for DB Submains with PVC insulated stranded copper conductor 1100 volt grade wires (FRLS) in surface/concealed MS surface/concealed conduit including cost of providing saddles etc as required for surface conduiting and/or cost of cutting and filling chases  as required and making suitable end termination with copper lugs complete as required and as below</t>
  </si>
  <si>
    <t>4 x 16 sq.mm + 2 No. 6.0 Sq. mm in 40 mm dia MS Conduit</t>
  </si>
  <si>
    <t>4 x 10 sq.mm + 2 No. 4.0 Sq. mm in 32 mm dia MS Conduit</t>
  </si>
  <si>
    <t>4 x 6 sq.mm + 2 No. 2.5 Sq. mm in 32 mm dia MS Conduit</t>
  </si>
  <si>
    <t>RO</t>
  </si>
  <si>
    <t>2 x 6 sq.mm + 1 No. 4 Sq. mm in 25 mm dia MS Conduit</t>
  </si>
  <si>
    <t>2 x 4 sq.mm + 1 No. 2.5 Sq. mm in 25 mm dia MS Conduit</t>
  </si>
  <si>
    <t>Supplying and laying of the following earthing clamped to wall with suitable clamps saddles and fixing bolts/ in ground including the cost of digging and back filling as required and complete as required to comply with IS 3043:1987. All copper joints shall be tinned. The rates shall be inclusive of making test joints where ever required</t>
  </si>
  <si>
    <t>25X6 mm GI Strip</t>
  </si>
  <si>
    <t>25X3 mm GI Strip</t>
  </si>
  <si>
    <t>8 SWG Copper Wire</t>
  </si>
  <si>
    <t>8 SWG GI Wire</t>
  </si>
  <si>
    <t xml:space="preserve">1 Core 6.0 Sq. Mm FRLS Green Wire </t>
  </si>
  <si>
    <t>Supply, erection, testing &amp; commissioning  of prefabricated GI Perforated type cable trays including  Tees / Bends / Crossing / Reducers / Couping to be laid in cable trench, overhead on wall or hanged from ceiling complete with all accessories as required including support at every 1500mm as required</t>
  </si>
  <si>
    <t>450 mm x 40 x 40 x 2 mm thick with 2 Nos. 25X3mm GI Earth Strip</t>
  </si>
  <si>
    <t>300 mm x 40 x 40 x 2 mm thick with 2 Nos. 25X3mm GI Earth Strip</t>
  </si>
  <si>
    <t>150 mm x 40 x 40 x 2 mm thick with 2 Nos. 25X3mm GI Earth Strip</t>
  </si>
  <si>
    <t xml:space="preserve">Wiring for MCB controlled normal primary light points/ Wall Point/ Floor Point with 1.5 sq. mm PVC insulated stranded copper conductor 1100 Volt grade FRLS wires in 25 mm dia 16 SWG MS conduit in wall /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(Cost of MCB included in the item for per DB).  </t>
  </si>
  <si>
    <t>Pt</t>
  </si>
  <si>
    <t xml:space="preserve">Wiring for secondary MCB controlled normal light points/ Wall Point/ Floor Point( Looped from above point) with 1.5 sq. mm PVC insulated stranded copper conductor 1100 Volt grade FRLS wires in 25 mm 16 SWG MS conduit  in wall /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t>
  </si>
  <si>
    <t xml:space="preserve">Wiring for MCB controlled Emergency primary light points/ Wall Point/ Floor Point with 1.5 sq. mm PVC insulated stranded copper conductor 1100 Volt grade FRLS wires in 25 mm dia 16 SWG MS conduit in wall /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(Cost of MCB included in the item for per DB).  </t>
  </si>
  <si>
    <t xml:space="preserve">Wiring for secondary MCB controlled Emergency light points/ Wall Point/ Floor Point( Looped from above point) with 1.5 sq. mm PVC insulated stranded copper conductor 1100 Volt grade FRLS wires in 25 mm 16 SWG MS conduit  in wall /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t>
  </si>
  <si>
    <t xml:space="preserve">Wiring for switch controlled Normal primary light points with 1.5 sq. mm PVC insulated stranded copper conductor 1100 Volt grade wires (FRLS) in 25 mm  16SWG MS Heavy Duty PVC concealed/surface conduit including cost of cutting and filling chases for recessed conduiting and supports in case of Surface conduit including all bends , saddles , Junction boxes etc. including the cost of running 1.5 sq. mm PVC insulated copper conductor wire for loop earthing etc. and  including providing circuit wiring with 1.5 sq mm PVC insulated stranded copper conductor 1100 volt grade FRLS wires and including the cost of providing and fixing a 6 amp 240 Volt grid plate mounted switch with moulded cover plate in GI box  and complete as required ( Switch shall be as approved by the architect / Client)   </t>
  </si>
  <si>
    <t>Pt.</t>
  </si>
  <si>
    <t xml:space="preserve">Wiring for secondary Switch controlled normal light points ( Looped from above point) with 1.5 sq. mm PVC insulated stranded copper conductor 1100 Volt grade FRLS  wires in 25 mm dia 16SWG MS concealed/surface conduit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t>
  </si>
  <si>
    <t xml:space="preserve">Wiring for switch controlled emergency primary light points with 1.5 sq. mm PVC insulated stranded copper conductor 1100 Volt grade wires (FRLS) in 25mm dia 16 SWG MS concealed/surface conduit including cost of cutting and filling chases for recessed conduiting and supports in case of Surface conduit including all bends , saddles , Junction boxes etc. including the cost of running 1.5 sq. mm PVC insulated copper conductor wire for loop earthing etc. and  including providing circuit wiring with 1.5 sq mm PVC insulated stranded copper conductor 1100 volt grade FRLS wires and including the cost of providing and fixing a 6 amp 240 Volt grid plate mounted switch with moulded cover plate in GI box  and complete as required ( Switch shall be as approved by the architect / Client)   </t>
  </si>
  <si>
    <t>Wiring for a 5 pin 240 volt 6 amp single phase and neutral switch socket outlet with 2.5 sq. mm PVC  insulated stranded copper conductor 1100 Volt grade wires (FRLS) in 25mm dia 16 SWG MS conduit in wall / ceiling including cost of providing circuit wiring with 2.5 sq mm PVC insulated stranded copper conductor 1100 volt grade wires and including cost of cutting and filling chases for recessed conduiting and supports in case of surface conduit including all bends , saddles , Junction boxes etc  and providing and fixing of a combined 5 pin 240 volt 6 amp socket outlet with safety shutters and 6 amp 240 volt single pole grid plate mounted switch with moulded cover plate in recessed GI box  and including earthing of the 3rd pin with 1.5 sq mm 1100 volt grade PVC insulated stranded copper conductor wires complete as requied( Switch and socket shall be as approved by the architect / Client)</t>
  </si>
  <si>
    <t xml:space="preserve">Wiring same as in Item 15 above looped from an adjacent 6 amp switch socket outlet as required and providing and fixing of a modular type 5 pin 240 Volt 6 amp shuttered socket outlet and a modular type 6 amp 240 Volt single pole switch in a recessed GI boxes with internal wiring and moulded front plates complete as required. ( Switch and socket shall be as approved by the architect / Client)
</t>
  </si>
  <si>
    <t>Same as above but switch and socket provided at separate location including wiring berween switch and socket and complete as required</t>
  </si>
  <si>
    <t xml:space="preserve">Wiring for 6 pin 240 volt 16 amp single phase and neutral switch socket outlets (1 outlet wired on 1 circuit) with 2.5 sq. mm PVC insulated stranded copper conductor 1100 volt grade wires (FRLS) in 25mm dia 16 SWG MS conduit in wall / Ceiling  including the cost of cutting and filling chases for recessed conduiting and supports in case of surface conduit including all bends , saddles , Junction boxes etc  and including providing and fixing 6 pin 240 volt 16 amp socket outlet with safety shutters and 16 amp 240 volt single pole grid plate mounted  modular type switch with moulded cover plate in recessed GI box  and including earthing of the 3rd pin with 1.5 sq mm 1100 volt grade PVC insulated stranded copper conductor wires and complete as requied( Switch and socket shall be as approved by the architect / Client) 
</t>
  </si>
  <si>
    <t xml:space="preserve">Wiring for 6 pin 240 volt 16 amp single phase and neutral switch socket outlets (1 outlet wired on 1 circuit) with 4.0 sq. mm PVC insulated stranded copper conductor 1100 volt grade wires (FRLS) in 25mm dia 16 SWG MS conduit in wall / Ceiling  including the cost of cutting and filling chases for recessed conduiting and supports in case of surface conduit including all bends , saddles , Junction boxes etc  and including providing and fixing 6 pin 240 volt 16 amp socket outlet with safety shutters and 16 amp 240 volt single pole grid plate mounted  modular type switch with moulded cover plate in recessed GI box  and including earthing of the 3rd pin with 2.5 sq mm 1100 volt grade PVC insulated stranded copper conductor wires and complete as requied( Switch and socket shall be as approved by the architect / Client) 
</t>
  </si>
  <si>
    <t>Wiring for 6 pin 240 volt 16 amp single phase and neutral switch socket outlets (2 outlets wired on 1 circuit) with PVC insulated stranded copper conductor 1100 volt grade wires (FRLS), 4.0 sq mm upto the first outlet and 2.5 sq mm from first to the second outlet in 25mm dia 16 SWG MS conduit in  wall / Ceiling  including cost of providing saddles etc as required for surface conduiting and/or cost of cutting and filling chases and including providing and fixing of two sets of 6 pin 240 volt 16 amp socket outlet with safety shutters and 16 amp 240 volt single pole grid plate mounted switches with moulded cover plate in a recessed GI box including earthing of the 3rd pin with 2.5 sq mm 1100 volt grade PVC insulated stranded copper conductor wire complete as required. (Switch/Socket Shall be as per approved sample by Architect)</t>
  </si>
  <si>
    <t xml:space="preserve"> </t>
  </si>
  <si>
    <t>Wiring for primary switch board consisting of 3  Nos. 5 pin 240 volt 6 amp single phase and neutral switch socket outlets with 3 Nos. 6A  switch with PVC insulated stranded copper conductor 1100 volt grade wires (FRLS), 2.5 sq FRLS copper wire mm in 25mm dia 16 SWG MS conduit  in  wall / Ceiling including cost of providing saddles etc as required for surface conduiting and/or cost of cutting and filling chases and including providing and fixing  prewired switch board each consisting of  3 Nos. 5 pin 240 volt 6 amp single phase and neutral switch socket outlets with 3 Nos. 6A  modular switch , safety shutters in a recessed/surface GI box including earthing of the 3rd pin with 1.5 sq mm  1100 volt grade PVC insulated stranded copper conductor wire complete as required. (Switch/Socket Shall be as per approved sample by Architect)</t>
  </si>
  <si>
    <t>Wiring for Secondary switch board (Looped From AboveI consisting of 3  Nos. 5 pin 240 volt 6 amp single phase and neutral switch socket outlets with 3 Nos. 6A  switch with PVC insulated stranded copper conductor 1100 volt grade wires (FRLS), 2.5 sq FRLS copper wire mm in 25mm dia 16 SWG MS conduit  in  wall / Ceiling including cost of providing saddles etc as required for surface conduiting and/or cost of cutting and filling chases and including providing and fixing  prewired switch board each consisting of  3 Nos. 5 pin 240 volt 6 amp single phase and neutral switch socket outlets with 3 Nos. 6A  modular switch , safety shutters in a recessed/surface GI box including earthing of the 3rd pin with 1.5 sq mm  1100 volt grade PVC insulated stranded copper conductor wire complete as required. (Switch/Socket Shall be as per approved sample by Architect)</t>
  </si>
  <si>
    <t>Supply installation testing and fixing 3 pin 20A , 240V , single Phase metal Clad industrial socket outlet with 20A DP MCB and complete in all respects( Wiring Excluded from scope of this item)</t>
  </si>
  <si>
    <t>Supply installation testing and fixing 3 pin 25A/32A , 240V , single Phase metal Clad industrial socket outlet with 25A/32A DP MCB and complete in all respects( Wiring Excluded from scope of this item)</t>
  </si>
  <si>
    <t>Supply installation testing and fixing 5 pin 63A , 415V , single Phase metal Clad industrial socket outlet with 63 A FP MCB and complete in all respects( Wiring Excluded from scope of this item)</t>
  </si>
  <si>
    <t>Supply installation testing and fixing 5 pin 80A , 415V , single Phase metal Clad industrial socket outlet with 80A FP MCB and complete in all respects( Wiring Excluded from scope of this item)</t>
  </si>
  <si>
    <t>Supply , fixing &amp; Laying 2.0mm Thick FRLS PVC conduits on surface or concealed complete with PVC junction boxes, cover plates, PVC bends, PVC saddles, base and other accessories all made in PVC with GI screws as required to complete the job. .</t>
  </si>
  <si>
    <t xml:space="preserve">25 mm dia FRLS PVC conduit </t>
  </si>
  <si>
    <t xml:space="preserve">20 mm dia FRLS PVC conduit </t>
  </si>
  <si>
    <t>Supply , fixing &amp; Laying 16 SWG MS conduits on surface or concealed complete with PVC junction boxes, cover plates, bends, saddles, base and other accessories all made in PVC with GI screws as required to complete the job. .</t>
  </si>
  <si>
    <t xml:space="preserve">25 mm dia 16 SWG MS conduit </t>
  </si>
  <si>
    <t xml:space="preserve">20 mm dia 16 SWG MS conduit </t>
  </si>
  <si>
    <t xml:space="preserve">Supply and installation of flush mounted (Enhanced Category 6T 568 A or B)  outlets with 2 mm thick GI box complete including cutting, chases, fixing of GI boxes and making good.  The  plastic shall be high impact, flame-retardant, UL rate thermoplastic.  Dust cover / blank shall be provided to protect unused faceplate openings.  Termination caps and plastic cover shall be provided to protect jack wiring. </t>
  </si>
  <si>
    <t>Single outlet face plate with RJ-45 Jack with information outlet</t>
  </si>
  <si>
    <t>Duplex outlet face plate with RJ-45 Jack with information outlet</t>
  </si>
  <si>
    <t>Supply,installtion testing and commisioning of Cat-6 UTP cables  in existing Conduit complete as required for Data System</t>
  </si>
  <si>
    <t>Supply,installtion testing and commisioning of Cat-6 UTP cables  in existing Conduit complete as required for Telephone System</t>
  </si>
  <si>
    <t>Supplying,installation and commisioning of  CAT-6/6A patch cords 2 mtrs.</t>
  </si>
  <si>
    <t>Nos</t>
  </si>
  <si>
    <t>Supplying,installation and commisioning of  CAT-6/6A patch cords 1 mtr.</t>
  </si>
  <si>
    <t>Installation of  following light fixtures including connections and  complete in all respects</t>
  </si>
  <si>
    <t>Round/ Concealed LED</t>
  </si>
  <si>
    <t>LED Strip Light ( Per Meter)</t>
  </si>
  <si>
    <t>Signage</t>
  </si>
  <si>
    <t>Hanging/ Pendant Light</t>
  </si>
  <si>
    <t>Wall Lights</t>
  </si>
  <si>
    <t>2.0 Mtr Track Light with 3 Nos. 10W Light</t>
  </si>
  <si>
    <t>vii</t>
  </si>
  <si>
    <t>Tube Lights in BOH areas</t>
  </si>
  <si>
    <t>Total For Electrical Works - INR</t>
  </si>
  <si>
    <t>THE ABOVE EXCLUDES THE FOLLOWING:-</t>
  </si>
  <si>
    <t xml:space="preserve">Equipment ( Server , Ports etc) for networking / LAN system / EPABX and Centrex system , however infrastructure like Conduits / Pipes /RJ-45 sockets have been considered </t>
  </si>
  <si>
    <t>Fire Alarm System</t>
  </si>
  <si>
    <t>Supply of light fixtures. However installation and Wiring considered</t>
  </si>
  <si>
    <t>PROJECT : LOUNGE , TRIVANDRUM AIRPORT</t>
  </si>
  <si>
    <t>SUMMARY TO SCHEDULE OF PRICES - HVAC WORKS</t>
  </si>
  <si>
    <t>Amount(Rs.)</t>
  </si>
  <si>
    <t>Part A</t>
  </si>
  <si>
    <t>Hi Side Works</t>
  </si>
  <si>
    <t>Part B</t>
  </si>
  <si>
    <t>DX Unit</t>
  </si>
  <si>
    <t>Part C</t>
  </si>
  <si>
    <t>Low Side Works</t>
  </si>
  <si>
    <t>Part D</t>
  </si>
  <si>
    <t>Electrical Works</t>
  </si>
  <si>
    <t>Grand Total</t>
  </si>
  <si>
    <t>The prices are to be quoted in the below mentioned form and shall include the supply, installation, Testing and Commissioning at site of all the equipments, ancillary materials  except  where  specified  otherwise  and  all  such  items  whatsoever  which  may  be  required  to fulfill the intent  and purpose as laid down in the drawings and specifications shall include all  taxes  and  duties on a basis works contract.</t>
  </si>
  <si>
    <t>S.No.</t>
  </si>
  <si>
    <t>Rate(Rs.)</t>
  </si>
  <si>
    <t xml:space="preserve">Kitchen Scrubber (Dry Type)-With Fan Section </t>
  </si>
  <si>
    <t>Supply , Installation, Testing and Commissioning of Dry Type Scrubber each comprising of extract air intake section, electrostatic precipitation technology, dry type  air cleaner to remove oil, smoke and fumes from exhaust air, as per the Specifications. Electrostatic section shall be made of 16 gauge galvanised sheet, high bake epoxy powder coated,  washable type aluminium mesh filters, stainless steel spiked ionizers to create high voltage DC field, aluminum collector plates which should be alternatively charged positive and negative with large collecting area with 14" deep cell, to work as magnet for charged smoke and oil particles. Average efficiency of 90-95% in single pass as per ASHRAE test method. Electrostatic Precipitator should be able to charge particles from 0.01 micron to 10 microns through solid state power supply. Collector cell should be of permanent  type and incorporate slide out facility for easy removal for cleaning. Power supplies shall be 100% solid state UL Listed, Module of capacity above 3000 CFM  shall be equipped with Pulse width modulating (PWM)</t>
  </si>
  <si>
    <t xml:space="preserve">The  system should be fitted with interlock switch for safety . The system should allow connection  to a fan section to achieve 500 FPM velocity across the air </t>
  </si>
  <si>
    <t>Operating Voltage :  220V, 50 Hz</t>
  </si>
  <si>
    <t>Ionizing Voltage : 12.5 to 13 KVDC</t>
  </si>
  <si>
    <t>Collector Cell Voltage : 6 to 6.5 KVDC</t>
  </si>
  <si>
    <t>Power Consumption : Not more than 50W per cell.</t>
  </si>
  <si>
    <t>Capacities : 3000 CFM</t>
  </si>
  <si>
    <t xml:space="preserve">DIDW Blower </t>
  </si>
  <si>
    <t>DIDW Blower, motor, V belt drive, A.V mounting, supports etc. as per Specifications &amp; Drawings</t>
  </si>
  <si>
    <t xml:space="preserve">Casing </t>
  </si>
  <si>
    <t>Factory  fabricated  Double  Skin construction shall have 25 mm thick PUF injected Panels having density 42Kg/Cum with 0.6 mm pre-plasticized  /pre-coated Galvanised steel sheet outside &amp; 0.6 mm plain Galvanised steel sheet inside and fixed on 30x30 mm hollow extruded aluminium section. Casing shall be appropriately housed both Electrostatic Modules and Fan with Drive.</t>
  </si>
  <si>
    <t>Accessories</t>
  </si>
  <si>
    <t>The cost shall include all accessories like Adjusting motor brackets,base,vee drive belt &amp; pulleys, vibration isolators, internal frame works ,canvas connection, Inlet/Outlet flange connection etc</t>
  </si>
  <si>
    <t>5100 CMH (3000 CFM) DIDW Blower Capacity at 80 MM ESP 2.25 KW    (3 Phase) motor</t>
  </si>
  <si>
    <t xml:space="preserve">AHU Fan Section </t>
  </si>
  <si>
    <t>Supply, Installation, Testing and Commissioning of Double Skin Type AHU Fan section with 0.6 mm preplasticized/precoated GI sheet outside and 0.6 mm plain Galvanized sheet inside with 25mm injected PUF insulation of 38KG/m3  ,  G.I. blower section, VFD Operated Plug Fans with motors , base , drive arrangement ,Filter, motor drive suitable for Outdoor Application complete as per specifications and drawings .</t>
  </si>
  <si>
    <t>1.1.1</t>
  </si>
  <si>
    <t>2500 CFM (with Backward Curve Type DIDW Blowers 1.5 KW Motor ; ESP 30 mm of wg</t>
  </si>
  <si>
    <t>Inline Fans (Cabinet Type with acoustic enclosure)</t>
  </si>
  <si>
    <t>200 CFM at 15 MM ESP</t>
  </si>
  <si>
    <t>Sub-Total Part-'A' Rs.</t>
  </si>
  <si>
    <t>DX UNITS</t>
  </si>
  <si>
    <t>Air Cooled Split units (Minimum 4-Star rated and latest in present year</t>
  </si>
  <si>
    <t>Supply , Installation , testing and comissioning of  Air Cooled Split airconditioners each comprising an outdoor unit consisting of Inverter compressor, air cooled  condensing unit, Condenser fan etc. with outer casing and indoor fan coil unit(s) consisting of centrifugal fans, fan motor,  DX cooling  coil, outer casing, filter, control and power panel with remote control etc. both inter connected with copper refrigerant pipe and drain pipe of required length as given, cabling and wiring, insulation with cross linked polyethelene foam, full charge of  refrigerant gas and oil, M.S. base frame, supports etc. complete as per specifications and  drawings.   The cost shall also include angle iron stands for outdoor units. All ODU's to be placed on Roof Top support system , should be vibration free.</t>
  </si>
  <si>
    <t>a)</t>
  </si>
  <si>
    <t>Hi Wall Units (R-32 Refrigerant)</t>
  </si>
  <si>
    <t xml:space="preserve">1.0 TR Unit (single ref.circuit) </t>
  </si>
  <si>
    <t>b)</t>
  </si>
  <si>
    <t>Ductable Type (R-32 Refrigerant)</t>
  </si>
  <si>
    <t>1.1.2</t>
  </si>
  <si>
    <t xml:space="preserve">5.5 TR Unit (single ref.circuit) </t>
  </si>
  <si>
    <t>1.1.3</t>
  </si>
  <si>
    <t xml:space="preserve">3.0 TR Unit (single ref.circuit) </t>
  </si>
  <si>
    <t>Sub-Total Part-'B' Rs.</t>
  </si>
  <si>
    <t>Refrigerant Piping (DX System)(R32 Refrigerant)</t>
  </si>
  <si>
    <t xml:space="preserve">Providing and fixing  copper piping with nitreal rubber with chaseling as per specifications and drawings. </t>
  </si>
  <si>
    <t>i.</t>
  </si>
  <si>
    <t>1.0 TR Machine (Liquid Line + Gas Line)</t>
  </si>
  <si>
    <t>Mtrs.</t>
  </si>
  <si>
    <t>ii.</t>
  </si>
  <si>
    <t>3.0 TR Machine (Liquid Line + Gas Line)</t>
  </si>
  <si>
    <t>iii.</t>
  </si>
  <si>
    <t>5.5 TR Machine (Liquid Line + Gas Line)</t>
  </si>
  <si>
    <t>(Note : 1RM is equal to 1 RM of gas line and 1 RM of liquid line)</t>
  </si>
  <si>
    <t>DUCTING</t>
  </si>
  <si>
    <t xml:space="preserve">G.I. Sheet Metal Ducting - Factory Fabricated </t>
  </si>
  <si>
    <t>Installation, Testing and Commissioning of factory fabricated GSS sheet metal rectangular ducting complete with neoprene rubber gaskets, elbows, splitter dampers, vanes,  hangers, supports etc. as per approved drawings and specifications of following sheet thickness complete as required.</t>
  </si>
  <si>
    <t xml:space="preserve">0.50 MM (26 Gauge)  </t>
  </si>
  <si>
    <t>Sqm.</t>
  </si>
  <si>
    <t xml:space="preserve">0.63 MM (24 Gauge)  </t>
  </si>
  <si>
    <t xml:space="preserve">0.80 MM (22 Gauge)  </t>
  </si>
  <si>
    <t>iv.</t>
  </si>
  <si>
    <t xml:space="preserve">1.00 MM (20 Gauge)            </t>
  </si>
  <si>
    <t xml:space="preserve"> R.O.</t>
  </si>
  <si>
    <t>v.</t>
  </si>
  <si>
    <t xml:space="preserve">1.25 MM (18 Gauge)            </t>
  </si>
  <si>
    <t xml:space="preserve">Sqm.   </t>
  </si>
  <si>
    <t xml:space="preserve">G.I. Sheet Metal Ducting - Site Fabricated </t>
  </si>
  <si>
    <t>Installation, Testing and Commissioning of site fabricated GSS sheet metal rectangular ducting complete with neoprene rubber gaskets, elbows, splitter dampers, vanes,  hangers, supports etc. as per approved drawings and specifications of following sheet thickness complete as required.</t>
  </si>
  <si>
    <t>INSULATION</t>
  </si>
  <si>
    <t>Nitrile Rubber Insulation- Class 'O'</t>
  </si>
  <si>
    <t>Supplying and fixing of closed cell elastomeric insulation of density 55 kg/cu.m.and K valueof not less than 0.037W/mk at 20 deg C as per specifications and drawings (For indoor applications) with  factory Laminated 7 mill woven glass cloth</t>
  </si>
  <si>
    <t>19 mm thick (AC Supply / Return ducts)</t>
  </si>
  <si>
    <t>25 mm thick (Exhaust Air ducts)</t>
  </si>
  <si>
    <t>Acoustic Lining</t>
  </si>
  <si>
    <t>Supplying and Application of Acoustic lining within the Supply Air duct with 15 mm thick class 'O' open cell  nitrile Rubber of density 140-160 kg./Cubm. as per spefications.</t>
  </si>
  <si>
    <t>15 MM Thick</t>
  </si>
  <si>
    <t>DUCT ACCESSORIES</t>
  </si>
  <si>
    <t>Supply, Installation, Testing and Commissioning of GI multiblade volume control duct damper complete with neoprene rubber gaskets, nuts, bolts, screws linkages, flanges etc., as per specifications.</t>
  </si>
  <si>
    <t>Supply, Installation, Testing and Commissioning &amp; fixing of powder coated extruded aluminium Supply / Exhaust Air Grills  with damper as per specifications</t>
  </si>
  <si>
    <t>Sq.m</t>
  </si>
  <si>
    <t>Supply, Installation, Testing and Commissioning &amp; fixing of powder coated extruded aluminium Supply Air  with damper  as per specifications</t>
  </si>
  <si>
    <t>Supply, Installation, Testing and Commissioning &amp; fixing of powder coated extruded aluminium Return Air Diffuser without damper  as per specifications</t>
  </si>
  <si>
    <t>Supply, Installation, Testing and Commissioning of Exhaust Air Opening damper complete with  suitable links, lever and quadrants for manual control of airflow and with suitable links , lever and quadrants for manual control of airflow and neoprene rubber gaskets, nuts, bolts, screws, flanges etc., as per specifications</t>
  </si>
  <si>
    <t>vi.</t>
  </si>
  <si>
    <t>Supply, Installation, Testing and Commissioning of multiblade Al volume control Collar / Grille damper complete with  suitable links, lever and quadrants for manual control of airflow and with suitable links , lever and quadrants for manual control of airflow and neoprene rubber gaskets, nuts, bolts, screws, flanges etc., as per specifications.</t>
  </si>
  <si>
    <t>vii.</t>
  </si>
  <si>
    <t>Supply, Installation, Testing and Commissioning &amp; fixing of powder coated extruded Aluminium Continuous Grille as per specifications</t>
  </si>
  <si>
    <t>a.)</t>
  </si>
  <si>
    <t>Continuos Grille 100MM Wide</t>
  </si>
  <si>
    <t>RM</t>
  </si>
  <si>
    <t>b.)</t>
  </si>
  <si>
    <t>Continuos Grille 200MM Wide</t>
  </si>
  <si>
    <t xml:space="preserve"> Canvas</t>
  </si>
  <si>
    <t>Supply &amp; Installation of double skin  fire retardant canvas connection for AHU Fan Section , Exhaust Units , Ductable Units etc.</t>
  </si>
  <si>
    <t>Louvers</t>
  </si>
  <si>
    <t>Providing and fixing of powder coated extruded aluminium exhaust air louvers/ fresh air louvers with bird  screen and mounting arrangement as per specification and drawings. Free Area shall be more than 60% of gross area.</t>
  </si>
  <si>
    <t>Fresh Air / Exhaust Air Louvers with Bird Screen Mesh</t>
  </si>
  <si>
    <t>Sub-Total Part-'C' Rs.</t>
  </si>
  <si>
    <t>Control &amp; Transmission Wiring</t>
  </si>
  <si>
    <t xml:space="preserve">Providing &amp;  fixing control cum  transmission wiring of 2 core x 1.5 sqmm copper in MS conduits between indoor and out door unit and between indoor units and their remote sensor/controller.  </t>
  </si>
  <si>
    <t>Power Cabling</t>
  </si>
  <si>
    <t>Indoor Units</t>
  </si>
  <si>
    <t xml:space="preserve">Providing and fixing  flexible power cable  of  3 core x 1.5 sqmm copper between Indoor units and their power points          </t>
  </si>
  <si>
    <t xml:space="preserve">Providing and fixing  flexible power cable  of  3 core x 2.5 sqmm copper between Indoor units and their power points          </t>
  </si>
  <si>
    <t>Earthing</t>
  </si>
  <si>
    <t>25 mm x 3 mm GI strip</t>
  </si>
  <si>
    <t>Sub-Total Part-'D' Rs.</t>
  </si>
  <si>
    <t>PLUMBING WORK</t>
  </si>
  <si>
    <t>SHAH ENTERPRISES</t>
  </si>
  <si>
    <t>PIONEER PROJECT</t>
  </si>
  <si>
    <r>
      <t xml:space="preserve">Providing &amp; doing </t>
    </r>
    <r>
      <rPr>
        <b/>
        <sz val="8"/>
        <rFont val="Calibri Light"/>
        <family val="2"/>
        <scheme val="major"/>
      </rPr>
      <t>anti termite</t>
    </r>
    <r>
      <rPr>
        <sz val="8"/>
        <rFont val="Calibri Light"/>
        <family val="2"/>
        <scheme val="major"/>
      </rPr>
      <t xml:space="preserve"> treatment with IMIDACLOPRID (OZIER) for entire area (Pest control) Diluting and injecting chemical emulsion 3" in floor for pre constructional Anti Termite treatment and creating a continuous chemical @ 4' center to center barrier all over as per manufacturer specification and ISI standards. (OR AS APPVD.) including a 1 year guarantee under suitable undertaking on stamp paper etc, complete as directed by Architect.(Mode of measurement is to be carpet area of floor and not the area of surface treated).</t>
    </r>
  </si>
  <si>
    <r>
      <t xml:space="preserve">Providing and laying of  VITRIFIED  floor tile of size 1200 x 600 mm of approved make and Shade laid over 40 mm thick cement  mortar 1 : 4 (1 cement : 4 coarse sand) mix jointed with white cement slurry, mixed with pigment to match color of tile. Cost to include chamfering if any, cutting , edge  rubbing etc., complete as per design and drawing, with 3 mm Spacers finished with Matching Epoxy Grouting. Necessary Protection by covering with PVC sheet shall be provided for Flooring till the handover of the Outlet.It has to meet the specs of RA level. </t>
    </r>
    <r>
      <rPr>
        <b/>
        <sz val="8"/>
        <rFont val="Calibri Light"/>
        <family val="2"/>
        <scheme val="major"/>
      </rPr>
      <t>( Base rate of Tiles @ Rs. 75/- Sqft )</t>
    </r>
  </si>
  <si>
    <r>
      <t xml:space="preserve">Providing and laying of Anti-skid VITRIFIED Commercial floor tile of size 600 x 600 mm of approved make and Shade laid over 40 mm thick cement  mortar 1 : 4 (1 cement : 4 coarse sand) mix jointed with white cement slurry, mixed with pigment to match color of tile. Cost to include chamfering if any, cutting , edge  rubbing etc., complete as per design and drawing, with 3 mm Spacers finished with Matching Epoxy Grouting. Necessary Protection by covering with PVC sheet shall be provided for Flooring till the handover of the Outlet.It has to meet the specs of RA level. </t>
    </r>
    <r>
      <rPr>
        <b/>
        <sz val="8"/>
        <rFont val="Calibri Light"/>
        <family val="2"/>
        <scheme val="major"/>
      </rPr>
      <t>( Base rate of Tiles @ Rs. 80/- Sqft )</t>
    </r>
  </si>
  <si>
    <r>
      <t xml:space="preserve">Providing and laying of  VITRIFIED  floor tile of size 1200 x 600 mm of approved make and Shade laid over 40 mm thick cement  mortar 1 : 4 (1 cement : 4 coarse sand) mix jointed with white cement slurry, mixed with pigment to match color of tile. Cost to include chamfering if any, cutting , edge  rubbing etc., complete as per design and drawing, with 3 mm Spacers finished with Matching Epoxy Grouting. Necessary Protection by covering with PVC sheet shall be provided for Flooring till the handover of the Outlet.It has to meet the specs of RA level. </t>
    </r>
    <r>
      <rPr>
        <b/>
        <sz val="8"/>
        <rFont val="Calibri Light"/>
        <family val="2"/>
        <scheme val="major"/>
      </rPr>
      <t>( Base rate of Tiles @ Rs. 110/- Sqft )</t>
    </r>
  </si>
  <si>
    <r>
      <t xml:space="preserve">Providing and fixing </t>
    </r>
    <r>
      <rPr>
        <b/>
        <sz val="8"/>
        <rFont val="Calibri Light"/>
        <family val="2"/>
        <scheme val="major"/>
      </rPr>
      <t xml:space="preserve"> 16 to 18mm thick Granite   Stone</t>
    </r>
    <r>
      <rPr>
        <sz val="8"/>
        <rFont val="Calibri Light"/>
        <family val="2"/>
        <scheme val="major"/>
      </rPr>
      <t xml:space="preserve"> for Flooring  laid over  30 mm. thick cement mortar 1:4 (1 cement :4 coarse sand) and jointed with cement slurry complete as per pattern and design .including full round moulding, rubbing,    polishing &amp; curing  as required complete in all respect. </t>
    </r>
    <r>
      <rPr>
        <b/>
        <sz val="8"/>
        <rFont val="Calibri Light"/>
        <family val="2"/>
        <scheme val="major"/>
      </rPr>
      <t>( Basic cost of granite  stone @ Rs. 250/- Sqft )( Actual size of stone to be measured &amp; paid ).</t>
    </r>
  </si>
  <si>
    <r>
      <t>Providing &amp; fixing carpet flooring</t>
    </r>
    <r>
      <rPr>
        <b/>
        <sz val="8"/>
        <rFont val="Calibri Light"/>
        <family val="2"/>
        <scheme val="major"/>
      </rPr>
      <t xml:space="preserve"> (1500GSM 12 to 14mm thick Nylon Printed  Customized)</t>
    </r>
    <r>
      <rPr>
        <sz val="8"/>
        <rFont val="Calibri Light"/>
        <family val="2"/>
        <scheme val="major"/>
      </rPr>
      <t xml:space="preserve"> with 8mm thick underlay base foam including all fixing arrangement complete in all respect. </t>
    </r>
    <r>
      <rPr>
        <b/>
        <sz val="8"/>
        <rFont val="Calibri Light"/>
        <family val="2"/>
        <scheme val="major"/>
      </rPr>
      <t>( Basic cost of carpet @ Rs.400/- Sqft )</t>
    </r>
  </si>
  <si>
    <r>
      <t xml:space="preserve">Providing &amp; fixing carpet Tile skirting 100mm high  including all fixing arrangement complete in all respect. </t>
    </r>
    <r>
      <rPr>
        <b/>
        <sz val="8"/>
        <rFont val="Calibri Light"/>
        <family val="2"/>
        <scheme val="major"/>
      </rPr>
      <t>( Basic cost of carpet @ Rs.400/- Sqft )</t>
    </r>
  </si>
  <si>
    <r>
      <t>Providing &amp; laying floor SS   transition profile as per approved sample including all fixing arrangement between junction of two type flooring i.e. wooden &amp; carpet &amp; tile / stone junction complete in all respect</t>
    </r>
    <r>
      <rPr>
        <b/>
        <sz val="8"/>
        <rFont val="Calibri Light"/>
        <family val="2"/>
        <scheme val="major"/>
      </rPr>
      <t>.( Basic cost for Transition profile @ Rs. 350/- Rmtr)</t>
    </r>
  </si>
  <si>
    <r>
      <t xml:space="preserve">Providing and laying of  VITRIFIED   tile Skirting of size 1200 x 600 mm of approved make and Shade laid over 12 mm thick cement  mortar 1 : 4 (1 cement : 4 coarse sand) mix jointed with white cement slurry, mixed with pigment to match color of tile. Cost to include chamfering if any, cutting , edge  rubbing etc., complete as per design and drawing, with 3 mm Spacers finished with Matching Epoxy Grouting. Necessary Protection by covering with PVC sheet shall be provided for Flooring till the handover of the Outlet.It has to meet the specs of RA level. </t>
    </r>
    <r>
      <rPr>
        <b/>
        <sz val="8"/>
        <rFont val="Calibri Light"/>
        <family val="2"/>
        <scheme val="major"/>
      </rPr>
      <t>( Base rate of Tiles @ Rs. 75/- Sqft )</t>
    </r>
  </si>
  <si>
    <r>
      <t xml:space="preserve">Providing and laying of Anti-skid VITRIFIED Commercial  tile skirting of size 600 x 600 mm of approved make and Shade laid over 12 mm thick cement  mortar 1 : 4 (1 cement : 4 coarse sand) mix jointed with white cement slurry, mixed with pigment to match color of tile. Cost to include chamfering if any, cutting , edge  rubbing etc., complete as per design and drawing, with 3 mm Spacers finished with Matching Epoxy Grouting. Necessary Protection by covering with PVC sheet shall be provided for Flooring till the handover of the Outlet.It has to meet the specs of RA level. </t>
    </r>
    <r>
      <rPr>
        <b/>
        <sz val="8"/>
        <rFont val="Calibri Light"/>
        <family val="2"/>
        <scheme val="major"/>
      </rPr>
      <t>( Base rate of Tiles @ Rs. 80/- Sqft )</t>
    </r>
  </si>
  <si>
    <r>
      <t>Providing and fixing split level gypsum board   false ceiling</t>
    </r>
    <r>
      <rPr>
        <b/>
        <sz val="8"/>
        <rFont val="Calibri Light"/>
        <family val="2"/>
        <scheme val="major"/>
      </rPr>
      <t xml:space="preserve"> ( Fire Rated )</t>
    </r>
    <r>
      <rPr>
        <sz val="8"/>
        <rFont val="Calibri Light"/>
        <family val="2"/>
        <scheme val="major"/>
      </rPr>
      <t xml:space="preserve"> including  providing and fixing GI grade 175 (120 gm/m2) perimeter, channels (20 x 30 x 27 x 0.50mm thick) fixed to brick masonry / partition / hanging with existing ceiling / existing M.S. frame work  and suspended GI intermediate channel. Rate to include making necessary cut out/opening for light fitting A C diffuser etc. The cut out to have perimeter channel of size 20x27x30x.5mm all round and supported suitably and finally finished with gypsum board and finally finished  with required tapping the joints, base primer, putty  to recieve paint  complete in all respect.</t>
    </r>
    <r>
      <rPr>
        <b/>
        <sz val="8"/>
        <rFont val="Calibri Light"/>
        <family val="2"/>
        <scheme val="major"/>
      </rPr>
      <t xml:space="preserve"> (Actual plan area to be measured &amp; paid.). </t>
    </r>
  </si>
  <si>
    <r>
      <t>Providing Making &amp; fixing in position Wooden rafters  ( 20mm x 50mm )  made of Acacia Wood finish with Veneer of approved make &amp; shade including all fixing arrangement &amp; finally finish with polish as required complet in all respect.</t>
    </r>
    <r>
      <rPr>
        <b/>
        <sz val="8"/>
        <rFont val="Calibri Light"/>
        <family val="2"/>
        <scheme val="major"/>
      </rPr>
      <t xml:space="preserve"> ( Base rate of Veneer @ Rs. 150/- Sqft ) </t>
    </r>
  </si>
  <si>
    <r>
      <t xml:space="preserve">Providing and fixing </t>
    </r>
    <r>
      <rPr>
        <b/>
        <sz val="8"/>
        <rFont val="Calibri Light"/>
        <family val="2"/>
        <scheme val="major"/>
      </rPr>
      <t>32 mm. thick flush door</t>
    </r>
    <r>
      <rPr>
        <sz val="8"/>
        <rFont val="Calibri Light"/>
        <family val="2"/>
        <scheme val="major"/>
      </rPr>
      <t xml:space="preserve"> </t>
    </r>
    <r>
      <rPr>
        <b/>
        <sz val="8"/>
        <rFont val="Calibri Light"/>
        <family val="2"/>
        <scheme val="major"/>
      </rPr>
      <t>shutters</t>
    </r>
    <r>
      <rPr>
        <sz val="8"/>
        <rFont val="Calibri Light"/>
        <family val="2"/>
        <scheme val="major"/>
      </rPr>
      <t xml:space="preserve"> core of 25mm thick HDHMR Board  construction with  </t>
    </r>
    <r>
      <rPr>
        <b/>
        <sz val="8"/>
        <rFont val="Calibri Light"/>
        <family val="2"/>
        <scheme val="major"/>
      </rPr>
      <t>well matched 1mm thick  laminate   sheet of approved make &amp; shade on inner  faces</t>
    </r>
    <r>
      <rPr>
        <sz val="8"/>
        <rFont val="Calibri Light"/>
        <family val="2"/>
        <scheme val="major"/>
      </rPr>
      <t xml:space="preserve"> of shutter &amp; external face of shutter finish with 6mm thick MDF panels to mke dilla type finished with PU Paint of approved make &amp; shade including teak wood   edge lipping (10mm thick) finish with  PU Paint, all required fittings such as 4 nos. 125 mm. size brass butt hinges with necessary screws and S.S. fittings including handles, tower bolts, door stopper, rubber buffer,  lock  etc.  complete in all respect</t>
    </r>
    <r>
      <rPr>
        <sz val="8"/>
        <color indexed="10"/>
        <rFont val="Calibri Light"/>
        <family val="2"/>
        <scheme val="major"/>
      </rPr>
      <t>.</t>
    </r>
    <r>
      <rPr>
        <b/>
        <sz val="8"/>
        <rFont val="Calibri Light"/>
        <family val="2"/>
        <scheme val="major"/>
      </rPr>
      <t>( Basic cost of laminate @ Rs. 90/-Sqft)  ( Actual size of shutter to be measured &amp; paid ).</t>
    </r>
  </si>
  <si>
    <r>
      <t xml:space="preserve">Providing and fixing </t>
    </r>
    <r>
      <rPr>
        <b/>
        <sz val="8"/>
        <rFont val="Calibri Light"/>
        <family val="2"/>
        <scheme val="major"/>
      </rPr>
      <t>32 mm. thick flush door</t>
    </r>
    <r>
      <rPr>
        <sz val="8"/>
        <rFont val="Calibri Light"/>
        <family val="2"/>
        <scheme val="major"/>
      </rPr>
      <t xml:space="preserve"> </t>
    </r>
    <r>
      <rPr>
        <b/>
        <sz val="8"/>
        <rFont val="Calibri Light"/>
        <family val="2"/>
        <scheme val="major"/>
      </rPr>
      <t>shutters</t>
    </r>
    <r>
      <rPr>
        <sz val="8"/>
        <rFont val="Calibri Light"/>
        <family val="2"/>
        <scheme val="major"/>
      </rPr>
      <t xml:space="preserve"> with vision slit </t>
    </r>
    <r>
      <rPr>
        <b/>
        <sz val="8"/>
        <rFont val="Calibri Light"/>
        <family val="2"/>
        <scheme val="major"/>
      </rPr>
      <t xml:space="preserve">( 325 x 475mm ) </t>
    </r>
    <r>
      <rPr>
        <sz val="8"/>
        <rFont val="Calibri Light"/>
        <family val="2"/>
        <scheme val="major"/>
      </rPr>
      <t xml:space="preserve">core of 25mm thick HDHMR Board  construction with  </t>
    </r>
    <r>
      <rPr>
        <b/>
        <sz val="8"/>
        <rFont val="Calibri Light"/>
        <family val="2"/>
        <scheme val="major"/>
      </rPr>
      <t>well matched 1mm thick  laminate   sheet of approved make &amp; shade on inner  faces</t>
    </r>
    <r>
      <rPr>
        <sz val="8"/>
        <rFont val="Calibri Light"/>
        <family val="2"/>
        <scheme val="major"/>
      </rPr>
      <t xml:space="preserve"> of shutter &amp; external face of shutter finish with 6mm thick MDF panels to mke dilla type finished with PU Paint of approved make &amp; shade including teak wood   edge lipping (10mm thick) finish with  PU Paint, 6mm thick toughened glass for vision panel,  all required fittings such as 4 nos. 125 mm. size brass butt hinges with necessary screws and S.S. fittings including handles, tower bolts, door stopper, rubber buffer,  lock  etc.  complete in all respect</t>
    </r>
    <r>
      <rPr>
        <sz val="8"/>
        <color indexed="10"/>
        <rFont val="Calibri Light"/>
        <family val="2"/>
        <scheme val="major"/>
      </rPr>
      <t>.</t>
    </r>
    <r>
      <rPr>
        <b/>
        <sz val="8"/>
        <rFont val="Calibri Light"/>
        <family val="2"/>
        <scheme val="major"/>
      </rPr>
      <t>( Basic cost of laminate @ Rs. 90/-Sqft)  ( Actual size of shutter to be measured &amp; paid ).</t>
    </r>
  </si>
  <si>
    <r>
      <t xml:space="preserve">Providing and fixing </t>
    </r>
    <r>
      <rPr>
        <b/>
        <sz val="8"/>
        <rFont val="Calibri Light"/>
        <family val="2"/>
        <scheme val="major"/>
      </rPr>
      <t>32 mm. thick slidding  flush door</t>
    </r>
    <r>
      <rPr>
        <sz val="8"/>
        <rFont val="Calibri Light"/>
        <family val="2"/>
        <scheme val="major"/>
      </rPr>
      <t xml:space="preserve"> </t>
    </r>
    <r>
      <rPr>
        <b/>
        <sz val="8"/>
        <rFont val="Calibri Light"/>
        <family val="2"/>
        <scheme val="major"/>
      </rPr>
      <t xml:space="preserve">shutters </t>
    </r>
    <r>
      <rPr>
        <sz val="8"/>
        <rFont val="Calibri Light"/>
        <family val="2"/>
        <scheme val="major"/>
      </rPr>
      <t xml:space="preserve">core of 25mm thick HDHMR Board  construction with  </t>
    </r>
    <r>
      <rPr>
        <b/>
        <sz val="8"/>
        <rFont val="Calibri Light"/>
        <family val="2"/>
        <scheme val="major"/>
      </rPr>
      <t>well matched 1mm thick  laminate   sheet of approved make &amp; shade on inner  faces</t>
    </r>
    <r>
      <rPr>
        <sz val="8"/>
        <rFont val="Calibri Light"/>
        <family val="2"/>
        <scheme val="major"/>
      </rPr>
      <t xml:space="preserve"> of shutter &amp; external face of shutter finish with 6mm thick MDF panels to mke dilla type finished with PU Paint of approved make &amp; shade including teak wood   edge lipping (10mm thick) finish with  PU Paint,   all required hardwre for slidding arerangement  with necessary screws and S.S. fittings including handles, tower bolts, door stopper, rubber buffer,  lock  etc.  complete in all respect</t>
    </r>
    <r>
      <rPr>
        <sz val="8"/>
        <color indexed="10"/>
        <rFont val="Calibri Light"/>
        <family val="2"/>
        <scheme val="major"/>
      </rPr>
      <t>.</t>
    </r>
    <r>
      <rPr>
        <b/>
        <sz val="8"/>
        <rFont val="Calibri Light"/>
        <family val="2"/>
        <scheme val="major"/>
      </rPr>
      <t>( Basic cost of laminate @ Rs. 90/-Sqft)  ( Actual size of shutter to be measured &amp; paid ). ( Male &amp; female toilet &amp; Kitchen entry door  )</t>
    </r>
  </si>
  <si>
    <r>
      <t xml:space="preserve">Providing and fixing 12mm thick Cement board </t>
    </r>
    <r>
      <rPr>
        <b/>
        <sz val="8"/>
        <rFont val="Calibri Light"/>
        <family val="2"/>
        <scheme val="major"/>
      </rPr>
      <t xml:space="preserve"> of approved make on  one side of  existing M.S. frame work</t>
    </r>
    <r>
      <rPr>
        <sz val="8"/>
        <rFont val="Calibri Light"/>
        <family val="2"/>
        <scheme val="major"/>
      </rPr>
      <t xml:space="preserve"> including all fixing arrangement   complete in all respect .</t>
    </r>
  </si>
  <si>
    <r>
      <t>Providing and fixing 12mm thick HDHMR</t>
    </r>
    <r>
      <rPr>
        <b/>
        <sz val="8"/>
        <rFont val="Calibri Light"/>
        <family val="2"/>
        <scheme val="major"/>
      </rPr>
      <t xml:space="preserve"> ply of approved make on  one / both sides of  existing M.S. frame work</t>
    </r>
    <r>
      <rPr>
        <sz val="8"/>
        <rFont val="Calibri Light"/>
        <family val="2"/>
        <scheme val="major"/>
      </rPr>
      <t xml:space="preserve"> including all fixing arrangement   complete in all respect .</t>
    </r>
  </si>
  <si>
    <r>
      <t>Providing and fixing 19mm thick HDHMR</t>
    </r>
    <r>
      <rPr>
        <b/>
        <sz val="8"/>
        <rFont val="Calibri Light"/>
        <family val="2"/>
        <scheme val="major"/>
      </rPr>
      <t xml:space="preserve"> ply of approved make on  wall with  required  M.S. frame work</t>
    </r>
    <r>
      <rPr>
        <sz val="8"/>
        <rFont val="Calibri Light"/>
        <family val="2"/>
        <scheme val="major"/>
      </rPr>
      <t xml:space="preserve"> including all fixing arrangement   complete in all respect .</t>
    </r>
  </si>
  <si>
    <r>
      <t xml:space="preserve">Providing &amp; fixing 175mm wide &amp; 300mm high bulkhead made of double MS framework of 50x50mm (framework to be followed with Fire Resistant Coating)wrapped with 12mm thk.  HDHMR board all outer side  out side, top &amp; Bottom  surfaces. Top 90mm wide part &amp; front 300mm high &amp;175mm wide bottom patta to be finished with lamiante of approved make  shade.
Support of bulkhead to be taken from existing airpot MS frame work  welded with vertical MS Members 
Please refer the elevation drawing and ceiling drawing for more details of bulkhead and partition/paneling.
Rate is inclusive of all necessary hardware, wastage, making provision for fixing signages, electrical wiring &amp; fixtures.  Measurement as per elevation.   </t>
    </r>
    <r>
      <rPr>
        <b/>
        <sz val="8"/>
        <rFont val="Calibri Light"/>
        <family val="2"/>
        <scheme val="major"/>
      </rPr>
      <t xml:space="preserve"> ( Base Rate of laminate @ Rs.90/- Sqft )            
</t>
    </r>
    <r>
      <rPr>
        <sz val="8"/>
        <rFont val="Calibri Light"/>
        <family val="2"/>
        <scheme val="major"/>
      </rPr>
      <t xml:space="preserve">
</t>
    </r>
  </si>
  <si>
    <r>
      <t xml:space="preserve">Providing and fixing in position 12mm thick HDHMR board  paneling as per design made of 50mm  x 50mm MS frame work 100mm deep  finished with 12mm thick HDHMR Board paneling &amp; finally finished with laminate of approved make &amp; shade as per design including all fixing arrangement MS frame work welded with existing airpot  frame work finish with base primer &amp; enamel paint . 
Rate shall also include all necessary hardware, fixing on partition. All complete as per the details, drawings or as directed by Architect/Engineer.  </t>
    </r>
    <r>
      <rPr>
        <b/>
        <sz val="8"/>
        <rFont val="Calibri Light"/>
        <family val="2"/>
        <scheme val="major"/>
      </rPr>
      <t>( Base Rate of laminate @ Rs.90/- Sqft )</t>
    </r>
  </si>
  <si>
    <r>
      <t xml:space="preserve">Providing &amp; fixing </t>
    </r>
    <r>
      <rPr>
        <b/>
        <sz val="8"/>
        <rFont val="Calibri Light"/>
        <family val="2"/>
        <scheme val="major"/>
      </rPr>
      <t>200mm dia betan copper bowl screen</t>
    </r>
    <r>
      <rPr>
        <sz val="8"/>
        <rFont val="Calibri Light"/>
        <family val="2"/>
        <scheme val="major"/>
      </rPr>
      <t xml:space="preserve"> as per design over existing HDHMR paneling including all fixing arrangement </t>
    </r>
  </si>
  <si>
    <r>
      <t xml:space="preserve">Providing and fixing 1mm thick laminate  panelling  over existing partition as per approved sample under  betan copper bowl area including all fixing arrangement complete in all respect. </t>
    </r>
    <r>
      <rPr>
        <b/>
        <sz val="8"/>
        <rFont val="Calibri Light"/>
        <family val="2"/>
        <scheme val="major"/>
      </rPr>
      <t>Only finished area to be measured &amp; paid.( Basic cost of Laminate@ Rs.175/-Sqft ).</t>
    </r>
  </si>
  <si>
    <r>
      <t>Providing making &amp; fixing in position</t>
    </r>
    <r>
      <rPr>
        <b/>
        <sz val="8"/>
        <rFont val="Calibri Light"/>
        <family val="2"/>
        <scheme val="major"/>
      </rPr>
      <t xml:space="preserve"> Wedge type Partition</t>
    </r>
    <r>
      <rPr>
        <sz val="8"/>
        <rFont val="Calibri Light"/>
        <family val="2"/>
        <scheme val="major"/>
      </rPr>
      <t xml:space="preserve"> as per Design  made of 12mm thick HDHMR boad vertcally &amp; horigentally including all fixing arrangement &amp; finally finished with laminate in all sides of partition complate. </t>
    </r>
  </si>
  <si>
    <r>
      <t xml:space="preserve">Providing and fixing 1mm thick laminate  panelling  with grooves over existing partition as per approved sample including all fixing arrangement complete in all respect. </t>
    </r>
    <r>
      <rPr>
        <b/>
        <sz val="8"/>
        <rFont val="Calibri Light"/>
        <family val="2"/>
        <scheme val="major"/>
      </rPr>
      <t>Only finished area to be measured &amp; paid.( Basic cost of Laminate@ Rs.90/-Sqft ).</t>
    </r>
  </si>
  <si>
    <r>
      <t xml:space="preserve">Providing &amp; fixing of Hand Wash Mirror of approx. size 450x900mm &amp;  with 6mm thick Silver Mirror pasted on two layers of 19mm th. BWP ply backing with approved adhesive (Top layer and Mirror cut to shape as per elevation and bottom layer shorter in size to house LED profile for edge lighting), Mirror and top layer ply to be covered with 25mm SS PVD coated (Gold finish) edge binding. It is to be hung on the wall with all necessary arrangements &amp; hardware. Rate shall include all incidental, cutting, staging, scafolding, provision for electrical point for back cove, fixing profile lights etc, all complete in all respects as per drawing, Measurement as per elevation.
(Make- Saint Gobin)
</t>
    </r>
    <r>
      <rPr>
        <b/>
        <sz val="8"/>
        <rFont val="Calibri Light"/>
        <family val="2"/>
        <scheme val="major"/>
      </rPr>
      <t>(Basic Rate of Mirror Rs.200/ Per Sqft.)</t>
    </r>
  </si>
  <si>
    <r>
      <t xml:space="preserve">Providing and fixing 1mm thick laminate  panelling  with Grains &amp; necessary grooves over existing partition as per approved sample including all fixing arrangement &amp; grooves finishing as required complete in all respect. </t>
    </r>
    <r>
      <rPr>
        <b/>
        <sz val="8"/>
        <rFont val="Calibri Light"/>
        <family val="2"/>
        <scheme val="major"/>
      </rPr>
      <t>Only finished area to be measured &amp; paid.( Basic cost of Laminate@ Rs.175/-Sqft ).</t>
    </r>
  </si>
  <si>
    <r>
      <t>Providing and fixing Ist quality ceramic glazed wall tiles  (thickness to be specified by the manufacturer), of approved make, in all colours, shades eany size as approved by Engineer-in-Charge</t>
    </r>
    <r>
      <rPr>
        <b/>
        <sz val="8"/>
        <rFont val="Calibri Light"/>
        <family val="2"/>
        <scheme val="major"/>
      </rPr>
      <t xml:space="preserve">  for dado</t>
    </r>
    <r>
      <rPr>
        <sz val="8"/>
        <rFont val="Calibri Light"/>
        <family val="2"/>
        <scheme val="major"/>
      </rPr>
      <t xml:space="preserve"> fixed with  cement based high polymer modified quick set tile adhesive ( water based ) conforming to IS : 15477, in a average 3mm thickness including filling  the joints mixed with pigment to match the shade of the tiles to give a smooth  surface.</t>
    </r>
    <r>
      <rPr>
        <b/>
        <sz val="8"/>
        <rFont val="Calibri Light"/>
        <family val="2"/>
        <scheme val="major"/>
      </rPr>
      <t>( Basic cost of tile@ Rs. 480/- per Sqm)</t>
    </r>
  </si>
  <si>
    <r>
      <t>Providing and fixing Ist quality ceramic glazed wall tiles ( 1200 x 600mm ) (thickness to be specified by the manufacturer), of approved make, in all colours, shades of any size as approved by Engineer-in-Charge, for dados, over 12 mm thick bed of cement mortar 1:3 (1 cement : 3 coarse sand) and jointing with grey cement slurry @ 3.3kg per sqm, including pointing in white cement mixed with pigment of matching shade complete.</t>
    </r>
    <r>
      <rPr>
        <b/>
        <sz val="8"/>
        <rFont val="Calibri Light"/>
        <family val="2"/>
        <scheme val="major"/>
      </rPr>
      <t xml:space="preserve"> ( Basic cost of tiles @ Rs.110/- Sqft )  </t>
    </r>
  </si>
  <si>
    <r>
      <t>Providing and fixing Ist quality ceramic glazed wall tiles ( 75 x 300 )  (thickness to be specified by the manufacturer), of approved make, in all colours, shadesof any size as approved by Engineer-in-Charge, for dados, over 12 mm thick bed of cement mortar 1:3 (1 cement : 3 coarse sand) and jointing with grey cement slurry @ 3.3kg per sqm, including pointing in white cement mixed with pigment of matching shade complete.</t>
    </r>
    <r>
      <rPr>
        <b/>
        <sz val="8"/>
        <rFont val="Calibri Light"/>
        <family val="2"/>
        <scheme val="major"/>
      </rPr>
      <t xml:space="preserve"> ( Basic cost of tiles @ Rs.200/- Sqft )</t>
    </r>
  </si>
  <si>
    <r>
      <t>Providing and fixing teracota  wall tiles ( 100 x 225mm )  (thickness to be specified by the manufacturer), of approved make  for dado, with adhesive of approved make over existing HDHMR board paneling  including pointing in white cement mixed with pigment of matching shade of tile complete.</t>
    </r>
    <r>
      <rPr>
        <b/>
        <sz val="8"/>
        <rFont val="Calibri Light"/>
        <family val="2"/>
        <scheme val="major"/>
      </rPr>
      <t xml:space="preserve"> ( Basic cost of tiles @ Rs.130/- Sqft )</t>
    </r>
  </si>
  <si>
    <r>
      <t>Providing and fixing Mosaic  tiles ( 20 x 20mm )  , of approved make  for dado, with adhesive of approved make over existing HDHMR board paneling  including pointing in white cement mixed with pigment of matching shade of tile complete.</t>
    </r>
    <r>
      <rPr>
        <b/>
        <sz val="8"/>
        <rFont val="Calibri Light"/>
        <family val="2"/>
        <scheme val="major"/>
      </rPr>
      <t xml:space="preserve"> ( Basic cost of tiles @ Rs.700/- Sqft )</t>
    </r>
  </si>
  <si>
    <r>
      <t xml:space="preserve">Providing and fixing of 18 mm thk.  Granite stone strip  (50mm wide )wall over a bed of 12 mm thk. Cement mortar 1:4 (1 Cement : 4 coarse sand) joints filled with epoxy adhesive to match the color of granite. Rate shall be including polished granite, necessary wastage, cutting, edge grinding and polishing as per the instructions of the Project Manager, complete.  </t>
    </r>
    <r>
      <rPr>
        <b/>
        <sz val="8"/>
        <rFont val="Calibri Light"/>
        <family val="2"/>
        <scheme val="major"/>
      </rPr>
      <t>( Base Rate of Granite @ Rs. 250/- Sqft )</t>
    </r>
  </si>
  <si>
    <r>
      <t xml:space="preserve"> Providing and applying  texture paint with undercoat and  sealer, on  pop puning wall   as per manufacture recommendation. Rate to be inclusive of required scafolding, required base work for texture required tool plants etc., complete as per architect's approval.</t>
    </r>
    <r>
      <rPr>
        <b/>
        <sz val="8"/>
        <rFont val="Calibri Light"/>
        <family val="2"/>
        <scheme val="major"/>
      </rPr>
      <t xml:space="preserve"> ( Base Rate of texture Paint @ Rs. 165/- Sqft ).</t>
    </r>
  </si>
  <si>
    <r>
      <t xml:space="preserve">Providing and Fixing Reception table with Top, side  and facia of upper level to be finished in Laminate of approved make &amp; shade as per design ( L Type 650 + 2100 x 650 x 750/1050 )
The table shall be executed in split levels. The top level shall be 1050mm high and 300mm wide Laminate finish &amp;  the second level shall be the working level at 750mm (finished). The worktop level, Side &amp; Facade  finish  in Stone &amp; 1mm thick brass laminate  on round piller as per design. The edge of stone chemfered &amp; internal side edges shall be finished in PVC edge binding factory pressed in a reverse bevel edge. The facia shall have  finished with Combination of laminate, 1mm thick  brass laminate &amp; stone  on the outside and laminate on the Inside.Table to have provision for raceways as per details.
Table shall be provided with 2 storages below the countertop consisiting of open pencil drawer and one deep drawer. All necessary accessories like hinges, locks, profile handle, magnetic catchers, shall be of hettich make or equivalent.The channels used for the drawers shall be side mount, fully extendable, self closing type in SS.Hardware: </t>
    </r>
    <r>
      <rPr>
        <b/>
        <sz val="8"/>
        <color indexed="8"/>
        <rFont val="Calibri Light"/>
        <family val="2"/>
        <scheme val="major"/>
      </rPr>
      <t xml:space="preserve"> ( Base Rate of Stone @ Rs. 750/- Sqft &amp; Laminate @ Rs. 90/- Sqft &amp; Base rate of brass laminate @ Rs. 350/- Sqft) </t>
    </r>
  </si>
  <si>
    <r>
      <t xml:space="preserve">P/F  </t>
    </r>
    <r>
      <rPr>
        <b/>
        <sz val="8"/>
        <color indexed="8"/>
        <rFont val="Calibri Light"/>
        <family val="2"/>
        <scheme val="major"/>
      </rPr>
      <t xml:space="preserve">Buffet counter </t>
    </r>
    <r>
      <rPr>
        <sz val="8"/>
        <color indexed="8"/>
        <rFont val="Calibri Light"/>
        <family val="2"/>
        <scheme val="major"/>
      </rPr>
      <t xml:space="preserve"> comprising of 18mm thk. prepolish granite  top with SS inlay as per dwg. with 19x6mm SS inserts to be used as sliding rail. Front and side part of the shell to be finished in Ribbed laminate  of approved make &amp; shade  with some openable shutters and some without shutter shelf all internal surface to be finished in </t>
    </r>
    <r>
      <rPr>
        <b/>
        <sz val="8"/>
        <color indexed="8"/>
        <rFont val="Calibri Light"/>
        <family val="2"/>
        <scheme val="major"/>
      </rPr>
      <t>Calcutta white ston</t>
    </r>
    <r>
      <rPr>
        <sz val="8"/>
        <color indexed="8"/>
        <rFont val="Calibri Light"/>
        <family val="2"/>
        <scheme val="major"/>
      </rPr>
      <t>e &amp; SS PVD coated in Gold finish skirting.  The entire counter  will be in MS Frame work with 19mm thick HDHMR Board  with necessary shelves. All internal surface of storages to be finished with laminate &amp; all external surface to be finished with ribbed  Laminate  of approved make &amp; shade  all exposed edges to be finished with edge tape included all hardware of approved make complete in all respect.,</t>
    </r>
    <r>
      <rPr>
        <b/>
        <sz val="8"/>
        <color indexed="8"/>
        <rFont val="Calibri Light"/>
        <family val="2"/>
        <scheme val="major"/>
      </rPr>
      <t xml:space="preserve"> Basic Rate of Granite Stone 250/- Sqft &amp; Calcutta White Stone  850/- sq. ft. &amp; Laminate  @ Rs 90/- Sqft.  ( 5700 x 650mm Deep &amp; 900mm High ) </t>
    </r>
  </si>
  <si>
    <r>
      <t xml:space="preserve">Providing &amp; fixing counter  with storage, counter top &amp;  facade made of duly painted 50 x 50mm MS Box section frame work fixed to wall cladded with 18mm thick ribbed HDHMR Board   on front  as  per details  finished with PU Paint. Counter top, front &amp; side facia as shown in drawing to be finished with HDHMR Board  as per design fixed over frame work  with light glowing arrangement   &amp; counter top finish with 18mm thick granite stone  of approved shade with adhesive, including  grinding, polishing, rounding of edges, chamfering of edges, silicon sealant as required  etc. including  internal storage also made of 19mm thick HDHMR board finished with laminate inside &amp; shutter of storage finished with 19mm thick CNC cut HDHMR finish with laminate of approved make &amp; shade &amp; required hardware complete as  per   design  and drawing. complete in all respect. (Plan area to be measured).
</t>
    </r>
    <r>
      <rPr>
        <b/>
        <sz val="8"/>
        <color indexed="8"/>
        <rFont val="Calibri Light"/>
        <family val="2"/>
        <scheme val="major"/>
      </rPr>
      <t xml:space="preserve"> counter top width 150mm wide &amp; 75mm front facia with  Granite stone base Rate 250/- Sqft. &amp; Laminate 90/- Sqft  ( 2470 x 950mm high &amp; 1015mm Deep </t>
    </r>
  </si>
  <si>
    <r>
      <t>Providing and fixing of Vanity counter without  storage unit. The Counter top shall be formed out of  18-19 mm thk Granite stone shall be formed to shape with 19mm thick HDHMR  board  backing as per the details., Edge finished with 2mm thk PVC Edge banding as per the  detail drawings Complete.</t>
    </r>
    <r>
      <rPr>
        <b/>
        <sz val="8"/>
        <color indexed="8"/>
        <rFont val="Calibri Light"/>
        <family val="2"/>
        <scheme val="major"/>
      </rPr>
      <t xml:space="preserve"> ( Base Rate of Granite @ Rs. 250/- Sqft ) ( Counter size  600 x 450mm ) </t>
    </r>
  </si>
  <si>
    <r>
      <rPr>
        <b/>
        <sz val="8"/>
        <color indexed="8"/>
        <rFont val="Calibri Light"/>
        <family val="2"/>
        <scheme val="major"/>
      </rPr>
      <t>PLANTERS:</t>
    </r>
    <r>
      <rPr>
        <sz val="8"/>
        <color indexed="8"/>
        <rFont val="Calibri Light"/>
        <family val="2"/>
        <scheme val="major"/>
      </rPr>
      <t xml:space="preserve"> 200 mm Wide &amp; 200 to 300mm deep planter  made out of 19mm thick HDHMR Board finished with  with 1 mm thick laminate   of approved make &amp; shade as per design  all outer side  &amp; inner side balancing laminate   as/Architects approval. </t>
    </r>
    <r>
      <rPr>
        <b/>
        <sz val="8"/>
        <color indexed="8"/>
        <rFont val="Calibri Light"/>
        <family val="2"/>
        <scheme val="major"/>
      </rPr>
      <t>( Base Rate of Laminate @ Rs. 90/- Sqft )</t>
    </r>
  </si>
  <si>
    <r>
      <t>Providing and fixing</t>
    </r>
    <r>
      <rPr>
        <b/>
        <sz val="8"/>
        <color indexed="8"/>
        <rFont val="Calibri Light"/>
        <family val="2"/>
        <scheme val="major"/>
      </rPr>
      <t xml:space="preserve"> Dumpste</t>
    </r>
    <r>
      <rPr>
        <sz val="8"/>
        <color indexed="8"/>
        <rFont val="Calibri Light"/>
        <family val="2"/>
        <scheme val="major"/>
      </rPr>
      <t>r</t>
    </r>
    <r>
      <rPr>
        <b/>
        <sz val="8"/>
        <color indexed="8"/>
        <rFont val="Calibri Light"/>
        <family val="2"/>
        <scheme val="major"/>
      </rPr>
      <t xml:space="preserve"> ( 600mm deep ) </t>
    </r>
    <r>
      <rPr>
        <sz val="8"/>
        <color indexed="8"/>
        <rFont val="Calibri Light"/>
        <family val="2"/>
        <scheme val="major"/>
      </rPr>
      <t xml:space="preserve">with Two Nos. 200mm high flap shutter at top  &amp; then Openable shutter. Dumpster   made of  19mm thick HDHMR Board  finish with .8mm thick laminate  inside  &amp; all outer surface, Dumpster Top  &amp; 50mm back splash   finished with 1mm thick laminate of approved make &amp; shade as per details shown in drawing .
Flap Shutters &amp; openable Shutters of Dumpster  to be formed of 19mm thick HDHMR  board  finish with 1mm thick laminate &amp; l exposed edges finished with bending tap   as per details shown in drawing. 
Rate to inclusive of all hardware of approved make . </t>
    </r>
    <r>
      <rPr>
        <b/>
        <sz val="8"/>
        <rFont val="Calibri Light"/>
        <family val="2"/>
        <scheme val="major"/>
      </rPr>
      <t>Base rate of Laminate @ Rs. 90/- Sqft</t>
    </r>
  </si>
  <si>
    <r>
      <t xml:space="preserve">Providing &amp; fixing bar counter top &amp;  facade made of duly painted 50 x 50mm MS Box section frame work fixed to wall cladded with 18mm thick ribbed HDHMR Board   on front &amp; both sides of bar counter wall above 500mm level to counter top  as  per details  finished with PU Paint &amp; finish floor to  upto 500mm high  facade also cladded with 18mm thick HDHMR Board finish with laminate of approved make &amp; shade. Counter top, front &amp; side facia as shown in drawing to be finished with HDHMR Board  as per design fixed over frame work  with light glowing arrangement   &amp; counter top finish with 18mm thick granite stone  of approved shade with adhesive, including  grinding, polishing, rounding of edges, chamfering of edges, silicon sealant as required  etc. Complete as  per   design  and drawing. complete in all respect. (Plan area to be measured).
</t>
    </r>
    <r>
      <rPr>
        <b/>
        <sz val="8"/>
        <color indexed="8"/>
        <rFont val="Calibri Light"/>
        <family val="2"/>
        <scheme val="major"/>
      </rPr>
      <t>Bar counter top width 150mm wide &amp; 75mm front facia with  Granite stone base Rate 250/- Sqft. &amp; Laminate 350/- Sqft</t>
    </r>
  </si>
  <si>
    <r>
      <t>Providing &amp; fixing</t>
    </r>
    <r>
      <rPr>
        <b/>
        <sz val="8"/>
        <rFont val="Calibri Light"/>
        <family val="2"/>
        <scheme val="major"/>
      </rPr>
      <t xml:space="preserve"> Counter ( 850deepx150 back splash) </t>
    </r>
    <r>
      <rPr>
        <sz val="8"/>
        <color indexed="8"/>
        <rFont val="Calibri Light"/>
        <family val="2"/>
        <scheme val="major"/>
      </rPr>
      <t xml:space="preserve"> with appropriate</t>
    </r>
    <r>
      <rPr>
        <b/>
        <sz val="8"/>
        <rFont val="Calibri Light"/>
        <family val="2"/>
        <scheme val="major"/>
      </rPr>
      <t xml:space="preserve"> </t>
    </r>
    <r>
      <rPr>
        <b/>
        <i/>
        <sz val="8"/>
        <rFont val="Calibri Light"/>
        <family val="2"/>
        <scheme val="major"/>
      </rPr>
      <t>MS framework of counter top finished with BWP ply 19mm thk</t>
    </r>
    <r>
      <rPr>
        <sz val="8"/>
        <color indexed="8"/>
        <rFont val="Calibri Light"/>
        <family val="2"/>
        <scheme val="major"/>
      </rPr>
      <t xml:space="preserve">, finished with pre-polished granite with adhesive including  edge moulding &amp; polishing  as per Drawing and approved sample of moulding. </t>
    </r>
    <r>
      <rPr>
        <b/>
        <sz val="8"/>
        <color indexed="8"/>
        <rFont val="Calibri Light"/>
        <family val="2"/>
        <scheme val="major"/>
      </rPr>
      <t>Base Rate of Granite @ Rs. 250/- Sqft</t>
    </r>
  </si>
  <si>
    <r>
      <t xml:space="preserve">Providing, making &amp; fixing Bar back  display as per design 200 to 300mm   deep  with required M.S. / wooden  frame  work with 30mm thick HDHMR l board for required  shelves finished with laminate   of approved make &amp; shade    on top &amp; bottom  with 10mm thick teak wood edge lipping &amp; back of display also  finish with brass laminate, required  8mm dia SS bar PVD coated gold finish for holding bottle &amp; finally finished with  Tiles on external surface of display fixed with adhesive    complete in all respect. </t>
    </r>
    <r>
      <rPr>
        <b/>
        <sz val="8"/>
        <color indexed="8"/>
        <rFont val="Calibri Light"/>
        <family val="2"/>
        <scheme val="major"/>
      </rPr>
      <t>(Basic Cost of Laminate   @ Rs.350/- Sqft &amp; Tile @ Rs. 600/- Sqft  )</t>
    </r>
  </si>
  <si>
    <r>
      <t xml:space="preserve">Providing and placing in position </t>
    </r>
    <r>
      <rPr>
        <b/>
        <sz val="8"/>
        <rFont val="Calibri Light"/>
        <family val="2"/>
        <scheme val="major"/>
      </rPr>
      <t>Manager's table</t>
    </r>
    <r>
      <rPr>
        <sz val="8"/>
        <rFont val="Calibri Light"/>
        <family val="2"/>
        <scheme val="major"/>
      </rPr>
      <t xml:space="preserve">  with side storage finish with Laminate   made out of 19mm thk. HDHMR Board  finished in appd. Laminate and edge in wooden liping patti finished with melamine polish colour matching with table top made of 19mm thick double HDHMR board ( 38mm Thick ) with back splash 19mm thick HDHMR Board finished with  laminate  of approved make &amp; shade with necessary support framework as approved,</t>
    </r>
    <r>
      <rPr>
        <b/>
        <sz val="8"/>
        <rFont val="Calibri Light"/>
        <family val="2"/>
        <scheme val="major"/>
      </rPr>
      <t xml:space="preserve"> </t>
    </r>
    <r>
      <rPr>
        <sz val="8"/>
        <rFont val="Calibri Light"/>
        <family val="2"/>
        <scheme val="major"/>
      </rPr>
      <t>Cost to include all hardware, fasteners, and rubber / PVC leveller etc. complete in all respect as per detailed drawing.</t>
    </r>
    <r>
      <rPr>
        <b/>
        <sz val="8"/>
        <rFont val="Calibri Light"/>
        <family val="2"/>
        <scheme val="major"/>
      </rPr>
      <t xml:space="preserve"> Size : 1800 x 500 x 750 mm &amp; side storage 940 x 400 x 750mm  ( Base Cost of laminate @ Rs. 90/- Sqft )</t>
    </r>
  </si>
  <si>
    <r>
      <t xml:space="preserve">providing &amp; placing in position lamiante finish Pedistal  400 x  300mm x 600mm  made of 19mm thick HDHMR borad with nesessary drawer &amp; shelves finish with laminate of approved make &amp; shade complete. </t>
    </r>
    <r>
      <rPr>
        <b/>
        <sz val="8"/>
        <color indexed="8"/>
        <rFont val="Calibri Light"/>
        <family val="2"/>
        <scheme val="major"/>
      </rPr>
      <t>( base Rate of Laminate @ Rs. 90/- Sqft )</t>
    </r>
  </si>
  <si>
    <r>
      <t xml:space="preserve">Providing and placing in position </t>
    </r>
    <r>
      <rPr>
        <b/>
        <sz val="8"/>
        <rFont val="Calibri Light"/>
        <family val="2"/>
        <scheme val="major"/>
      </rPr>
      <t>Manager's overhead storage</t>
    </r>
    <r>
      <rPr>
        <sz val="8"/>
        <rFont val="Calibri Light"/>
        <family val="2"/>
        <scheme val="major"/>
      </rPr>
      <t xml:space="preserve"> made out of 18mm thk. marine ply finished in appd. Laminate with necessary support framework as approved,</t>
    </r>
    <r>
      <rPr>
        <b/>
        <sz val="8"/>
        <rFont val="Calibri Light"/>
        <family val="2"/>
        <scheme val="major"/>
      </rPr>
      <t xml:space="preserve"> </t>
    </r>
    <r>
      <rPr>
        <sz val="8"/>
        <rFont val="Calibri Light"/>
        <family val="2"/>
        <scheme val="major"/>
      </rPr>
      <t>Cost to include all hardware, fasteners, and rubber / PVC leveller etc. complete in all respect as per detailed drawing.</t>
    </r>
    <r>
      <rPr>
        <b/>
        <sz val="8"/>
        <rFont val="Calibri Light"/>
        <family val="2"/>
        <scheme val="major"/>
      </rPr>
      <t xml:space="preserve"> Size : 1800 x 450 x 600 mm ( Base Cost of Laminate @ Rs. 90/- Sqft )</t>
    </r>
  </si>
  <si>
    <r>
      <t xml:space="preserve">Providing and Fixing in position softboard of specified size in Dark Grey Fabric complete in all respect as per detailed drawing. </t>
    </r>
    <r>
      <rPr>
        <b/>
        <sz val="8"/>
        <rFont val="Calibri Light"/>
        <family val="2"/>
        <scheme val="major"/>
      </rPr>
      <t>Panel Size :  750 x 600mm</t>
    </r>
  </si>
  <si>
    <r>
      <t>Providing and fixing</t>
    </r>
    <r>
      <rPr>
        <b/>
        <sz val="8"/>
        <color indexed="8"/>
        <rFont val="Calibri Light"/>
        <family val="2"/>
        <scheme val="major"/>
      </rPr>
      <t xml:space="preserve"> Loft Storage ( 900mm deep )as per design </t>
    </r>
    <r>
      <rPr>
        <sz val="8"/>
        <color indexed="8"/>
        <rFont val="Calibri Light"/>
        <family val="2"/>
        <scheme val="major"/>
      </rPr>
      <t xml:space="preserve">   made of  50 x 50mm MS tube frame  then fixed 19mm thick HDHMR Board  on all external side with partition at center up to 1200mm height without shutter  finished with paint &amp; above  1200mm storage  with required shelves &amp; shutters finished with laminate of approved make &amp; shade including all required hardware complete in all respect. ( Base Rate of laminate @ rS. 90/- Sqft )</t>
    </r>
  </si>
  <si>
    <r>
      <t>Providing and fixing</t>
    </r>
    <r>
      <rPr>
        <b/>
        <sz val="8"/>
        <color indexed="8"/>
        <rFont val="Calibri Light"/>
        <family val="2"/>
        <scheme val="major"/>
      </rPr>
      <t xml:space="preserve"> Garbage bin  ( 700mm deep ) </t>
    </r>
    <r>
      <rPr>
        <sz val="8"/>
        <color indexed="8"/>
        <rFont val="Calibri Light"/>
        <family val="2"/>
        <scheme val="major"/>
      </rPr>
      <t xml:space="preserve">with  flap shutter at top  &amp;  Openable shutter at front &amp; PVC dust bin inside the storage. Garbage bin  made of  19mm thick HDHMR Board  finish with .8mm thick laminate  inside  &amp; all outer surface, Garbage bin, Top    finished with 1mm thick laminate of approved make &amp; shade as per details shown in drawing .
Flap Shutters  garbage bin at top  to be formed of 19mm thick HDHMR  board  finish with 1mm thick laminate &amp; &amp; openable Shutters of  garbage bin  to be formed of 19mm thick HDHMR  board CNC cut &amp; exposed edges finished with bending tap   as per details shown in drawing. 
Rate to inclusive of all hardware of approved make . </t>
    </r>
    <r>
      <rPr>
        <b/>
        <sz val="8"/>
        <rFont val="Calibri Light"/>
        <family val="2"/>
        <scheme val="major"/>
      </rPr>
      <t>Base rate of Laminate @ Rs. 90/- Sqft</t>
    </r>
  </si>
  <si>
    <r>
      <t xml:space="preserve">Providing and placing in position </t>
    </r>
    <r>
      <rPr>
        <b/>
        <sz val="8"/>
        <rFont val="Calibri Light"/>
        <family val="2"/>
        <scheme val="major"/>
      </rPr>
      <t>open shelves  storage</t>
    </r>
    <r>
      <rPr>
        <sz val="8"/>
        <rFont val="Calibri Light"/>
        <family val="2"/>
        <scheme val="major"/>
      </rPr>
      <t xml:space="preserve"> made out of 19mm thk. HDHMR board shelves  finished with . Laminate of approved make &amp; shade at top &amp; bottom with necessary support framework&amp; exposed edges finish with PVC edge bending complete.</t>
    </r>
    <r>
      <rPr>
        <b/>
        <sz val="8"/>
        <rFont val="Calibri Light"/>
        <family val="2"/>
        <scheme val="major"/>
      </rPr>
      <t xml:space="preserve"> </t>
    </r>
    <r>
      <rPr>
        <sz val="8"/>
        <rFont val="Calibri Light"/>
        <family val="2"/>
        <scheme val="major"/>
      </rPr>
      <t>Cost to include all required hardware for fixing arrangement fasteners, and rubber / PVC leveller etc. complete in all respect as per detailed drawing.</t>
    </r>
    <r>
      <rPr>
        <b/>
        <sz val="8"/>
        <rFont val="Calibri Light"/>
        <family val="2"/>
        <scheme val="major"/>
      </rPr>
      <t xml:space="preserve"> Size : 900 x 450 x 1050 mm ( Base Cost of Laminate @ Rs. 90/- Sqft )</t>
    </r>
  </si>
  <si>
    <r>
      <t xml:space="preserve">2 Nos. Fully automatic </t>
    </r>
    <r>
      <rPr>
        <b/>
        <i/>
        <sz val="8"/>
        <rFont val="Calibri Light"/>
        <family val="2"/>
        <scheme val="major"/>
      </rPr>
      <t xml:space="preserve">1.5 KW Motor DOL starter </t>
    </r>
    <r>
      <rPr>
        <sz val="8"/>
        <rFont val="Calibri Light"/>
        <family val="2"/>
        <scheme val="major"/>
      </rPr>
      <t xml:space="preserve">with 20A TP Type C Curve MCB ,  9A TP Contactor , ON/OFF push buttons and  on/off/Trip indicating  lights  , A/M selector switch for local/remote operations, CT operated Digital Ammeter, suitable NO &amp; NC Potential free contacts for Interlocking with Fire alarm panel 2.0A -3.3 A O/L relay with inbuilt single phase preventor , selector switches etc as required. </t>
    </r>
  </si>
  <si>
    <t>Shah Enterprises</t>
  </si>
  <si>
    <t>Tamil Construction</t>
  </si>
  <si>
    <t>Fallow</t>
  </si>
  <si>
    <t>Anjle</t>
  </si>
  <si>
    <t>INTER CARE ENTERPRISE - Kaium</t>
  </si>
  <si>
    <t>INTER CARE ENTERPRISES - Akthar</t>
  </si>
  <si>
    <t>Intercare - Kaium</t>
  </si>
  <si>
    <t>Intercare - Akthar</t>
  </si>
  <si>
    <t>Target price</t>
  </si>
  <si>
    <t>Target</t>
  </si>
  <si>
    <t>Target Price</t>
  </si>
  <si>
    <t xml:space="preserve"> SHAH ENTERPRISES (R1)</t>
  </si>
  <si>
    <t>Shah Enterprises (R1)</t>
  </si>
  <si>
    <t>SHAH ENTERPRISES (R1)</t>
  </si>
  <si>
    <t>L1</t>
  </si>
  <si>
    <t>L2</t>
  </si>
  <si>
    <t>L3</t>
  </si>
  <si>
    <t xml:space="preserve"> SHAH ENTERPRISES (R2)</t>
  </si>
  <si>
    <t>SHAH ENTERPRISES (R2)</t>
  </si>
  <si>
    <t>Shah Enterprises (R2)</t>
  </si>
  <si>
    <t>SHAH ENTERPRISES (R0)</t>
  </si>
  <si>
    <t>Fallow (R0)</t>
  </si>
  <si>
    <t>Fallow (R1)</t>
  </si>
  <si>
    <t>INTER CARE ENTERPRISES - Akthar (R1)</t>
  </si>
  <si>
    <t>Best Enterprises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</si>
</sst>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3" formatCode="_ * #,##0.00_ ;_ * \-#,##0.00_ ;_ * &quot;-&quot;??_ ;_ @_ "/>
    <numFmt numFmtId="164" formatCode="[$-409]0.00"/>
    <numFmt numFmtId="165" formatCode="_(* #,##0.00_);_(* \(#,##0.00\);_(* \-??_);_(@_)"/>
    <numFmt numFmtId="166" formatCode="##\ ##\ ##\ ###"/>
    <numFmt numFmtId="167" formatCode="_(* #,##0.00_);_(* \(#,##0.00\);_(* &quot;-&quot;??_);_(@_)"/>
    <numFmt numFmtId="168" formatCode="_(* #,##0_);_(* \(#,##0\);_(* &quot;-&quot;??_);_(@_)"/>
    <numFmt numFmtId="169" formatCode="#,##0.0"/>
    <numFmt numFmtId="170" formatCode="0.0"/>
    <numFmt numFmtId="171" formatCode="&quot;Rs.&quot;\ #,##0;&quot;Rs.&quot;\ \-#,##0"/>
    <numFmt numFmtId="172" formatCode="&quot;Rs.&quot;\ #,##0.00;[Red]&quot;Rs.&quot;\ \-#,##0.00"/>
    <numFmt numFmtId="173" formatCode="_ * #,##0_ ;_ * \-#,##0_ ;_ * &quot;-&quot;??_ ;_ @_ "/>
    <numFmt numFmtId="174" formatCode="_-* #,##0.00_-;\-* #,##0.00_-;_-* &quot;-&quot;??_-;_-@_-"/>
    <numFmt numFmtId="175" formatCode="#,##0.00\ ;&quot; (&quot;#,##0.00\);&quot; -&quot;#\ ;@\ "/>
  </numFmts>
  <fonts count="53">
    <font>
      <sz val="11"/>
      <color theme="1"/>
      <name val="Calibri"/>
      <family val="2"/>
      <scheme val="minor"/>
    </font>
    <font>
      <sz val="11"/>
      <color theme="1"/>
      <name val="Calibri"/>
      <family val="2"/>
      <scheme val="minor"/>
    </font>
    <font>
      <sz val="10"/>
      <name val="Arial"/>
      <family val="2"/>
    </font>
    <font>
      <sz val="11"/>
      <color rgb="FF000000"/>
      <name val="Calibri"/>
      <family val="2"/>
      <charset val="1"/>
    </font>
    <font>
      <sz val="10"/>
      <name val="Arial"/>
      <family val="2"/>
    </font>
    <font>
      <sz val="10"/>
      <name val="Times New Roman"/>
      <family val="1"/>
    </font>
    <font>
      <sz val="10"/>
      <name val="Helv"/>
      <charset val="204"/>
    </font>
    <font>
      <sz val="11"/>
      <color indexed="8"/>
      <name val="Arial"/>
      <family val="2"/>
    </font>
    <font>
      <sz val="10"/>
      <name val="Helv"/>
      <family val="2"/>
    </font>
    <font>
      <i/>
      <sz val="11"/>
      <color rgb="FF7F7F7F"/>
      <name val="Calibri"/>
      <family val="2"/>
      <scheme val="minor"/>
    </font>
    <font>
      <b/>
      <u/>
      <sz val="8"/>
      <color theme="1"/>
      <name val="Calibri Light"/>
      <family val="2"/>
      <scheme val="major"/>
    </font>
    <font>
      <sz val="8"/>
      <color theme="1"/>
      <name val="Calibri Light"/>
      <family val="2"/>
      <scheme val="major"/>
    </font>
    <font>
      <b/>
      <sz val="8"/>
      <color theme="1"/>
      <name val="Calibri Light"/>
      <family val="2"/>
      <scheme val="major"/>
    </font>
    <font>
      <b/>
      <sz val="8"/>
      <name val="Calibri Light"/>
      <family val="2"/>
      <scheme val="major"/>
    </font>
    <font>
      <sz val="8"/>
      <name val="Calibri Light"/>
      <family val="2"/>
      <scheme val="major"/>
    </font>
    <font>
      <sz val="8"/>
      <color indexed="8"/>
      <name val="Calibri Light"/>
      <family val="2"/>
      <scheme val="major"/>
    </font>
    <font>
      <sz val="8"/>
      <color indexed="10"/>
      <name val="Calibri Light"/>
      <family val="2"/>
      <scheme val="major"/>
    </font>
    <font>
      <b/>
      <sz val="8"/>
      <color indexed="8"/>
      <name val="Calibri Light"/>
      <family val="2"/>
      <scheme val="major"/>
    </font>
    <font>
      <b/>
      <i/>
      <sz val="8"/>
      <name val="Calibri Light"/>
      <family val="2"/>
      <scheme val="major"/>
    </font>
    <font>
      <sz val="8"/>
      <color rgb="FF000000"/>
      <name val="Calibri Light"/>
      <family val="2"/>
      <scheme val="major"/>
    </font>
    <font>
      <b/>
      <u/>
      <sz val="8"/>
      <name val="Calibri Light"/>
      <family val="2"/>
      <scheme val="major"/>
    </font>
    <font>
      <b/>
      <sz val="8"/>
      <color rgb="FFFF0000"/>
      <name val="Calibri Light"/>
      <family val="2"/>
      <scheme val="major"/>
    </font>
    <font>
      <b/>
      <i/>
      <sz val="8"/>
      <color rgb="FFFF0000"/>
      <name val="Calibri Light"/>
      <family val="2"/>
      <scheme val="major"/>
    </font>
    <font>
      <b/>
      <i/>
      <u/>
      <sz val="8"/>
      <name val="Calibri Light"/>
      <family val="2"/>
      <scheme val="major"/>
    </font>
    <font>
      <i/>
      <sz val="8"/>
      <name val="Calibri Light"/>
      <family val="2"/>
      <scheme val="major"/>
    </font>
    <font>
      <u/>
      <sz val="10"/>
      <color indexed="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Mangal"/>
      <family val="2"/>
    </font>
    <font>
      <sz val="11"/>
      <color indexed="8"/>
      <name val="Calibri"/>
      <family val="2"/>
      <charset val="1"/>
    </font>
    <font>
      <sz val="11"/>
      <color indexed="8"/>
      <name val="Times New Roman"/>
      <family val="1"/>
      <charset val="1"/>
    </font>
    <font>
      <sz val="11"/>
      <color indexed="8"/>
      <name val="Times New Roman"/>
      <family val="1"/>
    </font>
    <font>
      <sz val="10"/>
      <name val="Arial"/>
      <family val="2"/>
      <charset val="134"/>
    </font>
    <font>
      <i/>
      <sz val="11"/>
      <color rgb="FF808080"/>
      <name val="Calibri"/>
      <family val="2"/>
      <charset val="1"/>
    </font>
    <font>
      <i/>
      <sz val="11"/>
      <color rgb="FF7F7F7F"/>
      <name val="Calibri"/>
      <family val="2"/>
      <charset val="1"/>
    </font>
    <font>
      <sz val="10"/>
      <color rgb="FF000000"/>
      <name val="Calibri"/>
      <family val="2"/>
      <scheme val="minor"/>
    </font>
    <font>
      <sz val="8"/>
      <color rgb="FFFF0000"/>
      <name val="Calibri Light"/>
      <family val="2"/>
      <scheme val="major"/>
    </font>
    <font>
      <sz val="12"/>
      <name val="Arial"/>
      <family val="2"/>
    </font>
  </fonts>
  <fills count="42">
    <fill>
      <patternFill patternType="none"/>
    </fill>
    <fill>
      <patternFill patternType="gray125"/>
    </fill>
    <fill>
      <patternFill patternType="solid">
        <fgColor theme="0"/>
        <bgColor indexed="64"/>
      </patternFill>
    </fill>
    <fill>
      <patternFill patternType="solid">
        <fgColor theme="5" tint="0.39997558519241921"/>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rgb="FF92D050"/>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0" tint="-0.34998626667073579"/>
        <bgColor indexed="64"/>
      </patternFill>
    </fill>
    <fill>
      <patternFill patternType="solid">
        <fgColor theme="2" tint="-0.249977111117893"/>
        <bgColor indexed="64"/>
      </patternFill>
    </fill>
    <fill>
      <patternFill patternType="solid">
        <fgColor indexed="22"/>
        <bgColor indexed="55"/>
      </patternFill>
    </fill>
    <fill>
      <patternFill patternType="solid">
        <fgColor theme="6" tint="0.39997558519241921"/>
        <bgColor indexed="31"/>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9"/>
        <bgColor indexed="45"/>
      </patternFill>
    </fill>
    <fill>
      <patternFill patternType="solid">
        <fgColor indexed="22"/>
        <bgColor indexed="31"/>
      </patternFill>
    </fill>
    <fill>
      <patternFill patternType="solid">
        <fgColor indexed="30"/>
        <bgColor indexed="21"/>
      </patternFill>
    </fill>
    <fill>
      <patternFill patternType="solid">
        <fgColor indexed="43"/>
        <bgColor indexed="26"/>
      </patternFill>
    </fill>
    <fill>
      <patternFill patternType="solid">
        <fgColor rgb="FFFF0000"/>
        <bgColor indexed="64"/>
      </patternFill>
    </fill>
    <fill>
      <patternFill patternType="solid">
        <fgColor rgb="FFFFC000"/>
        <bgColor indexed="64"/>
      </patternFill>
    </fill>
    <fill>
      <patternFill patternType="solid">
        <fgColor theme="4" tint="0.79998168889431442"/>
        <bgColor indexed="64"/>
      </patternFill>
    </fill>
  </fills>
  <borders count="19">
    <border>
      <left/>
      <right/>
      <top/>
      <bottom/>
      <diagonal/>
    </border>
    <border>
      <left/>
      <right style="medium">
        <color indexed="8"/>
      </right>
      <top style="thin">
        <color indexed="8"/>
      </top>
      <bottom style="thin">
        <color indexed="8"/>
      </bottom>
      <diagonal/>
    </border>
    <border>
      <left style="medium">
        <color indexed="64"/>
      </left>
      <right/>
      <top/>
      <bottom style="medium">
        <color indexed="64"/>
      </bottom>
      <diagonal/>
    </border>
    <border>
      <left style="medium">
        <color indexed="64"/>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431">
    <xf numFmtId="0" fontId="0" fillId="0" borderId="0"/>
    <xf numFmtId="43" fontId="1" fillId="0" borderId="0" applyFont="0" applyFill="0" applyBorder="0" applyAlignment="0" applyProtection="0"/>
    <xf numFmtId="0" fontId="1" fillId="0" borderId="0"/>
    <xf numFmtId="0" fontId="2" fillId="0" borderId="0">
      <alignment vertical="center"/>
    </xf>
    <xf numFmtId="0" fontId="2" fillId="0" borderId="0"/>
    <xf numFmtId="0" fontId="2" fillId="0" borderId="0">
      <alignment vertical="center"/>
    </xf>
    <xf numFmtId="0" fontId="3" fillId="0" borderId="0"/>
    <xf numFmtId="0" fontId="2" fillId="0" borderId="0">
      <protection locked="0"/>
    </xf>
    <xf numFmtId="0" fontId="1" fillId="0" borderId="0"/>
    <xf numFmtId="0" fontId="2" fillId="0" borderId="0"/>
    <xf numFmtId="43" fontId="2" fillId="0" borderId="0" applyFont="0" applyFill="0" applyBorder="0" applyAlignment="0" applyProtection="0"/>
    <xf numFmtId="0" fontId="3" fillId="0" borderId="0"/>
    <xf numFmtId="0" fontId="5" fillId="0" borderId="0"/>
    <xf numFmtId="0" fontId="4" fillId="0" borderId="0"/>
    <xf numFmtId="0" fontId="6" fillId="0" borderId="0"/>
    <xf numFmtId="167" fontId="2" fillId="0" borderId="0" applyFont="0" applyFill="0" applyBorder="0" applyAlignment="0" applyProtection="0"/>
    <xf numFmtId="0" fontId="6" fillId="0" borderId="0"/>
    <xf numFmtId="0" fontId="2" fillId="0" borderId="0"/>
    <xf numFmtId="167" fontId="2" fillId="0" borderId="0" applyFont="0" applyFill="0" applyBorder="0" applyAlignment="0" applyProtection="0"/>
    <xf numFmtId="167" fontId="4" fillId="0" borderId="0" applyFont="0" applyFill="0" applyBorder="0" applyAlignment="0" applyProtection="0"/>
    <xf numFmtId="0" fontId="8" fillId="0" borderId="0"/>
    <xf numFmtId="0" fontId="26" fillId="13"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21" borderId="0" applyNumberFormat="0" applyBorder="0" applyAlignment="0" applyProtection="0"/>
    <xf numFmtId="0" fontId="26" fillId="16" borderId="0" applyNumberFormat="0" applyBorder="0" applyAlignment="0" applyProtection="0"/>
    <xf numFmtId="0" fontId="26" fillId="19" borderId="0" applyNumberFormat="0" applyBorder="0" applyAlignment="0" applyProtection="0"/>
    <xf numFmtId="0" fontId="26" fillId="22" borderId="0" applyNumberFormat="0" applyBorder="0" applyAlignment="0" applyProtection="0"/>
    <xf numFmtId="0" fontId="27" fillId="23"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27" fillId="29"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30" borderId="0" applyNumberFormat="0" applyBorder="0" applyAlignment="0" applyProtection="0"/>
    <xf numFmtId="0" fontId="28" fillId="14" borderId="0" applyNumberFormat="0" applyBorder="0" applyAlignment="0" applyProtection="0"/>
    <xf numFmtId="0" fontId="29" fillId="31" borderId="5" applyNumberFormat="0" applyAlignment="0" applyProtection="0"/>
    <xf numFmtId="0" fontId="30" fillId="32" borderId="6"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5" fillId="0" borderId="0" applyNumberFormat="0" applyFont="0" applyFill="0" applyBorder="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5" fillId="0" borderId="0" applyNumberFormat="0" applyFont="0" applyFill="0" applyBorder="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1" fontId="5" fillId="0" borderId="0" applyNumberFormat="0" applyFont="0" applyFill="0" applyBorder="0" applyProtection="0"/>
    <xf numFmtId="172" fontId="5" fillId="0" borderId="0" applyNumberFormat="0" applyFont="0" applyFill="0" applyBorder="0" applyProtection="0"/>
    <xf numFmtId="0" fontId="5" fillId="0" borderId="0" applyNumberFormat="0" applyFont="0" applyFill="0" applyBorder="0" applyProtection="0"/>
    <xf numFmtId="0" fontId="5" fillId="0" borderId="0" applyNumberFormat="0" applyFont="0" applyFill="0" applyBorder="0" applyProtection="0"/>
    <xf numFmtId="0" fontId="5" fillId="0" borderId="0" applyNumberFormat="0" applyFont="0" applyFill="0" applyBorder="0" applyProtection="0"/>
    <xf numFmtId="0" fontId="5" fillId="0" borderId="0" applyNumberFormat="0" applyFont="0" applyFill="0" applyBorder="0" applyProtection="0"/>
    <xf numFmtId="0" fontId="5" fillId="0" borderId="0" applyNumberFormat="0" applyFont="0" applyFill="0" applyBorder="0" applyProtection="0"/>
    <xf numFmtId="0" fontId="5" fillId="0" borderId="0" applyNumberFormat="0" applyFont="0" applyFill="0" applyBorder="0" applyProtection="0"/>
    <xf numFmtId="0" fontId="5" fillId="0" borderId="0" applyNumberFormat="0" applyFont="0" applyFill="0" applyBorder="0" applyProtection="0"/>
    <xf numFmtId="0" fontId="5" fillId="0" borderId="0" applyNumberFormat="0" applyFont="0" applyFill="0" applyBorder="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31" fillId="0" borderId="0" applyNumberFormat="0" applyFill="0" applyBorder="0" applyAlignment="0" applyProtection="0"/>
    <xf numFmtId="0" fontId="32" fillId="15" borderId="0" applyNumberFormat="0" applyBorder="0" applyAlignment="0" applyProtection="0"/>
    <xf numFmtId="0" fontId="33" fillId="0" borderId="7" applyNumberFormat="0" applyFill="0" applyAlignment="0" applyProtection="0"/>
    <xf numFmtId="0" fontId="34" fillId="0" borderId="8" applyNumberFormat="0" applyFill="0" applyAlignment="0" applyProtection="0"/>
    <xf numFmtId="0" fontId="35" fillId="0" borderId="9" applyNumberFormat="0" applyFill="0" applyAlignment="0" applyProtection="0"/>
    <xf numFmtId="0" fontId="35" fillId="0" borderId="0" applyNumberFormat="0" applyFill="0" applyBorder="0" applyAlignment="0" applyProtection="0"/>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36" fillId="18" borderId="5" applyNumberFormat="0" applyAlignment="0" applyProtection="0"/>
    <xf numFmtId="0" fontId="37" fillId="0" borderId="10" applyNumberFormat="0" applyFill="0" applyAlignment="0" applyProtection="0"/>
    <xf numFmtId="0" fontId="38" fillId="33"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xf numFmtId="0" fontId="5" fillId="0" borderId="0"/>
    <xf numFmtId="0" fontId="2" fillId="0" borderId="0"/>
    <xf numFmtId="0" fontId="2" fillId="0" borderId="0"/>
    <xf numFmtId="0" fontId="2" fillId="0" borderId="0"/>
    <xf numFmtId="0" fontId="5"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34" borderId="11" applyNumberFormat="0" applyFont="0" applyAlignment="0" applyProtection="0"/>
    <xf numFmtId="0" fontId="39" fillId="31" borderId="12"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40" fillId="0" borderId="0" applyNumberFormat="0" applyFill="0" applyBorder="0" applyAlignment="0" applyProtection="0"/>
    <xf numFmtId="0" fontId="41" fillId="0" borderId="13" applyNumberFormat="0" applyFill="0" applyAlignment="0" applyProtection="0"/>
    <xf numFmtId="0" fontId="42"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5" fontId="2" fillId="0" borderId="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5" fontId="43" fillId="0" borderId="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lignment vertical="top"/>
      <protection locked="0"/>
    </xf>
    <xf numFmtId="43" fontId="3" fillId="0" borderId="0" applyFont="0" applyFill="0" applyBorder="0" applyAlignment="0" applyProtection="0"/>
    <xf numFmtId="43" fontId="1" fillId="0" borderId="0" applyFont="0" applyFill="0" applyBorder="0" applyAlignment="0" applyProtection="0"/>
    <xf numFmtId="174"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lignment vertical="top"/>
      <protection locked="0"/>
    </xf>
    <xf numFmtId="43" fontId="3"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0" fontId="26" fillId="35" borderId="0"/>
    <xf numFmtId="0" fontId="26" fillId="36" borderId="0"/>
    <xf numFmtId="0" fontId="27" fillId="37" borderId="0"/>
    <xf numFmtId="0" fontId="42" fillId="0" borderId="0" applyBorder="0" applyProtection="0"/>
    <xf numFmtId="0" fontId="44" fillId="0" borderId="0"/>
    <xf numFmtId="0" fontId="44" fillId="0" borderId="0"/>
    <xf numFmtId="0" fontId="38" fillId="38" borderId="0"/>
    <xf numFmtId="0" fontId="46" fillId="0" borderId="0" applyBorder="0" applyProtection="0"/>
    <xf numFmtId="0" fontId="45" fillId="0" borderId="0" applyBorder="0" applyProtection="0"/>
    <xf numFmtId="0" fontId="26" fillId="0" borderId="0"/>
    <xf numFmtId="0" fontId="48" fillId="0" borderId="0" applyBorder="0" applyProtection="0"/>
    <xf numFmtId="0" fontId="9" fillId="0" borderId="0" applyNumberFormat="0" applyFill="0" applyBorder="0" applyAlignment="0" applyProtection="0"/>
    <xf numFmtId="0" fontId="49" fillId="0" borderId="0" applyBorder="0" applyProtection="0"/>
    <xf numFmtId="0" fontId="2" fillId="0" borderId="0"/>
    <xf numFmtId="0" fontId="2" fillId="0" borderId="0"/>
    <xf numFmtId="0" fontId="3" fillId="0" borderId="0"/>
    <xf numFmtId="0" fontId="2" fillId="0" borderId="0">
      <protection locked="0"/>
    </xf>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50" fillId="0" borderId="0"/>
    <xf numFmtId="0" fontId="2" fillId="0" borderId="0"/>
    <xf numFmtId="0" fontId="1" fillId="0" borderId="0"/>
    <xf numFmtId="0" fontId="1" fillId="0" borderId="0"/>
    <xf numFmtId="0" fontId="50" fillId="0" borderId="0"/>
    <xf numFmtId="0" fontId="50" fillId="0" borderId="0"/>
    <xf numFmtId="0" fontId="50" fillId="0" borderId="0"/>
    <xf numFmtId="0" fontId="50" fillId="0" borderId="0"/>
    <xf numFmtId="0" fontId="50" fillId="0" borderId="0"/>
    <xf numFmtId="0" fontId="50" fillId="0" borderId="0"/>
    <xf numFmtId="0" fontId="1" fillId="0" borderId="0"/>
    <xf numFmtId="0" fontId="3" fillId="0" borderId="0"/>
    <xf numFmtId="0" fontId="8" fillId="0" borderId="0"/>
    <xf numFmtId="0" fontId="3" fillId="0" borderId="0"/>
    <xf numFmtId="0" fontId="1" fillId="0" borderId="0"/>
    <xf numFmtId="0" fontId="2" fillId="0" borderId="0"/>
    <xf numFmtId="0" fontId="3" fillId="0" borderId="0"/>
    <xf numFmtId="0" fontId="7" fillId="0" borderId="0"/>
    <xf numFmtId="0" fontId="3" fillId="0" borderId="0"/>
    <xf numFmtId="0" fontId="1" fillId="0" borderId="0"/>
    <xf numFmtId="0" fontId="47" fillId="0" borderId="0">
      <alignment vertical="center"/>
    </xf>
    <xf numFmtId="0" fontId="3" fillId="0" borderId="0"/>
    <xf numFmtId="9" fontId="1" fillId="0" borderId="0" applyFont="0" applyFill="0" applyBorder="0" applyAlignment="0" applyProtection="0"/>
    <xf numFmtId="0" fontId="8" fillId="0" borderId="0"/>
    <xf numFmtId="0" fontId="8" fillId="0" borderId="0"/>
    <xf numFmtId="0" fontId="2" fillId="0" borderId="0"/>
    <xf numFmtId="0" fontId="4" fillId="0" borderId="0"/>
    <xf numFmtId="43" fontId="4" fillId="0" borderId="0" applyFont="0" applyFill="0" applyBorder="0" applyAlignment="0" applyProtection="0"/>
    <xf numFmtId="0" fontId="2" fillId="0" borderId="0"/>
    <xf numFmtId="0" fontId="2" fillId="0" borderId="0"/>
    <xf numFmtId="0" fontId="52" fillId="0" borderId="0"/>
    <xf numFmtId="0" fontId="52" fillId="0" borderId="0"/>
    <xf numFmtId="0" fontId="2" fillId="0" borderId="0"/>
    <xf numFmtId="0" fontId="2" fillId="0" borderId="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lignment vertical="top"/>
      <protection locked="0"/>
    </xf>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lignment vertical="top"/>
      <protection locked="0"/>
    </xf>
    <xf numFmtId="43" fontId="3"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0" fontId="2" fillId="0" borderId="0"/>
    <xf numFmtId="0" fontId="4" fillId="0" borderId="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lignment vertical="top"/>
      <protection locked="0"/>
    </xf>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lignment vertical="top"/>
      <protection locked="0"/>
    </xf>
    <xf numFmtId="43" fontId="3"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0" fontId="2" fillId="0" borderId="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lignment vertical="top"/>
      <protection locked="0"/>
    </xf>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lignment vertical="top"/>
      <protection locked="0"/>
    </xf>
    <xf numFmtId="43" fontId="3"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0" fontId="2" fillId="0" borderId="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lignment vertical="top"/>
      <protection locked="0"/>
    </xf>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lignment vertical="top"/>
      <protection locked="0"/>
    </xf>
    <xf numFmtId="43" fontId="3"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lignment vertical="top"/>
      <protection locked="0"/>
    </xf>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lignment vertical="top"/>
      <protection locked="0"/>
    </xf>
    <xf numFmtId="43" fontId="3"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cellStyleXfs>
  <cellXfs count="437">
    <xf numFmtId="0" fontId="0" fillId="0" borderId="0" xfId="0"/>
    <xf numFmtId="0" fontId="11" fillId="0" borderId="0" xfId="0" applyFont="1"/>
    <xf numFmtId="0" fontId="11" fillId="5" borderId="0" xfId="0" applyFont="1" applyFill="1"/>
    <xf numFmtId="0" fontId="11" fillId="0" borderId="0" xfId="0" applyFont="1" applyFill="1"/>
    <xf numFmtId="0" fontId="11" fillId="0" borderId="0" xfId="0" applyFont="1" applyFill="1" applyAlignment="1">
      <alignment vertical="center"/>
    </xf>
    <xf numFmtId="0" fontId="11" fillId="0" borderId="0" xfId="0" applyFont="1" applyAlignment="1">
      <alignment horizontal="center"/>
    </xf>
    <xf numFmtId="0" fontId="11" fillId="0" borderId="0" xfId="0" applyFont="1" applyAlignment="1">
      <alignment horizontal="center" vertical="center"/>
    </xf>
    <xf numFmtId="43" fontId="11" fillId="0" borderId="0" xfId="1" applyFont="1"/>
    <xf numFmtId="0" fontId="19" fillId="0" borderId="0" xfId="11" applyFont="1"/>
    <xf numFmtId="0" fontId="14" fillId="0" borderId="0" xfId="13" applyFont="1" applyBorder="1"/>
    <xf numFmtId="0" fontId="14" fillId="0" borderId="0" xfId="13" applyFont="1" applyFill="1" applyBorder="1"/>
    <xf numFmtId="0" fontId="14" fillId="0" borderId="0" xfId="13" applyFont="1" applyBorder="1" applyAlignment="1">
      <alignment horizontal="center" vertical="center"/>
    </xf>
    <xf numFmtId="0" fontId="14" fillId="0" borderId="0" xfId="13" applyFont="1" applyBorder="1" applyAlignment="1">
      <alignment vertical="center"/>
    </xf>
    <xf numFmtId="0" fontId="14" fillId="0" borderId="0" xfId="13" applyFont="1"/>
    <xf numFmtId="0" fontId="14" fillId="0" borderId="0" xfId="13" applyFont="1" applyAlignment="1">
      <alignment vertical="center"/>
    </xf>
    <xf numFmtId="0" fontId="14" fillId="0" borderId="0" xfId="13" applyFont="1" applyBorder="1" applyAlignment="1">
      <alignment horizontal="center"/>
    </xf>
    <xf numFmtId="0" fontId="14" fillId="0" borderId="0" xfId="4" applyFont="1" applyFill="1" applyBorder="1" applyAlignment="1">
      <alignment vertical="center"/>
    </xf>
    <xf numFmtId="0" fontId="14" fillId="0" borderId="0" xfId="4" applyFont="1" applyFill="1" applyAlignment="1">
      <alignment vertical="center"/>
    </xf>
    <xf numFmtId="0" fontId="14" fillId="0" borderId="0" xfId="4" applyFont="1" applyFill="1"/>
    <xf numFmtId="0" fontId="14" fillId="0" borderId="0" xfId="4" applyFont="1" applyFill="1" applyBorder="1"/>
    <xf numFmtId="0" fontId="13" fillId="0" borderId="0" xfId="4" applyFont="1" applyFill="1" applyBorder="1"/>
    <xf numFmtId="0" fontId="13" fillId="0" borderId="0" xfId="4" applyFont="1" applyFill="1"/>
    <xf numFmtId="0" fontId="14" fillId="0" borderId="0" xfId="4" applyFont="1" applyFill="1" applyBorder="1" applyAlignment="1">
      <alignment vertical="center" wrapText="1"/>
    </xf>
    <xf numFmtId="0" fontId="14" fillId="0" borderId="0" xfId="4" applyFont="1" applyAlignment="1">
      <alignment vertical="center"/>
    </xf>
    <xf numFmtId="0" fontId="14" fillId="0" borderId="0" xfId="4" applyFont="1" applyFill="1" applyBorder="1" applyAlignment="1">
      <alignment horizontal="center" vertical="top"/>
    </xf>
    <xf numFmtId="0" fontId="14" fillId="0" borderId="0" xfId="4" applyFont="1" applyFill="1" applyBorder="1" applyAlignment="1">
      <alignment horizontal="center" vertical="center"/>
    </xf>
    <xf numFmtId="167" fontId="11" fillId="0" borderId="0" xfId="15" applyNumberFormat="1" applyFont="1" applyFill="1" applyBorder="1" applyAlignment="1">
      <alignment vertical="center"/>
    </xf>
    <xf numFmtId="0" fontId="17" fillId="0" borderId="1" xfId="12" applyFont="1" applyBorder="1" applyAlignment="1">
      <alignment vertical="top" wrapText="1"/>
    </xf>
    <xf numFmtId="0" fontId="11" fillId="0" borderId="0" xfId="0" applyFont="1" applyAlignment="1">
      <alignment wrapText="1"/>
    </xf>
    <xf numFmtId="0" fontId="11" fillId="2" borderId="4" xfId="0" applyFont="1" applyFill="1" applyBorder="1" applyAlignment="1" applyProtection="1">
      <alignment horizontal="center" vertical="center" wrapText="1"/>
      <protection locked="0"/>
    </xf>
    <xf numFmtId="0" fontId="11" fillId="0" borderId="4" xfId="0" applyFont="1" applyBorder="1"/>
    <xf numFmtId="0" fontId="12" fillId="5" borderId="4" xfId="0" applyFont="1" applyFill="1" applyBorder="1" applyAlignment="1" applyProtection="1">
      <alignment horizontal="center" vertical="center" wrapText="1"/>
      <protection locked="0"/>
    </xf>
    <xf numFmtId="0" fontId="12" fillId="5" borderId="4" xfId="0" applyFont="1" applyFill="1" applyBorder="1" applyAlignment="1" applyProtection="1">
      <alignment horizontal="center" wrapText="1"/>
      <protection locked="0"/>
    </xf>
    <xf numFmtId="43" fontId="12" fillId="5" borderId="4" xfId="1" applyFont="1" applyFill="1" applyBorder="1" applyAlignment="1" applyProtection="1">
      <alignment horizontal="center" wrapText="1"/>
      <protection locked="0"/>
    </xf>
    <xf numFmtId="0" fontId="13" fillId="0" borderId="4" xfId="0" applyFont="1" applyBorder="1" applyAlignment="1">
      <alignment horizontal="center" vertical="center" wrapText="1"/>
    </xf>
    <xf numFmtId="0" fontId="13" fillId="0" borderId="4" xfId="0" applyFont="1" applyBorder="1" applyAlignment="1">
      <alignment horizontal="left" vertical="center" wrapText="1"/>
    </xf>
    <xf numFmtId="0" fontId="13" fillId="0" borderId="4" xfId="0" applyFont="1" applyBorder="1" applyAlignment="1" applyProtection="1">
      <alignment horizontal="center" vertical="center" wrapText="1"/>
      <protection locked="0"/>
    </xf>
    <xf numFmtId="0" fontId="11" fillId="0" borderId="4" xfId="0" applyFont="1" applyBorder="1" applyAlignment="1" applyProtection="1">
      <alignment horizontal="center" vertical="center" wrapText="1"/>
      <protection locked="0"/>
    </xf>
    <xf numFmtId="43" fontId="11" fillId="0" borderId="4" xfId="1" applyFont="1" applyBorder="1" applyAlignment="1" applyProtection="1">
      <alignment wrapText="1"/>
      <protection locked="0"/>
    </xf>
    <xf numFmtId="0" fontId="13" fillId="0" borderId="4" xfId="0" applyFont="1" applyFill="1" applyBorder="1" applyAlignment="1">
      <alignment horizontal="center" vertical="center" wrapText="1"/>
    </xf>
    <xf numFmtId="0" fontId="14" fillId="0" borderId="4" xfId="3" applyFont="1" applyFill="1" applyBorder="1" applyAlignment="1">
      <alignment horizontal="justify" vertical="top" wrapText="1"/>
    </xf>
    <xf numFmtId="0" fontId="14" fillId="0" borderId="4" xfId="4" applyFont="1" applyFill="1" applyBorder="1" applyAlignment="1">
      <alignment horizontal="center" vertical="center" wrapText="1"/>
    </xf>
    <xf numFmtId="43" fontId="11" fillId="2" borderId="4" xfId="1" applyFont="1" applyFill="1" applyBorder="1" applyAlignment="1" applyProtection="1">
      <alignment horizontal="center" vertical="center" wrapText="1"/>
      <protection locked="0"/>
    </xf>
    <xf numFmtId="2" fontId="11" fillId="0" borderId="4" xfId="0" applyNumberFormat="1" applyFont="1" applyFill="1" applyBorder="1" applyAlignment="1">
      <alignment horizontal="center" vertical="center" wrapText="1"/>
    </xf>
    <xf numFmtId="43" fontId="11" fillId="0" borderId="4" xfId="1" applyFont="1" applyFill="1" applyBorder="1" applyAlignment="1">
      <alignment horizontal="center" vertical="center" wrapText="1"/>
    </xf>
    <xf numFmtId="0" fontId="11" fillId="0" borderId="4" xfId="0" applyFont="1" applyFill="1" applyBorder="1" applyAlignment="1">
      <alignment horizontal="center" vertical="center" wrapText="1"/>
    </xf>
    <xf numFmtId="0" fontId="14" fillId="2" borderId="4" xfId="2" applyFont="1" applyFill="1" applyBorder="1" applyAlignment="1">
      <alignment horizontal="justify" vertical="center" wrapText="1"/>
    </xf>
    <xf numFmtId="43" fontId="11" fillId="0" borderId="4" xfId="1" applyFont="1" applyFill="1" applyBorder="1" applyAlignment="1" applyProtection="1">
      <alignment horizontal="center" vertical="center" wrapText="1"/>
      <protection locked="0"/>
    </xf>
    <xf numFmtId="0" fontId="11" fillId="6" borderId="4" xfId="0" applyFont="1" applyFill="1" applyBorder="1" applyAlignment="1">
      <alignment horizontal="center" vertical="center" wrapText="1"/>
    </xf>
    <xf numFmtId="0" fontId="13" fillId="6" borderId="4" xfId="0" applyFont="1" applyFill="1" applyBorder="1" applyAlignment="1">
      <alignment horizontal="center" vertical="center" wrapText="1"/>
    </xf>
    <xf numFmtId="0" fontId="13" fillId="6" borderId="4" xfId="4" applyFont="1" applyFill="1" applyBorder="1" applyAlignment="1">
      <alignment horizontal="left" vertical="center" wrapText="1"/>
    </xf>
    <xf numFmtId="0" fontId="13" fillId="6" borderId="4" xfId="4" applyFont="1" applyFill="1" applyBorder="1" applyAlignment="1" applyProtection="1">
      <alignment horizontal="center" vertical="center" wrapText="1"/>
      <protection locked="0"/>
    </xf>
    <xf numFmtId="0" fontId="11" fillId="6" borderId="4" xfId="0" applyFont="1" applyFill="1" applyBorder="1" applyAlignment="1" applyProtection="1">
      <alignment horizontal="center" vertical="center" wrapText="1"/>
      <protection locked="0"/>
    </xf>
    <xf numFmtId="43" fontId="13" fillId="6" borderId="4" xfId="1" applyFont="1" applyFill="1" applyBorder="1" applyAlignment="1">
      <alignment horizontal="center" vertical="center" wrapText="1"/>
    </xf>
    <xf numFmtId="0" fontId="11" fillId="0" borderId="4" xfId="0" applyFont="1" applyBorder="1" applyAlignment="1">
      <alignment horizontal="center" vertical="center" wrapText="1"/>
    </xf>
    <xf numFmtId="0" fontId="11" fillId="0" borderId="4" xfId="0" applyFont="1" applyBorder="1" applyAlignment="1">
      <alignment horizontal="left" vertical="center" wrapText="1"/>
    </xf>
    <xf numFmtId="0" fontId="13" fillId="7" borderId="4" xfId="0" applyFont="1" applyFill="1" applyBorder="1" applyAlignment="1">
      <alignment horizontal="center" vertical="center" wrapText="1"/>
    </xf>
    <xf numFmtId="0" fontId="13" fillId="7" borderId="4" xfId="0" applyFont="1" applyFill="1" applyBorder="1" applyAlignment="1">
      <alignment horizontal="left" vertical="center" wrapText="1"/>
    </xf>
    <xf numFmtId="0" fontId="11" fillId="7" borderId="4" xfId="0" applyFont="1" applyFill="1" applyBorder="1" applyAlignment="1" applyProtection="1">
      <alignment horizontal="center" vertical="center" wrapText="1"/>
      <protection locked="0"/>
    </xf>
    <xf numFmtId="43" fontId="11" fillId="7" borderId="4" xfId="1" applyFont="1" applyFill="1" applyBorder="1" applyAlignment="1" applyProtection="1">
      <alignment wrapText="1"/>
      <protection locked="0"/>
    </xf>
    <xf numFmtId="0" fontId="12" fillId="0" borderId="4" xfId="0" applyFont="1" applyBorder="1" applyAlignment="1">
      <alignment horizontal="left" vertical="center" wrapText="1"/>
    </xf>
    <xf numFmtId="0" fontId="12" fillId="8" borderId="4" xfId="0" applyFont="1" applyFill="1" applyBorder="1" applyAlignment="1">
      <alignment horizontal="center" vertical="center" wrapText="1"/>
    </xf>
    <xf numFmtId="0" fontId="13" fillId="8" borderId="4" xfId="0" applyFont="1" applyFill="1" applyBorder="1" applyAlignment="1">
      <alignment horizontal="center" vertical="center" wrapText="1"/>
    </xf>
    <xf numFmtId="0" fontId="13" fillId="8" borderId="4" xfId="4" applyFont="1" applyFill="1" applyBorder="1" applyAlignment="1">
      <alignment horizontal="left" vertical="center" wrapText="1"/>
    </xf>
    <xf numFmtId="0" fontId="14" fillId="8" borderId="4" xfId="4" applyFont="1" applyFill="1" applyBorder="1" applyAlignment="1">
      <alignment horizontal="center" vertical="center" wrapText="1"/>
    </xf>
    <xf numFmtId="43" fontId="11" fillId="8" borderId="4" xfId="1" applyFont="1" applyFill="1" applyBorder="1" applyAlignment="1" applyProtection="1">
      <alignment horizontal="center" vertical="center" wrapText="1"/>
      <protection locked="0"/>
    </xf>
    <xf numFmtId="43" fontId="12" fillId="8" borderId="4" xfId="1" applyFont="1" applyFill="1" applyBorder="1" applyAlignment="1" applyProtection="1">
      <alignment horizontal="center" vertical="center" wrapText="1"/>
    </xf>
    <xf numFmtId="0" fontId="12" fillId="0" borderId="4" xfId="0" applyFont="1" applyFill="1" applyBorder="1" applyAlignment="1">
      <alignment horizontal="center" vertical="center" wrapText="1"/>
    </xf>
    <xf numFmtId="0" fontId="14" fillId="0" borderId="4" xfId="4" applyFont="1" applyFill="1" applyBorder="1" applyAlignment="1">
      <alignment horizontal="left" vertical="center" wrapText="1"/>
    </xf>
    <xf numFmtId="0" fontId="13" fillId="9" borderId="4" xfId="0" applyFont="1" applyFill="1" applyBorder="1" applyAlignment="1">
      <alignment horizontal="center" vertical="center" wrapText="1"/>
    </xf>
    <xf numFmtId="0" fontId="13" fillId="9" borderId="4" xfId="0" applyFont="1" applyFill="1" applyBorder="1" applyAlignment="1">
      <alignment horizontal="left" vertical="center" wrapText="1"/>
    </xf>
    <xf numFmtId="0" fontId="14" fillId="9" borderId="4" xfId="4" applyFont="1" applyFill="1" applyBorder="1" applyAlignment="1">
      <alignment horizontal="center" vertical="center" wrapText="1"/>
    </xf>
    <xf numFmtId="43" fontId="11" fillId="9" borderId="4" xfId="1" applyFont="1" applyFill="1" applyBorder="1" applyAlignment="1" applyProtection="1">
      <alignment horizontal="center" vertical="center" wrapText="1"/>
      <protection locked="0"/>
    </xf>
    <xf numFmtId="0" fontId="14" fillId="0" borderId="4" xfId="4" applyFont="1" applyBorder="1" applyAlignment="1">
      <alignment horizontal="left" vertical="center" wrapText="1"/>
    </xf>
    <xf numFmtId="2" fontId="13" fillId="0" borderId="4" xfId="0" applyNumberFormat="1" applyFont="1" applyBorder="1" applyAlignment="1">
      <alignment horizontal="center" vertical="center" wrapText="1"/>
    </xf>
    <xf numFmtId="2" fontId="13" fillId="8" borderId="4" xfId="4" applyNumberFormat="1" applyFont="1" applyFill="1" applyBorder="1" applyAlignment="1">
      <alignment horizontal="left" vertical="center" wrapText="1"/>
    </xf>
    <xf numFmtId="0" fontId="13" fillId="8" borderId="4" xfId="4" applyFont="1" applyFill="1" applyBorder="1" applyAlignment="1">
      <alignment horizontal="center" vertical="center" wrapText="1"/>
    </xf>
    <xf numFmtId="43" fontId="12" fillId="8" borderId="4" xfId="1" applyFont="1" applyFill="1" applyBorder="1" applyAlignment="1" applyProtection="1">
      <alignment horizontal="center" vertical="center" wrapText="1"/>
      <protection locked="0"/>
    </xf>
    <xf numFmtId="2" fontId="13" fillId="0" borderId="4" xfId="4" applyNumberFormat="1" applyFont="1" applyBorder="1" applyAlignment="1">
      <alignment horizontal="center" vertical="center" wrapText="1"/>
    </xf>
    <xf numFmtId="0" fontId="14" fillId="0" borderId="4" xfId="5" applyFont="1" applyFill="1" applyBorder="1" applyAlignment="1">
      <alignment horizontal="justify" vertical="top" wrapText="1"/>
    </xf>
    <xf numFmtId="2" fontId="13" fillId="0" borderId="4" xfId="4" applyNumberFormat="1" applyFont="1" applyBorder="1" applyAlignment="1">
      <alignment horizontal="left" vertical="center" wrapText="1"/>
    </xf>
    <xf numFmtId="0" fontId="11" fillId="8" borderId="4" xfId="0" applyFont="1" applyFill="1" applyBorder="1" applyAlignment="1">
      <alignment horizontal="center" vertical="center" wrapText="1"/>
    </xf>
    <xf numFmtId="0" fontId="13" fillId="8" borderId="4" xfId="5" applyFont="1" applyFill="1" applyBorder="1" applyAlignment="1">
      <alignment horizontal="justify" vertical="top" wrapText="1"/>
    </xf>
    <xf numFmtId="43" fontId="11" fillId="8" borderId="4" xfId="1" applyFont="1" applyFill="1" applyBorder="1" applyAlignment="1" applyProtection="1">
      <alignment horizontal="center" vertical="center" wrapText="1"/>
    </xf>
    <xf numFmtId="0" fontId="12" fillId="9" borderId="4" xfId="0" applyFont="1" applyFill="1" applyBorder="1" applyAlignment="1">
      <alignment horizontal="center" vertical="center" wrapText="1"/>
    </xf>
    <xf numFmtId="2" fontId="13" fillId="9" borderId="4" xfId="4" applyNumberFormat="1" applyFont="1" applyFill="1" applyBorder="1" applyAlignment="1">
      <alignment horizontal="left" vertical="center" wrapText="1"/>
    </xf>
    <xf numFmtId="0" fontId="13" fillId="9" borderId="4" xfId="5" applyFont="1" applyFill="1" applyBorder="1" applyAlignment="1">
      <alignment horizontal="justify" vertical="top" wrapText="1"/>
    </xf>
    <xf numFmtId="164" fontId="15" fillId="0" borderId="4" xfId="6" applyNumberFormat="1" applyFont="1" applyBorder="1" applyAlignment="1" applyProtection="1">
      <alignment horizontal="justify" vertical="top" wrapText="1"/>
      <protection locked="0"/>
    </xf>
    <xf numFmtId="0" fontId="14" fillId="0" borderId="4" xfId="7" applyFont="1" applyBorder="1" applyAlignment="1" applyProtection="1">
      <alignment horizontal="justify" vertical="top" wrapText="1"/>
    </xf>
    <xf numFmtId="0" fontId="11" fillId="9" borderId="4" xfId="0" applyFont="1" applyFill="1" applyBorder="1" applyAlignment="1">
      <alignment horizontal="center" vertical="center" wrapText="1"/>
    </xf>
    <xf numFmtId="0" fontId="13" fillId="0" borderId="4" xfId="5" applyFont="1" applyFill="1" applyBorder="1" applyAlignment="1">
      <alignment horizontal="justify" vertical="top" wrapText="1"/>
    </xf>
    <xf numFmtId="0" fontId="14" fillId="0" borderId="4" xfId="0" applyFont="1" applyFill="1" applyBorder="1" applyAlignment="1">
      <alignment horizontal="justify" vertical="top" wrapText="1"/>
    </xf>
    <xf numFmtId="0" fontId="14" fillId="0" borderId="4" xfId="0" applyFont="1" applyBorder="1" applyAlignment="1">
      <alignment horizontal="justify" vertical="top" wrapText="1"/>
    </xf>
    <xf numFmtId="0" fontId="12" fillId="8" borderId="4" xfId="0" applyFont="1" applyFill="1" applyBorder="1" applyAlignment="1">
      <alignment wrapText="1"/>
    </xf>
    <xf numFmtId="0" fontId="14" fillId="0" borderId="4" xfId="0" applyFont="1" applyFill="1" applyBorder="1" applyAlignment="1">
      <alignment horizontal="left" vertical="center" wrapText="1" shrinkToFit="1"/>
    </xf>
    <xf numFmtId="0" fontId="11" fillId="0" borderId="4" xfId="0" applyFont="1" applyBorder="1" applyAlignment="1">
      <alignment horizontal="center"/>
    </xf>
    <xf numFmtId="0" fontId="14" fillId="8" borderId="4" xfId="5" applyFont="1" applyFill="1" applyBorder="1" applyAlignment="1">
      <alignment horizontal="justify" vertical="top" wrapText="1"/>
    </xf>
    <xf numFmtId="0" fontId="13" fillId="6" borderId="4" xfId="0" applyFont="1" applyFill="1" applyBorder="1" applyAlignment="1">
      <alignment horizontal="left" vertical="center" wrapText="1"/>
    </xf>
    <xf numFmtId="43" fontId="11" fillId="6" borderId="4" xfId="1" applyFont="1" applyFill="1" applyBorder="1" applyAlignment="1" applyProtection="1">
      <alignment horizontal="center" vertical="center" wrapText="1"/>
      <protection locked="0"/>
    </xf>
    <xf numFmtId="43" fontId="11" fillId="6" borderId="4" xfId="1" applyFont="1" applyFill="1" applyBorder="1" applyAlignment="1" applyProtection="1">
      <alignment horizontal="center" vertical="center" wrapText="1"/>
    </xf>
    <xf numFmtId="2" fontId="17" fillId="12" borderId="4" xfId="9" applyNumberFormat="1" applyFont="1" applyFill="1" applyBorder="1" applyAlignment="1">
      <alignment horizontal="center" vertical="center" wrapText="1"/>
    </xf>
    <xf numFmtId="0" fontId="17" fillId="12" borderId="4" xfId="9" applyFont="1" applyFill="1" applyBorder="1" applyAlignment="1">
      <alignment horizontal="left" vertical="center" wrapText="1"/>
    </xf>
    <xf numFmtId="0" fontId="17" fillId="12" borderId="4" xfId="9" applyFont="1" applyFill="1" applyBorder="1" applyAlignment="1">
      <alignment horizontal="right" vertical="center" wrapText="1"/>
    </xf>
    <xf numFmtId="2" fontId="14" fillId="0" borderId="4" xfId="9" applyNumberFormat="1" applyFont="1" applyBorder="1" applyAlignment="1">
      <alignment horizontal="center" vertical="center"/>
    </xf>
    <xf numFmtId="2" fontId="13" fillId="0" borderId="4" xfId="9" applyNumberFormat="1" applyFont="1" applyBorder="1" applyAlignment="1">
      <alignment horizontal="left" vertical="center" wrapText="1"/>
    </xf>
    <xf numFmtId="0" fontId="14" fillId="0" borderId="4" xfId="9" applyFont="1" applyBorder="1" applyAlignment="1">
      <alignment horizontal="left" vertical="top" wrapText="1"/>
    </xf>
    <xf numFmtId="0" fontId="14" fillId="0" borderId="4" xfId="9" applyFont="1" applyBorder="1" applyAlignment="1">
      <alignment horizontal="center" vertical="center"/>
    </xf>
    <xf numFmtId="165" fontId="14" fillId="0" borderId="4" xfId="10" applyNumberFormat="1" applyFont="1" applyFill="1" applyBorder="1" applyAlignment="1" applyProtection="1">
      <alignment horizontal="center" vertical="center"/>
    </xf>
    <xf numFmtId="165" fontId="14" fillId="0" borderId="4" xfId="10" applyNumberFormat="1" applyFont="1" applyFill="1" applyBorder="1" applyAlignment="1" applyProtection="1">
      <alignment horizontal="right" vertical="center"/>
    </xf>
    <xf numFmtId="49" fontId="14" fillId="11" borderId="4" xfId="9" applyNumberFormat="1" applyFont="1" applyFill="1" applyBorder="1" applyAlignment="1">
      <alignment horizontal="center" vertical="center" wrapText="1"/>
    </xf>
    <xf numFmtId="49" fontId="13" fillId="11" borderId="4" xfId="9" applyNumberFormat="1" applyFont="1" applyFill="1" applyBorder="1" applyAlignment="1">
      <alignment horizontal="left" vertical="center" wrapText="1"/>
    </xf>
    <xf numFmtId="49" fontId="13" fillId="11" borderId="4" xfId="9" applyNumberFormat="1" applyFont="1" applyFill="1" applyBorder="1" applyAlignment="1">
      <alignment horizontal="center" vertical="center" wrapText="1"/>
    </xf>
    <xf numFmtId="49" fontId="13" fillId="11" borderId="4" xfId="9" applyNumberFormat="1" applyFont="1" applyFill="1" applyBorder="1" applyAlignment="1">
      <alignment horizontal="right" vertical="center" wrapText="1"/>
    </xf>
    <xf numFmtId="0" fontId="12" fillId="10" borderId="4" xfId="8" applyFont="1" applyFill="1" applyBorder="1" applyAlignment="1">
      <alignment horizontal="center"/>
    </xf>
    <xf numFmtId="0" fontId="12" fillId="10" borderId="4" xfId="8" applyFont="1" applyFill="1" applyBorder="1" applyAlignment="1">
      <alignment horizontal="right"/>
    </xf>
    <xf numFmtId="0" fontId="13" fillId="0" borderId="4" xfId="13" applyFont="1" applyBorder="1" applyAlignment="1">
      <alignment horizontal="center" vertical="center"/>
    </xf>
    <xf numFmtId="0" fontId="13" fillId="0" borderId="4" xfId="13" applyFont="1" applyBorder="1" applyAlignment="1">
      <alignment vertical="center"/>
    </xf>
    <xf numFmtId="0" fontId="13" fillId="0" borderId="4" xfId="13" applyFont="1" applyFill="1" applyBorder="1" applyAlignment="1">
      <alignment horizontal="center" vertical="center"/>
    </xf>
    <xf numFmtId="0" fontId="13" fillId="0" borderId="4" xfId="13" applyFont="1" applyFill="1" applyBorder="1" applyAlignment="1">
      <alignment vertical="center"/>
    </xf>
    <xf numFmtId="0" fontId="13" fillId="0" borderId="4" xfId="13" quotePrefix="1" applyFont="1" applyFill="1" applyBorder="1" applyAlignment="1">
      <alignment horizontal="center" vertical="center"/>
    </xf>
    <xf numFmtId="0" fontId="14" fillId="0" borderId="4" xfId="13" applyFont="1" applyFill="1" applyBorder="1" applyAlignment="1">
      <alignment horizontal="center" vertical="center"/>
    </xf>
    <xf numFmtId="0" fontId="14" fillId="0" borderId="4" xfId="13" applyFont="1" applyFill="1" applyBorder="1" applyAlignment="1">
      <alignment horizontal="justify" vertical="center"/>
    </xf>
    <xf numFmtId="166" fontId="14" fillId="0" borderId="4" xfId="14" applyNumberFormat="1" applyFont="1" applyFill="1" applyBorder="1" applyAlignment="1">
      <alignment horizontal="center" vertical="center"/>
    </xf>
    <xf numFmtId="167" fontId="14" fillId="0" borderId="4" xfId="15" applyNumberFormat="1" applyFont="1" applyFill="1" applyBorder="1" applyAlignment="1">
      <alignment horizontal="center" vertical="center"/>
    </xf>
    <xf numFmtId="0" fontId="13" fillId="0" borderId="4" xfId="13" applyFont="1" applyFill="1" applyBorder="1" applyAlignment="1">
      <alignment horizontal="justify" vertical="center"/>
    </xf>
    <xf numFmtId="0" fontId="14" fillId="0" borderId="4" xfId="16" applyFont="1" applyFill="1" applyBorder="1" applyAlignment="1">
      <alignment horizontal="justify" vertical="center"/>
    </xf>
    <xf numFmtId="0" fontId="13" fillId="0" borderId="4" xfId="16" applyFont="1" applyFill="1" applyBorder="1" applyAlignment="1">
      <alignment horizontal="center" vertical="center"/>
    </xf>
    <xf numFmtId="0" fontId="13" fillId="0" borderId="4" xfId="16" applyFont="1" applyFill="1" applyBorder="1" applyAlignment="1">
      <alignment horizontal="justify" vertical="center"/>
    </xf>
    <xf numFmtId="0" fontId="13" fillId="0" borderId="4" xfId="13" applyFont="1" applyFill="1" applyBorder="1" applyAlignment="1">
      <alignment horizontal="center" vertical="center" wrapText="1"/>
    </xf>
    <xf numFmtId="0" fontId="20" fillId="0" borderId="4" xfId="17" applyFont="1" applyFill="1" applyBorder="1" applyAlignment="1">
      <alignment vertical="center" wrapText="1"/>
    </xf>
    <xf numFmtId="0" fontId="14" fillId="0" borderId="4" xfId="13" applyFont="1" applyFill="1" applyBorder="1" applyAlignment="1">
      <alignment horizontal="center" vertical="center" wrapText="1"/>
    </xf>
    <xf numFmtId="0" fontId="14" fillId="0" borderId="4" xfId="13" applyFont="1" applyFill="1" applyBorder="1" applyAlignment="1">
      <alignment horizontal="justify" vertical="center" wrapText="1"/>
    </xf>
    <xf numFmtId="0" fontId="14" fillId="0" borderId="4" xfId="16" applyFont="1" applyFill="1" applyBorder="1" applyAlignment="1">
      <alignment horizontal="justify" vertical="center" wrapText="1"/>
    </xf>
    <xf numFmtId="0" fontId="13" fillId="0" borderId="4" xfId="16" applyFont="1" applyFill="1" applyBorder="1" applyAlignment="1">
      <alignment horizontal="justify" vertical="center" wrapText="1"/>
    </xf>
    <xf numFmtId="0" fontId="14" fillId="0" borderId="4" xfId="16" applyFont="1" applyFill="1" applyBorder="1" applyAlignment="1">
      <alignment horizontal="center" vertical="center"/>
    </xf>
    <xf numFmtId="1" fontId="14" fillId="0" borderId="4" xfId="13" applyNumberFormat="1" applyFont="1" applyFill="1" applyBorder="1" applyAlignment="1">
      <alignment horizontal="center" vertical="center"/>
    </xf>
    <xf numFmtId="167" fontId="14" fillId="0" borderId="4" xfId="15" applyFont="1" applyFill="1" applyBorder="1" applyAlignment="1">
      <alignment horizontal="center" vertical="center"/>
    </xf>
    <xf numFmtId="0" fontId="17" fillId="0" borderId="4" xfId="14" applyFont="1" applyFill="1" applyBorder="1" applyAlignment="1">
      <alignment horizontal="center" vertical="center"/>
    </xf>
    <xf numFmtId="0" fontId="18" fillId="0" borderId="4" xfId="13" applyFont="1" applyBorder="1" applyAlignment="1">
      <alignment horizontal="justify" vertical="center"/>
    </xf>
    <xf numFmtId="166" fontId="15" fillId="0" borderId="4" xfId="14" applyNumberFormat="1" applyFont="1" applyFill="1" applyBorder="1" applyAlignment="1">
      <alignment horizontal="center" vertical="center"/>
    </xf>
    <xf numFmtId="169" fontId="14" fillId="0" borderId="4" xfId="13" applyNumberFormat="1" applyFont="1" applyFill="1" applyBorder="1" applyAlignment="1">
      <alignment horizontal="center" vertical="center"/>
    </xf>
    <xf numFmtId="3" fontId="14" fillId="0" borderId="4" xfId="13" applyNumberFormat="1" applyFont="1" applyFill="1" applyBorder="1" applyAlignment="1">
      <alignment horizontal="center" vertical="center"/>
    </xf>
    <xf numFmtId="0" fontId="14" fillId="0" borderId="4" xfId="13" applyFont="1" applyBorder="1" applyAlignment="1">
      <alignment horizontal="justify" vertical="center"/>
    </xf>
    <xf numFmtId="1" fontId="14" fillId="0" borderId="4" xfId="13" applyNumberFormat="1" applyFont="1" applyBorder="1" applyAlignment="1">
      <alignment horizontal="center" vertical="center"/>
    </xf>
    <xf numFmtId="0" fontId="14" fillId="0" borderId="4" xfId="13" applyFont="1" applyBorder="1" applyAlignment="1">
      <alignment horizontal="center" vertical="center"/>
    </xf>
    <xf numFmtId="0" fontId="14" fillId="0" borderId="4" xfId="13" quotePrefix="1" applyFont="1" applyFill="1" applyBorder="1" applyAlignment="1">
      <alignment horizontal="center" vertical="center"/>
    </xf>
    <xf numFmtId="0" fontId="14" fillId="0" borderId="4" xfId="13" applyFont="1" applyFill="1" applyBorder="1" applyAlignment="1" applyProtection="1">
      <alignment horizontal="justify" vertical="center" wrapText="1"/>
    </xf>
    <xf numFmtId="0" fontId="14" fillId="0" borderId="4" xfId="13" applyNumberFormat="1" applyFont="1" applyFill="1" applyBorder="1" applyAlignment="1">
      <alignment horizontal="center" vertical="center"/>
    </xf>
    <xf numFmtId="0" fontId="14" fillId="0" borderId="4" xfId="13" applyNumberFormat="1" applyFont="1" applyFill="1" applyBorder="1" applyAlignment="1">
      <alignment horizontal="justify" vertical="center"/>
    </xf>
    <xf numFmtId="0" fontId="15" fillId="0" borderId="4" xfId="16" applyFont="1" applyFill="1" applyBorder="1" applyAlignment="1">
      <alignment horizontal="justify" vertical="center"/>
    </xf>
    <xf numFmtId="169" fontId="14" fillId="0" borderId="4" xfId="13" applyNumberFormat="1" applyFont="1" applyFill="1" applyBorder="1" applyAlignment="1">
      <alignment horizontal="justify" vertical="center" wrapText="1"/>
    </xf>
    <xf numFmtId="0" fontId="14" fillId="0" borderId="4" xfId="13" applyFont="1" applyBorder="1" applyAlignment="1">
      <alignment horizontal="justify" vertical="center" wrapText="1"/>
    </xf>
    <xf numFmtId="1" fontId="14" fillId="0" borderId="4" xfId="13" quotePrefix="1" applyNumberFormat="1" applyFont="1" applyFill="1" applyBorder="1" applyAlignment="1">
      <alignment horizontal="center" vertical="center"/>
    </xf>
    <xf numFmtId="169" fontId="14" fillId="0" borderId="4" xfId="13" applyNumberFormat="1" applyFont="1" applyFill="1" applyBorder="1" applyAlignment="1">
      <alignment horizontal="justify" vertical="center"/>
    </xf>
    <xf numFmtId="0" fontId="14" fillId="0" borderId="4" xfId="13" quotePrefix="1" applyFont="1" applyBorder="1" applyAlignment="1">
      <alignment horizontal="center" vertical="center"/>
    </xf>
    <xf numFmtId="0" fontId="14" fillId="0" borderId="4" xfId="13" applyFont="1" applyBorder="1" applyAlignment="1">
      <alignment horizontal="left" vertical="center" wrapText="1"/>
    </xf>
    <xf numFmtId="167" fontId="13" fillId="0" borderId="4" xfId="15" applyFont="1" applyFill="1" applyBorder="1" applyAlignment="1">
      <alignment horizontal="center" vertical="center"/>
    </xf>
    <xf numFmtId="0" fontId="21" fillId="0" borderId="4" xfId="13" applyFont="1" applyBorder="1" applyAlignment="1">
      <alignment horizontal="center" vertical="center"/>
    </xf>
    <xf numFmtId="0" fontId="22" fillId="0" borderId="4" xfId="13" applyFont="1" applyBorder="1" applyAlignment="1">
      <alignment horizontal="left" vertical="center"/>
    </xf>
    <xf numFmtId="0" fontId="14" fillId="0" borderId="4" xfId="4" applyFont="1" applyFill="1" applyBorder="1" applyAlignment="1">
      <alignment vertical="center"/>
    </xf>
    <xf numFmtId="0" fontId="13" fillId="0" borderId="4" xfId="4" applyFont="1" applyFill="1" applyBorder="1" applyAlignment="1">
      <alignment horizontal="center" vertical="center"/>
    </xf>
    <xf numFmtId="0" fontId="13" fillId="0" borderId="4" xfId="4" applyFont="1" applyFill="1" applyBorder="1" applyAlignment="1">
      <alignment horizontal="left" vertical="center"/>
    </xf>
    <xf numFmtId="167" fontId="13" fillId="0" borderId="4" xfId="15" applyNumberFormat="1" applyFont="1" applyFill="1" applyBorder="1" applyAlignment="1">
      <alignment horizontal="center" vertical="center"/>
    </xf>
    <xf numFmtId="170" fontId="13" fillId="0" borderId="4" xfId="4" applyNumberFormat="1" applyFont="1" applyFill="1" applyBorder="1" applyAlignment="1">
      <alignment horizontal="center" vertical="center"/>
    </xf>
    <xf numFmtId="0" fontId="14" fillId="0" borderId="4" xfId="4" applyFont="1" applyFill="1" applyBorder="1" applyAlignment="1">
      <alignment horizontal="center" vertical="center"/>
    </xf>
    <xf numFmtId="167" fontId="14" fillId="0" borderId="4" xfId="15" applyNumberFormat="1" applyFont="1" applyFill="1" applyBorder="1" applyAlignment="1">
      <alignment vertical="top"/>
    </xf>
    <xf numFmtId="167" fontId="14" fillId="0" borderId="4" xfId="15" applyNumberFormat="1" applyFont="1" applyFill="1" applyBorder="1" applyAlignment="1">
      <alignment vertical="center"/>
    </xf>
    <xf numFmtId="1" fontId="13" fillId="0" borderId="4" xfId="4" applyNumberFormat="1" applyFont="1" applyFill="1" applyBorder="1" applyAlignment="1">
      <alignment horizontal="center" vertical="center"/>
    </xf>
    <xf numFmtId="0" fontId="13" fillId="0" borderId="4" xfId="4" applyFont="1" applyFill="1" applyBorder="1" applyAlignment="1">
      <alignment horizontal="justify" vertical="center"/>
    </xf>
    <xf numFmtId="170" fontId="14" fillId="0" borderId="4" xfId="4" applyNumberFormat="1" applyFont="1" applyFill="1" applyBorder="1" applyAlignment="1">
      <alignment horizontal="center" vertical="center"/>
    </xf>
    <xf numFmtId="0" fontId="14" fillId="0" borderId="4" xfId="4" applyFont="1" applyFill="1" applyBorder="1" applyAlignment="1">
      <alignment horizontal="justify" vertical="center" wrapText="1"/>
    </xf>
    <xf numFmtId="2" fontId="14" fillId="0" borderId="4" xfId="4" applyNumberFormat="1" applyFont="1" applyFill="1" applyBorder="1" applyAlignment="1">
      <alignment horizontal="center"/>
    </xf>
    <xf numFmtId="0" fontId="14" fillId="0" borderId="4" xfId="4" applyFont="1" applyFill="1" applyBorder="1" applyAlignment="1">
      <alignment horizontal="center"/>
    </xf>
    <xf numFmtId="0" fontId="14" fillId="0" borderId="4" xfId="4" applyFont="1" applyFill="1" applyBorder="1" applyAlignment="1">
      <alignment horizontal="justify" vertical="center"/>
    </xf>
    <xf numFmtId="167" fontId="14" fillId="0" borderId="4" xfId="15" applyNumberFormat="1" applyFont="1" applyFill="1" applyBorder="1"/>
    <xf numFmtId="0" fontId="10" fillId="0" borderId="4" xfId="4" applyFont="1" applyFill="1" applyBorder="1" applyAlignment="1">
      <alignment horizontal="justify" vertical="center" wrapText="1"/>
    </xf>
    <xf numFmtId="0" fontId="14" fillId="0" borderId="4" xfId="4" applyFont="1" applyFill="1" applyBorder="1" applyAlignment="1">
      <alignment horizontal="center" vertical="top"/>
    </xf>
    <xf numFmtId="0" fontId="14" fillId="0" borderId="4" xfId="4" applyFont="1" applyFill="1" applyBorder="1" applyAlignment="1">
      <alignment horizontal="left"/>
    </xf>
    <xf numFmtId="2" fontId="14" fillId="0" borderId="4" xfId="4" applyNumberFormat="1" applyFont="1" applyFill="1" applyBorder="1"/>
    <xf numFmtId="0" fontId="13" fillId="0" borderId="4" xfId="4" applyFont="1" applyFill="1" applyBorder="1"/>
    <xf numFmtId="0" fontId="14" fillId="0" borderId="4" xfId="4" applyFont="1" applyFill="1" applyBorder="1" applyAlignment="1">
      <alignment horizontal="left" vertical="justify"/>
    </xf>
    <xf numFmtId="0" fontId="14" fillId="0" borderId="4" xfId="4" applyFont="1" applyFill="1" applyBorder="1" applyAlignment="1">
      <alignment horizontal="center" vertical="justify"/>
    </xf>
    <xf numFmtId="0" fontId="13" fillId="0" borderId="4" xfId="4" applyFont="1" applyFill="1" applyBorder="1" applyAlignment="1">
      <alignment horizontal="right" vertical="center"/>
    </xf>
    <xf numFmtId="0" fontId="14" fillId="0" borderId="4" xfId="4" applyFont="1" applyFill="1" applyBorder="1" applyAlignment="1">
      <alignment horizontal="right" vertical="center"/>
    </xf>
    <xf numFmtId="167" fontId="13" fillId="0" borderId="4" xfId="15" applyNumberFormat="1" applyFont="1" applyFill="1" applyBorder="1" applyAlignment="1">
      <alignment vertical="top"/>
    </xf>
    <xf numFmtId="167" fontId="13" fillId="0" borderId="4" xfId="15" applyNumberFormat="1" applyFont="1" applyFill="1" applyBorder="1" applyAlignment="1">
      <alignment vertical="center"/>
    </xf>
    <xf numFmtId="1" fontId="14" fillId="0" borderId="4" xfId="15" applyNumberFormat="1" applyFont="1" applyFill="1" applyBorder="1" applyAlignment="1">
      <alignment horizontal="center" vertical="center"/>
    </xf>
    <xf numFmtId="167" fontId="11" fillId="0" borderId="4" xfId="15" applyNumberFormat="1" applyFont="1" applyFill="1" applyBorder="1" applyAlignment="1">
      <alignment horizontal="right" vertical="center"/>
    </xf>
    <xf numFmtId="167" fontId="14" fillId="0" borderId="4" xfId="4" applyNumberFormat="1" applyFont="1" applyFill="1" applyBorder="1" applyAlignment="1">
      <alignment vertical="center"/>
    </xf>
    <xf numFmtId="0" fontId="11" fillId="0" borderId="4" xfId="20" applyFont="1" applyFill="1" applyBorder="1" applyAlignment="1">
      <alignment vertical="center" wrapText="1"/>
    </xf>
    <xf numFmtId="1" fontId="11" fillId="0" borderId="4" xfId="15" applyNumberFormat="1" applyFont="1" applyFill="1" applyBorder="1" applyAlignment="1">
      <alignment horizontal="center" vertical="center"/>
    </xf>
    <xf numFmtId="167" fontId="11" fillId="0" borderId="4" xfId="15" applyNumberFormat="1" applyFont="1" applyFill="1" applyBorder="1" applyAlignment="1">
      <alignment vertical="center"/>
    </xf>
    <xf numFmtId="0" fontId="14" fillId="0" borderId="4" xfId="4" applyFont="1" applyFill="1" applyBorder="1" applyAlignment="1">
      <alignment horizontal="center" vertical="justify" wrapText="1"/>
    </xf>
    <xf numFmtId="0" fontId="14" fillId="0" borderId="4" xfId="4" applyFont="1" applyFill="1" applyBorder="1" applyAlignment="1">
      <alignment horizontal="center" wrapText="1"/>
    </xf>
    <xf numFmtId="1" fontId="13" fillId="0" borderId="4" xfId="15" applyNumberFormat="1" applyFont="1" applyFill="1" applyBorder="1" applyAlignment="1">
      <alignment horizontal="center" vertical="center"/>
    </xf>
    <xf numFmtId="168" fontId="13" fillId="0" borderId="4" xfId="15" applyNumberFormat="1" applyFont="1" applyFill="1" applyBorder="1" applyAlignment="1">
      <alignment horizontal="right" vertical="center"/>
    </xf>
    <xf numFmtId="0" fontId="20" fillId="0" borderId="4" xfId="4" applyFont="1" applyFill="1" applyBorder="1" applyAlignment="1">
      <alignment horizontal="left" vertical="center"/>
    </xf>
    <xf numFmtId="168" fontId="14" fillId="0" borderId="4" xfId="15" applyNumberFormat="1" applyFont="1" applyFill="1" applyBorder="1" applyAlignment="1">
      <alignment vertical="center"/>
    </xf>
    <xf numFmtId="0" fontId="20" fillId="0" borderId="4" xfId="4" applyFont="1" applyFill="1" applyBorder="1" applyAlignment="1">
      <alignment horizontal="justify" vertical="center"/>
    </xf>
    <xf numFmtId="2" fontId="14" fillId="0" borderId="4" xfId="4" applyNumberFormat="1" applyFont="1" applyFill="1" applyBorder="1" applyAlignment="1">
      <alignment vertical="top"/>
    </xf>
    <xf numFmtId="0" fontId="23" fillId="0" borderId="4" xfId="4" applyFont="1" applyFill="1" applyBorder="1" applyAlignment="1">
      <alignment horizontal="justify" vertical="center"/>
    </xf>
    <xf numFmtId="1" fontId="14" fillId="0" borderId="4" xfId="4" applyNumberFormat="1" applyFont="1" applyFill="1" applyBorder="1" applyAlignment="1">
      <alignment horizontal="center"/>
    </xf>
    <xf numFmtId="167" fontId="14" fillId="0" borderId="4" xfId="15" applyFont="1" applyFill="1" applyBorder="1" applyAlignment="1">
      <alignment horizontal="center"/>
    </xf>
    <xf numFmtId="167" fontId="13" fillId="0" borderId="4" xfId="15" applyFont="1" applyFill="1" applyBorder="1" applyAlignment="1">
      <alignment horizontal="right" wrapText="1"/>
    </xf>
    <xf numFmtId="167" fontId="14" fillId="0" borderId="4" xfId="15" applyFont="1" applyFill="1" applyBorder="1" applyAlignment="1">
      <alignment horizontal="right" vertical="center" wrapText="1"/>
    </xf>
    <xf numFmtId="0" fontId="20" fillId="0" borderId="4" xfId="4" applyFont="1" applyFill="1" applyBorder="1" applyAlignment="1">
      <alignment vertical="center"/>
    </xf>
    <xf numFmtId="168" fontId="13" fillId="0" borderId="4" xfId="15" applyNumberFormat="1" applyFont="1" applyFill="1" applyBorder="1" applyAlignment="1">
      <alignment vertical="center"/>
    </xf>
    <xf numFmtId="0" fontId="20" fillId="0" borderId="4" xfId="4" applyFont="1" applyFill="1" applyBorder="1" applyAlignment="1">
      <alignment horizontal="justify" vertical="center" wrapText="1"/>
    </xf>
    <xf numFmtId="167" fontId="13" fillId="0" borderId="4" xfId="15" applyFont="1" applyFill="1" applyBorder="1" applyAlignment="1">
      <alignment horizontal="right"/>
    </xf>
    <xf numFmtId="0" fontId="14" fillId="0" borderId="4" xfId="4" applyFont="1" applyFill="1" applyBorder="1" applyAlignment="1">
      <alignment horizontal="left" vertical="center"/>
    </xf>
    <xf numFmtId="167" fontId="14" fillId="0" borderId="4" xfId="15" applyFont="1" applyFill="1" applyBorder="1" applyAlignment="1">
      <alignment vertical="center"/>
    </xf>
    <xf numFmtId="167" fontId="13" fillId="0" borderId="4" xfId="15" applyFont="1" applyFill="1" applyBorder="1" applyAlignment="1">
      <alignment horizontal="right" vertical="center"/>
    </xf>
    <xf numFmtId="0" fontId="14" fillId="0" borderId="4" xfId="20" applyFont="1" applyFill="1" applyBorder="1" applyAlignment="1">
      <alignment vertical="center" wrapText="1"/>
    </xf>
    <xf numFmtId="0" fontId="24" fillId="0" borderId="4" xfId="20" applyFont="1" applyFill="1" applyBorder="1" applyAlignment="1">
      <alignment horizontal="justify" vertical="center" wrapText="1"/>
    </xf>
    <xf numFmtId="0" fontId="14" fillId="0" borderId="4" xfId="20" applyFont="1" applyFill="1" applyBorder="1" applyAlignment="1">
      <alignment horizontal="center" vertical="center" wrapText="1"/>
    </xf>
    <xf numFmtId="1" fontId="14" fillId="0" borderId="4" xfId="4" applyNumberFormat="1" applyFont="1" applyFill="1" applyBorder="1" applyAlignment="1">
      <alignment horizontal="center" vertical="center"/>
    </xf>
    <xf numFmtId="167" fontId="14" fillId="0" borderId="4" xfId="15" applyFont="1" applyFill="1" applyBorder="1" applyAlignment="1">
      <alignment horizontal="right" vertical="center"/>
    </xf>
    <xf numFmtId="0" fontId="20" fillId="0" borderId="4" xfId="4" applyFont="1" applyFill="1" applyBorder="1" applyAlignment="1">
      <alignment horizontal="left"/>
    </xf>
    <xf numFmtId="1" fontId="13" fillId="0" borderId="4" xfId="15" applyNumberFormat="1" applyFont="1" applyFill="1" applyBorder="1" applyAlignment="1">
      <alignment vertical="center"/>
    </xf>
    <xf numFmtId="167" fontId="13" fillId="0" borderId="4" xfId="15" applyNumberFormat="1" applyFont="1" applyFill="1" applyBorder="1"/>
    <xf numFmtId="167" fontId="14" fillId="0" borderId="4" xfId="15" applyNumberFormat="1" applyFont="1" applyFill="1" applyBorder="1" applyAlignment="1">
      <alignment horizontal="right" vertical="center"/>
    </xf>
    <xf numFmtId="0" fontId="14" fillId="0" borderId="4" xfId="4" applyNumberFormat="1" applyFont="1" applyFill="1" applyBorder="1" applyAlignment="1" applyProtection="1">
      <alignment horizontal="justify" vertical="top"/>
    </xf>
    <xf numFmtId="0" fontId="13" fillId="0" borderId="4" xfId="4" applyFont="1" applyFill="1" applyBorder="1" applyAlignment="1">
      <alignment vertical="center" wrapText="1"/>
    </xf>
    <xf numFmtId="0" fontId="14" fillId="0" borderId="4" xfId="4" applyFont="1" applyFill="1" applyBorder="1"/>
    <xf numFmtId="0" fontId="14" fillId="0" borderId="4" xfId="4" applyNumberFormat="1" applyFont="1" applyFill="1" applyBorder="1" applyAlignment="1" applyProtection="1">
      <alignment vertical="top" wrapText="1"/>
    </xf>
    <xf numFmtId="0" fontId="14" fillId="0" borderId="4" xfId="4" applyNumberFormat="1" applyFont="1" applyFill="1" applyBorder="1" applyAlignment="1" applyProtection="1">
      <alignment horizontal="center" vertical="center"/>
    </xf>
    <xf numFmtId="170" fontId="14" fillId="0" borderId="4" xfId="15" applyNumberFormat="1" applyFont="1" applyFill="1" applyBorder="1" applyAlignment="1">
      <alignment horizontal="center" vertical="center"/>
    </xf>
    <xf numFmtId="0" fontId="14" fillId="0" borderId="4" xfId="4" applyNumberFormat="1" applyFont="1" applyFill="1" applyBorder="1" applyAlignment="1" applyProtection="1">
      <alignment horizontal="justify" vertical="center"/>
    </xf>
    <xf numFmtId="167" fontId="11" fillId="0" borderId="4" xfId="15" applyFont="1" applyFill="1" applyBorder="1" applyAlignment="1">
      <alignment vertical="center"/>
    </xf>
    <xf numFmtId="0" fontId="13" fillId="0" borderId="4" xfId="4" applyFont="1" applyFill="1" applyBorder="1" applyAlignment="1">
      <alignment horizontal="center" wrapText="1"/>
    </xf>
    <xf numFmtId="0" fontId="20" fillId="0" borderId="4" xfId="4" applyFont="1" applyFill="1" applyBorder="1" applyAlignment="1">
      <alignment horizontal="justify" vertical="top" wrapText="1"/>
    </xf>
    <xf numFmtId="0" fontId="14" fillId="0" borderId="4" xfId="4" applyFont="1" applyFill="1" applyBorder="1" applyAlignment="1">
      <alignment horizontal="justify" vertical="top" wrapText="1"/>
    </xf>
    <xf numFmtId="0" fontId="14" fillId="0" borderId="4" xfId="4" applyFont="1" applyFill="1" applyBorder="1" applyAlignment="1">
      <alignment horizontal="center" vertical="top" wrapText="1"/>
    </xf>
    <xf numFmtId="4" fontId="14" fillId="0" borderId="4" xfId="4" applyNumberFormat="1" applyFont="1" applyFill="1" applyBorder="1" applyAlignment="1">
      <alignment horizontal="right" vertical="center"/>
    </xf>
    <xf numFmtId="0" fontId="17" fillId="0" borderId="4" xfId="12" applyFont="1" applyBorder="1" applyAlignment="1">
      <alignment horizontal="center" vertical="center" wrapText="1"/>
    </xf>
    <xf numFmtId="0" fontId="17" fillId="0" borderId="4" xfId="12" applyFont="1" applyBorder="1" applyAlignment="1">
      <alignment horizontal="left" vertical="center" wrapText="1"/>
    </xf>
    <xf numFmtId="173" fontId="13" fillId="0" borderId="4" xfId="1" applyNumberFormat="1" applyFont="1" applyBorder="1" applyAlignment="1">
      <alignment horizontal="center" vertical="center"/>
    </xf>
    <xf numFmtId="173" fontId="13" fillId="0" borderId="4" xfId="1" applyNumberFormat="1" applyFont="1" applyFill="1" applyBorder="1" applyAlignment="1">
      <alignment horizontal="center" vertical="center"/>
    </xf>
    <xf numFmtId="173" fontId="13" fillId="0" borderId="4" xfId="1" quotePrefix="1" applyNumberFormat="1" applyFont="1" applyFill="1" applyBorder="1" applyAlignment="1">
      <alignment horizontal="center" vertical="center"/>
    </xf>
    <xf numFmtId="173" fontId="14" fillId="0" borderId="4" xfId="1" applyNumberFormat="1" applyFont="1" applyFill="1" applyBorder="1" applyAlignment="1">
      <alignment horizontal="center" vertical="center"/>
    </xf>
    <xf numFmtId="173" fontId="15" fillId="0" borderId="4" xfId="1" applyNumberFormat="1" applyFont="1" applyFill="1" applyBorder="1" applyAlignment="1">
      <alignment horizontal="center" vertical="center"/>
    </xf>
    <xf numFmtId="173" fontId="14" fillId="0" borderId="4" xfId="1" applyNumberFormat="1" applyFont="1" applyBorder="1" applyAlignment="1">
      <alignment horizontal="center" vertical="center"/>
    </xf>
    <xf numFmtId="173" fontId="13" fillId="0" borderId="4" xfId="1" quotePrefix="1" applyNumberFormat="1" applyFont="1" applyBorder="1" applyAlignment="1">
      <alignment horizontal="center" vertical="center"/>
    </xf>
    <xf numFmtId="173" fontId="14" fillId="0" borderId="0" xfId="1" applyNumberFormat="1" applyFont="1" applyBorder="1" applyAlignment="1">
      <alignment horizontal="center"/>
    </xf>
    <xf numFmtId="0" fontId="12" fillId="0" borderId="0" xfId="0" applyFont="1"/>
    <xf numFmtId="0" fontId="12" fillId="0" borderId="0" xfId="0" applyFont="1" applyAlignment="1">
      <alignment horizontal="center"/>
    </xf>
    <xf numFmtId="0" fontId="13" fillId="0" borderId="4" xfId="2" applyFont="1" applyBorder="1"/>
    <xf numFmtId="0" fontId="13" fillId="4" borderId="4" xfId="2" applyFont="1" applyFill="1" applyBorder="1" applyAlignment="1">
      <alignment horizontal="center"/>
    </xf>
    <xf numFmtId="0" fontId="13" fillId="4" borderId="4" xfId="2" applyFont="1" applyFill="1" applyBorder="1" applyAlignment="1">
      <alignment horizontal="left"/>
    </xf>
    <xf numFmtId="0" fontId="14" fillId="0" borderId="3" xfId="2" applyFont="1" applyBorder="1" applyAlignment="1">
      <alignment horizontal="center"/>
    </xf>
    <xf numFmtId="0" fontId="13" fillId="3" borderId="4" xfId="2" applyFont="1" applyFill="1" applyBorder="1" applyAlignment="1">
      <alignment horizontal="center" vertical="center" wrapText="1"/>
    </xf>
    <xf numFmtId="0" fontId="13" fillId="3" borderId="2" xfId="2" applyFont="1" applyFill="1" applyBorder="1" applyAlignment="1">
      <alignment horizontal="center" vertical="center"/>
    </xf>
    <xf numFmtId="0" fontId="13" fillId="3" borderId="17" xfId="2" applyFont="1" applyFill="1" applyBorder="1" applyAlignment="1">
      <alignment horizontal="center" vertical="center"/>
    </xf>
    <xf numFmtId="0" fontId="13" fillId="3" borderId="17" xfId="2" applyFont="1" applyFill="1" applyBorder="1" applyAlignment="1">
      <alignment horizontal="center" vertical="center" wrapText="1"/>
    </xf>
    <xf numFmtId="0" fontId="13" fillId="0" borderId="4" xfId="2" applyFont="1" applyBorder="1" applyAlignment="1">
      <alignment horizontal="center"/>
    </xf>
    <xf numFmtId="0" fontId="14" fillId="0" borderId="4" xfId="2" applyFont="1" applyBorder="1" applyAlignment="1">
      <alignment horizontal="right" vertical="center"/>
    </xf>
    <xf numFmtId="165" fontId="51" fillId="8" borderId="4" xfId="10" applyNumberFormat="1" applyFont="1" applyFill="1" applyBorder="1" applyAlignment="1" applyProtection="1">
      <alignment horizontal="center" vertical="center"/>
    </xf>
    <xf numFmtId="0" fontId="13" fillId="0" borderId="4" xfId="4" applyFont="1" applyFill="1" applyBorder="1" applyAlignment="1">
      <alignment horizontal="center" vertical="center"/>
    </xf>
    <xf numFmtId="43" fontId="11" fillId="39" borderId="4" xfId="1" applyFont="1" applyFill="1" applyBorder="1" applyAlignment="1" applyProtection="1">
      <alignment horizontal="center" vertical="center" wrapText="1"/>
      <protection locked="0"/>
    </xf>
    <xf numFmtId="43" fontId="11" fillId="40" borderId="4" xfId="1" applyFont="1" applyFill="1" applyBorder="1" applyAlignment="1" applyProtection="1">
      <alignment horizontal="center" vertical="center" wrapText="1"/>
      <protection locked="0"/>
    </xf>
    <xf numFmtId="0" fontId="14" fillId="0" borderId="14" xfId="2" applyFont="1" applyFill="1" applyBorder="1" applyAlignment="1">
      <alignment horizontal="center"/>
    </xf>
    <xf numFmtId="0" fontId="13" fillId="0" borderId="4" xfId="2" applyFont="1" applyFill="1" applyBorder="1"/>
    <xf numFmtId="0" fontId="14" fillId="0" borderId="4" xfId="2" applyFont="1" applyFill="1" applyBorder="1" applyAlignment="1">
      <alignment horizontal="center"/>
    </xf>
    <xf numFmtId="165" fontId="51" fillId="40" borderId="4" xfId="10" applyNumberFormat="1" applyFont="1" applyFill="1" applyBorder="1" applyAlignment="1" applyProtection="1">
      <alignment horizontal="center" vertical="center"/>
    </xf>
    <xf numFmtId="165" fontId="14" fillId="40" borderId="4" xfId="10" applyNumberFormat="1" applyFont="1" applyFill="1" applyBorder="1" applyAlignment="1" applyProtection="1">
      <alignment horizontal="right" vertical="center"/>
    </xf>
    <xf numFmtId="0" fontId="14" fillId="40" borderId="4" xfId="9" applyFont="1" applyFill="1" applyBorder="1" applyAlignment="1">
      <alignment horizontal="center" vertical="center"/>
    </xf>
    <xf numFmtId="0" fontId="14" fillId="40" borderId="4" xfId="9" applyFont="1" applyFill="1" applyBorder="1" applyAlignment="1">
      <alignment horizontal="left" vertical="top" wrapText="1"/>
    </xf>
    <xf numFmtId="2" fontId="13" fillId="40" borderId="4" xfId="9" applyNumberFormat="1" applyFont="1" applyFill="1" applyBorder="1" applyAlignment="1">
      <alignment horizontal="left" vertical="center" wrapText="1"/>
    </xf>
    <xf numFmtId="2" fontId="14" fillId="40" borderId="4" xfId="9" applyNumberFormat="1" applyFont="1" applyFill="1" applyBorder="1" applyAlignment="1">
      <alignment horizontal="center" vertical="center"/>
    </xf>
    <xf numFmtId="0" fontId="12" fillId="41" borderId="4" xfId="0" applyFont="1" applyFill="1" applyBorder="1" applyAlignment="1">
      <alignment horizontal="center"/>
    </xf>
    <xf numFmtId="43" fontId="11" fillId="39" borderId="4" xfId="1" applyFont="1" applyFill="1" applyBorder="1" applyAlignment="1">
      <alignment horizontal="center" vertical="center" wrapText="1"/>
    </xf>
    <xf numFmtId="0" fontId="14" fillId="39" borderId="4" xfId="4" applyFont="1" applyFill="1" applyBorder="1" applyAlignment="1">
      <alignment horizontal="center" vertical="center" wrapText="1"/>
    </xf>
    <xf numFmtId="164" fontId="15" fillId="39" borderId="4" xfId="6" applyNumberFormat="1" applyFont="1" applyFill="1" applyBorder="1" applyAlignment="1" applyProtection="1">
      <alignment horizontal="justify" vertical="top" wrapText="1"/>
      <protection locked="0"/>
    </xf>
    <xf numFmtId="0" fontId="13" fillId="39" borderId="4" xfId="0" applyFont="1" applyFill="1" applyBorder="1" applyAlignment="1">
      <alignment horizontal="center" vertical="center" wrapText="1"/>
    </xf>
    <xf numFmtId="173" fontId="14" fillId="0" borderId="4" xfId="1" applyNumberFormat="1" applyFont="1" applyFill="1" applyBorder="1" applyAlignment="1">
      <alignment horizontal="center" wrapText="1"/>
    </xf>
    <xf numFmtId="173" fontId="13" fillId="4" borderId="4" xfId="1" applyNumberFormat="1" applyFont="1" applyFill="1" applyBorder="1" applyAlignment="1">
      <alignment horizontal="center" vertical="center" wrapText="1"/>
    </xf>
    <xf numFmtId="173" fontId="13" fillId="0" borderId="4" xfId="1" applyNumberFormat="1" applyFont="1" applyBorder="1" applyAlignment="1">
      <alignment horizontal="center" wrapText="1"/>
    </xf>
    <xf numFmtId="0" fontId="14" fillId="40" borderId="4" xfId="4" applyFont="1" applyFill="1" applyBorder="1" applyAlignment="1">
      <alignment horizontal="center" vertical="center" wrapText="1"/>
    </xf>
    <xf numFmtId="0" fontId="14" fillId="40" borderId="4" xfId="0" applyFont="1" applyFill="1" applyBorder="1" applyAlignment="1">
      <alignment horizontal="justify" vertical="top" wrapText="1"/>
    </xf>
    <xf numFmtId="0" fontId="13" fillId="40" borderId="4" xfId="0" applyFont="1" applyFill="1" applyBorder="1" applyAlignment="1">
      <alignment horizontal="center" vertical="center" wrapText="1"/>
    </xf>
    <xf numFmtId="165" fontId="14" fillId="40" borderId="4" xfId="10" applyNumberFormat="1" applyFont="1" applyFill="1" applyBorder="1" applyAlignment="1" applyProtection="1">
      <alignment horizontal="center" vertical="center"/>
    </xf>
    <xf numFmtId="167" fontId="13" fillId="8" borderId="4" xfId="15" applyFont="1" applyFill="1" applyBorder="1" applyAlignment="1">
      <alignment horizontal="center" vertical="center"/>
    </xf>
    <xf numFmtId="173" fontId="13" fillId="0" borderId="0" xfId="1" applyNumberFormat="1" applyFont="1" applyFill="1" applyBorder="1" applyAlignment="1">
      <alignment horizontal="center" vertical="center"/>
    </xf>
    <xf numFmtId="0" fontId="13" fillId="0" borderId="0" xfId="13" applyFont="1" applyBorder="1" applyAlignment="1">
      <alignment horizontal="center" vertical="center"/>
    </xf>
    <xf numFmtId="0" fontId="10" fillId="2" borderId="0" xfId="0" applyFont="1" applyFill="1" applyBorder="1" applyAlignment="1" applyProtection="1">
      <alignment horizontal="center" vertical="center"/>
      <protection locked="0"/>
    </xf>
    <xf numFmtId="173" fontId="11" fillId="0" borderId="0" xfId="0" applyNumberFormat="1" applyFont="1"/>
    <xf numFmtId="0" fontId="14" fillId="0" borderId="0" xfId="13" applyFont="1" applyBorder="1" applyAlignment="1">
      <alignment horizontal="left" vertical="center" wrapText="1"/>
    </xf>
    <xf numFmtId="43" fontId="11" fillId="2" borderId="4" xfId="279" applyFont="1" applyFill="1" applyBorder="1" applyAlignment="1" applyProtection="1">
      <alignment horizontal="center" vertical="center" wrapText="1"/>
      <protection locked="0"/>
    </xf>
    <xf numFmtId="0" fontId="14" fillId="0" borderId="0" xfId="13" applyFont="1" applyBorder="1" applyAlignment="1">
      <alignment horizontal="left" vertical="center"/>
    </xf>
    <xf numFmtId="0" fontId="14" fillId="0" borderId="0" xfId="13" applyFont="1" applyBorder="1" applyAlignment="1">
      <alignment horizontal="justify" vertical="center"/>
    </xf>
    <xf numFmtId="0" fontId="14" fillId="0" borderId="0" xfId="2" applyFont="1" applyBorder="1" applyAlignment="1">
      <alignment horizontal="center" vertical="center"/>
    </xf>
    <xf numFmtId="43" fontId="11" fillId="2" borderId="4" xfId="342" applyFont="1" applyFill="1" applyBorder="1" applyAlignment="1" applyProtection="1">
      <alignment horizontal="center" vertical="center" wrapText="1"/>
      <protection locked="0"/>
    </xf>
    <xf numFmtId="43" fontId="11" fillId="2" borderId="4" xfId="342" applyFont="1" applyFill="1" applyBorder="1" applyAlignment="1" applyProtection="1">
      <alignment horizontal="center" vertical="center" wrapText="1"/>
      <protection locked="0"/>
    </xf>
    <xf numFmtId="43" fontId="11" fillId="2" borderId="4" xfId="342" applyFont="1" applyFill="1" applyBorder="1" applyAlignment="1" applyProtection="1">
      <alignment horizontal="center" vertical="center" wrapText="1"/>
      <protection locked="0"/>
    </xf>
    <xf numFmtId="43" fontId="11" fillId="2" borderId="4" xfId="342" applyFont="1" applyFill="1" applyBorder="1" applyAlignment="1" applyProtection="1">
      <alignment horizontal="center" vertical="center" wrapText="1"/>
      <protection locked="0"/>
    </xf>
    <xf numFmtId="43" fontId="11" fillId="2" borderId="4" xfId="342" applyFont="1" applyFill="1" applyBorder="1" applyAlignment="1" applyProtection="1">
      <alignment horizontal="center" vertical="center" wrapText="1"/>
      <protection locked="0"/>
    </xf>
    <xf numFmtId="43" fontId="11" fillId="2" borderId="4" xfId="342" applyFont="1" applyFill="1" applyBorder="1" applyAlignment="1" applyProtection="1">
      <alignment horizontal="center" vertical="center" wrapText="1"/>
      <protection locked="0"/>
    </xf>
    <xf numFmtId="0" fontId="11" fillId="0" borderId="0" xfId="0" applyFont="1"/>
    <xf numFmtId="0" fontId="19" fillId="0" borderId="0" xfId="11" applyFont="1"/>
    <xf numFmtId="43" fontId="11" fillId="2" borderId="4" xfId="342" applyFont="1" applyFill="1" applyBorder="1" applyAlignment="1" applyProtection="1">
      <alignment horizontal="center" vertical="center" wrapText="1"/>
      <protection locked="0"/>
    </xf>
    <xf numFmtId="0" fontId="17" fillId="12" borderId="4" xfId="9" applyFont="1" applyFill="1" applyBorder="1" applyAlignment="1">
      <alignment horizontal="left" vertical="center" wrapText="1"/>
    </xf>
    <xf numFmtId="0" fontId="17" fillId="12" borderId="4" xfId="9" applyFont="1" applyFill="1" applyBorder="1" applyAlignment="1">
      <alignment horizontal="right" vertical="center" wrapText="1"/>
    </xf>
    <xf numFmtId="49" fontId="13" fillId="11" borderId="4" xfId="9" applyNumberFormat="1" applyFont="1" applyFill="1" applyBorder="1" applyAlignment="1">
      <alignment horizontal="center" vertical="center" wrapText="1"/>
    </xf>
    <xf numFmtId="49" fontId="13" fillId="11" borderId="4" xfId="9" applyNumberFormat="1" applyFont="1" applyFill="1" applyBorder="1" applyAlignment="1">
      <alignment horizontal="right" vertical="center" wrapText="1"/>
    </xf>
    <xf numFmtId="0" fontId="12" fillId="10" borderId="4" xfId="8" applyFont="1" applyFill="1" applyBorder="1" applyAlignment="1">
      <alignment horizontal="center"/>
    </xf>
    <xf numFmtId="0" fontId="12" fillId="10" borderId="4" xfId="8" applyFont="1" applyFill="1" applyBorder="1" applyAlignment="1">
      <alignment horizontal="right"/>
    </xf>
    <xf numFmtId="165" fontId="14" fillId="0" borderId="4" xfId="320" applyNumberFormat="1" applyFont="1" applyFill="1" applyBorder="1" applyAlignment="1" applyProtection="1">
      <alignment horizontal="center" vertical="center"/>
    </xf>
    <xf numFmtId="165" fontId="14" fillId="40" borderId="4" xfId="320" applyNumberFormat="1" applyFont="1" applyFill="1" applyBorder="1" applyAlignment="1" applyProtection="1">
      <alignment horizontal="center" vertical="center"/>
    </xf>
    <xf numFmtId="0" fontId="14" fillId="0" borderId="4" xfId="4" applyFont="1" applyFill="1" applyBorder="1" applyAlignment="1">
      <alignment vertical="center"/>
    </xf>
    <xf numFmtId="0" fontId="13" fillId="0" borderId="4" xfId="4" applyFont="1" applyFill="1" applyBorder="1" applyAlignment="1">
      <alignment horizontal="center" vertical="center"/>
    </xf>
    <xf numFmtId="2" fontId="14" fillId="0" borderId="4" xfId="4" applyNumberFormat="1" applyFont="1" applyFill="1" applyBorder="1" applyAlignment="1">
      <alignment horizontal="center"/>
    </xf>
    <xf numFmtId="0" fontId="14" fillId="0" borderId="4" xfId="4" applyFont="1" applyFill="1" applyBorder="1" applyAlignment="1">
      <alignment horizontal="center"/>
    </xf>
    <xf numFmtId="0" fontId="14" fillId="0" borderId="4" xfId="4" applyFont="1" applyFill="1" applyBorder="1" applyAlignment="1">
      <alignment horizontal="justify" vertical="center"/>
    </xf>
    <xf numFmtId="0" fontId="10" fillId="0" borderId="4" xfId="4" applyFont="1" applyFill="1" applyBorder="1" applyAlignment="1">
      <alignment horizontal="justify" vertical="center" wrapText="1"/>
    </xf>
    <xf numFmtId="2" fontId="14" fillId="0" borderId="4" xfId="4" applyNumberFormat="1" applyFont="1" applyFill="1" applyBorder="1"/>
    <xf numFmtId="0" fontId="13" fillId="0" borderId="4" xfId="4" applyFont="1" applyFill="1" applyBorder="1"/>
    <xf numFmtId="0" fontId="14" fillId="0" borderId="4" xfId="4" applyFont="1" applyFill="1" applyBorder="1" applyAlignment="1">
      <alignment horizontal="right" vertical="center"/>
    </xf>
    <xf numFmtId="2" fontId="14" fillId="0" borderId="4" xfId="4" applyNumberFormat="1" applyFont="1" applyFill="1" applyBorder="1" applyAlignment="1">
      <alignment vertical="top"/>
    </xf>
    <xf numFmtId="4" fontId="14" fillId="0" borderId="4" xfId="4" applyNumberFormat="1" applyFont="1" applyFill="1" applyBorder="1" applyAlignment="1">
      <alignment horizontal="right" vertical="center"/>
    </xf>
    <xf numFmtId="173" fontId="13" fillId="0" borderId="4" xfId="342" applyNumberFormat="1" applyFont="1" applyFill="1" applyBorder="1" applyAlignment="1">
      <alignment horizontal="center" vertical="center"/>
    </xf>
    <xf numFmtId="173" fontId="14" fillId="0" borderId="4" xfId="342" applyNumberFormat="1" applyFont="1" applyFill="1" applyBorder="1" applyAlignment="1">
      <alignment horizontal="center" vertical="center"/>
    </xf>
    <xf numFmtId="173" fontId="15" fillId="0" borderId="4" xfId="342" applyNumberFormat="1" applyFont="1" applyFill="1" applyBorder="1" applyAlignment="1">
      <alignment horizontal="center" vertical="center"/>
    </xf>
    <xf numFmtId="173" fontId="14" fillId="0" borderId="4" xfId="342" applyNumberFormat="1" applyFont="1" applyBorder="1" applyAlignment="1">
      <alignment horizontal="center" vertical="center"/>
    </xf>
    <xf numFmtId="0" fontId="11" fillId="0" borderId="0" xfId="0" applyFont="1"/>
    <xf numFmtId="0" fontId="12" fillId="5" borderId="4" xfId="0" applyFont="1" applyFill="1" applyBorder="1" applyAlignment="1" applyProtection="1">
      <alignment horizontal="center" wrapText="1"/>
      <protection locked="0"/>
    </xf>
    <xf numFmtId="43" fontId="14" fillId="0" borderId="4" xfId="49" applyNumberFormat="1" applyFont="1" applyFill="1" applyBorder="1" applyAlignment="1">
      <alignment horizontal="center" vertical="center"/>
    </xf>
    <xf numFmtId="0" fontId="14" fillId="0" borderId="4" xfId="4" applyFont="1" applyFill="1" applyBorder="1" applyAlignment="1">
      <alignment vertical="center"/>
    </xf>
    <xf numFmtId="0" fontId="13" fillId="0" borderId="4" xfId="4" applyFont="1" applyFill="1" applyBorder="1" applyAlignment="1">
      <alignment horizontal="center" vertical="center"/>
    </xf>
    <xf numFmtId="43" fontId="14" fillId="0" borderId="4" xfId="49" applyNumberFormat="1" applyFont="1" applyFill="1" applyBorder="1" applyAlignment="1">
      <alignment vertical="top"/>
    </xf>
    <xf numFmtId="43" fontId="14" fillId="0" borderId="4" xfId="49" applyNumberFormat="1" applyFont="1" applyFill="1" applyBorder="1" applyAlignment="1">
      <alignment vertical="center"/>
    </xf>
    <xf numFmtId="2" fontId="14" fillId="0" borderId="4" xfId="4" applyNumberFormat="1" applyFont="1" applyFill="1" applyBorder="1" applyAlignment="1">
      <alignment horizontal="center"/>
    </xf>
    <xf numFmtId="0" fontId="14" fillId="0" borderId="4" xfId="4" applyFont="1" applyFill="1" applyBorder="1" applyAlignment="1">
      <alignment horizontal="center"/>
    </xf>
    <xf numFmtId="0" fontId="14" fillId="0" borderId="4" xfId="4" applyFont="1" applyFill="1" applyBorder="1" applyAlignment="1">
      <alignment horizontal="justify" vertical="center"/>
    </xf>
    <xf numFmtId="43" fontId="14" fillId="0" borderId="4" xfId="49" applyNumberFormat="1" applyFont="1" applyFill="1" applyBorder="1"/>
    <xf numFmtId="0" fontId="10" fillId="0" borderId="4" xfId="4" applyFont="1" applyFill="1" applyBorder="1" applyAlignment="1">
      <alignment horizontal="justify" vertical="center" wrapText="1"/>
    </xf>
    <xf numFmtId="2" fontId="14" fillId="0" borderId="4" xfId="4" applyNumberFormat="1" applyFont="1" applyFill="1" applyBorder="1"/>
    <xf numFmtId="0" fontId="13" fillId="0" borderId="4" xfId="4" applyFont="1" applyFill="1" applyBorder="1"/>
    <xf numFmtId="0" fontId="14" fillId="0" borderId="4" xfId="4" applyFont="1" applyFill="1" applyBorder="1" applyAlignment="1">
      <alignment horizontal="right" vertical="center"/>
    </xf>
    <xf numFmtId="43" fontId="13" fillId="0" borderId="4" xfId="49" applyNumberFormat="1" applyFont="1" applyFill="1" applyBorder="1" applyAlignment="1">
      <alignment vertical="top"/>
    </xf>
    <xf numFmtId="43" fontId="11" fillId="0" borderId="4" xfId="49" applyNumberFormat="1" applyFont="1" applyFill="1" applyBorder="1" applyAlignment="1">
      <alignment horizontal="right" vertical="center"/>
    </xf>
    <xf numFmtId="43" fontId="11" fillId="0" borderId="4" xfId="49" applyNumberFormat="1" applyFont="1" applyFill="1" applyBorder="1" applyAlignment="1">
      <alignment vertical="center"/>
    </xf>
    <xf numFmtId="168" fontId="13" fillId="0" borderId="4" xfId="49" applyNumberFormat="1" applyFont="1" applyFill="1" applyBorder="1" applyAlignment="1">
      <alignment horizontal="right" vertical="center"/>
    </xf>
    <xf numFmtId="168" fontId="14" fillId="0" borderId="4" xfId="49" applyNumberFormat="1" applyFont="1" applyFill="1" applyBorder="1" applyAlignment="1">
      <alignment vertical="center"/>
    </xf>
    <xf numFmtId="2" fontId="14" fillId="0" borderId="4" xfId="4" applyNumberFormat="1" applyFont="1" applyFill="1" applyBorder="1" applyAlignment="1">
      <alignment vertical="top"/>
    </xf>
    <xf numFmtId="43" fontId="14" fillId="0" borderId="4" xfId="49" applyFont="1" applyFill="1" applyBorder="1" applyAlignment="1">
      <alignment horizontal="center"/>
    </xf>
    <xf numFmtId="43" fontId="14" fillId="0" borderId="4" xfId="49" applyFont="1" applyFill="1" applyBorder="1" applyAlignment="1">
      <alignment horizontal="right" vertical="center" wrapText="1"/>
    </xf>
    <xf numFmtId="43" fontId="14" fillId="0" borderId="4" xfId="49" applyFont="1" applyFill="1" applyBorder="1" applyAlignment="1">
      <alignment vertical="center"/>
    </xf>
    <xf numFmtId="43" fontId="14" fillId="0" borderId="4" xfId="49" applyFont="1" applyFill="1" applyBorder="1" applyAlignment="1">
      <alignment horizontal="right" vertical="center"/>
    </xf>
    <xf numFmtId="43" fontId="13" fillId="0" borderId="4" xfId="49" applyNumberFormat="1" applyFont="1" applyFill="1" applyBorder="1"/>
    <xf numFmtId="43" fontId="14" fillId="0" borderId="4" xfId="49" applyNumberFormat="1" applyFont="1" applyFill="1" applyBorder="1" applyAlignment="1">
      <alignment horizontal="right" vertical="center"/>
    </xf>
    <xf numFmtId="43" fontId="11" fillId="0" borderId="4" xfId="49" applyFont="1" applyFill="1" applyBorder="1" applyAlignment="1">
      <alignment vertical="center"/>
    </xf>
    <xf numFmtId="4" fontId="14" fillId="0" borderId="4" xfId="4" applyNumberFormat="1" applyFont="1" applyFill="1" applyBorder="1" applyAlignment="1">
      <alignment horizontal="right" vertical="center"/>
    </xf>
    <xf numFmtId="0" fontId="13" fillId="3" borderId="17" xfId="2" applyFont="1" applyFill="1" applyBorder="1" applyAlignment="1">
      <alignment horizontal="center" vertical="center" wrapText="1"/>
    </xf>
    <xf numFmtId="0" fontId="11" fillId="0" borderId="0" xfId="0" applyFont="1"/>
    <xf numFmtId="0" fontId="19" fillId="0" borderId="0" xfId="11" applyFont="1"/>
    <xf numFmtId="43" fontId="11" fillId="2" borderId="4" xfId="342" applyFont="1" applyFill="1" applyBorder="1" applyAlignment="1" applyProtection="1">
      <alignment horizontal="center" vertical="center" wrapText="1"/>
      <protection locked="0"/>
    </xf>
    <xf numFmtId="43" fontId="11" fillId="8" borderId="4" xfId="342" applyFont="1" applyFill="1" applyBorder="1" applyAlignment="1" applyProtection="1">
      <alignment horizontal="center" vertical="center" wrapText="1"/>
      <protection locked="0"/>
    </xf>
    <xf numFmtId="43" fontId="11" fillId="9" borderId="4" xfId="342" applyFont="1" applyFill="1" applyBorder="1" applyAlignment="1" applyProtection="1">
      <alignment horizontal="center" vertical="center" wrapText="1"/>
      <protection locked="0"/>
    </xf>
    <xf numFmtId="43" fontId="12" fillId="8" borderId="4" xfId="342" applyFont="1" applyFill="1" applyBorder="1" applyAlignment="1" applyProtection="1">
      <alignment horizontal="center" vertical="center" wrapText="1"/>
      <protection locked="0"/>
    </xf>
    <xf numFmtId="0" fontId="17" fillId="12" borderId="4" xfId="9" applyFont="1" applyFill="1" applyBorder="1" applyAlignment="1">
      <alignment horizontal="left" vertical="center" wrapText="1"/>
    </xf>
    <xf numFmtId="0" fontId="17" fillId="12" borderId="4" xfId="9" applyFont="1" applyFill="1" applyBorder="1" applyAlignment="1">
      <alignment horizontal="right" vertical="center" wrapText="1"/>
    </xf>
    <xf numFmtId="49" fontId="13" fillId="11" borderId="4" xfId="9" applyNumberFormat="1" applyFont="1" applyFill="1" applyBorder="1" applyAlignment="1">
      <alignment horizontal="center" vertical="center" wrapText="1"/>
    </xf>
    <xf numFmtId="49" fontId="13" fillId="11" borderId="4" xfId="9" applyNumberFormat="1" applyFont="1" applyFill="1" applyBorder="1" applyAlignment="1">
      <alignment horizontal="right" vertical="center" wrapText="1"/>
    </xf>
    <xf numFmtId="0" fontId="12" fillId="10" borderId="4" xfId="8" applyFont="1" applyFill="1" applyBorder="1" applyAlignment="1">
      <alignment horizontal="center"/>
    </xf>
    <xf numFmtId="0" fontId="12" fillId="10" borderId="4" xfId="8" applyFont="1" applyFill="1" applyBorder="1" applyAlignment="1">
      <alignment horizontal="right"/>
    </xf>
    <xf numFmtId="43" fontId="11" fillId="39" borderId="4" xfId="342" applyFont="1" applyFill="1" applyBorder="1" applyAlignment="1" applyProtection="1">
      <alignment horizontal="center" vertical="center" wrapText="1"/>
      <protection locked="0"/>
    </xf>
    <xf numFmtId="165" fontId="14" fillId="0" borderId="4" xfId="320" applyNumberFormat="1" applyFont="1" applyFill="1" applyBorder="1" applyAlignment="1" applyProtection="1">
      <alignment horizontal="center" vertical="center"/>
    </xf>
    <xf numFmtId="165" fontId="14" fillId="40" borderId="4" xfId="320" applyNumberFormat="1" applyFont="1" applyFill="1" applyBorder="1" applyAlignment="1" applyProtection="1">
      <alignment horizontal="center" vertical="center"/>
    </xf>
    <xf numFmtId="173" fontId="13" fillId="0" borderId="4" xfId="342" applyNumberFormat="1" applyFont="1" applyFill="1" applyBorder="1" applyAlignment="1">
      <alignment horizontal="center" vertical="center"/>
    </xf>
    <xf numFmtId="173" fontId="14" fillId="0" borderId="4" xfId="342" applyNumberFormat="1" applyFont="1" applyFill="1" applyBorder="1" applyAlignment="1">
      <alignment horizontal="center" vertical="center"/>
    </xf>
    <xf numFmtId="173" fontId="15" fillId="0" borderId="4" xfId="342" applyNumberFormat="1" applyFont="1" applyFill="1" applyBorder="1" applyAlignment="1">
      <alignment horizontal="center" vertical="center"/>
    </xf>
    <xf numFmtId="173" fontId="14" fillId="0" borderId="4" xfId="342" applyNumberFormat="1" applyFont="1" applyBorder="1" applyAlignment="1">
      <alignment horizontal="center" vertical="center"/>
    </xf>
    <xf numFmtId="0" fontId="11" fillId="0" borderId="0" xfId="0" applyFont="1"/>
    <xf numFmtId="0" fontId="11" fillId="0" borderId="0" xfId="0" applyFont="1" applyAlignment="1">
      <alignment horizontal="center"/>
    </xf>
    <xf numFmtId="43" fontId="14" fillId="0" borderId="4" xfId="49" applyFont="1" applyFill="1" applyBorder="1" applyAlignment="1">
      <alignment horizontal="center" vertical="center"/>
    </xf>
    <xf numFmtId="43" fontId="14" fillId="0" borderId="4" xfId="49" applyFont="1" applyFill="1" applyBorder="1" applyAlignment="1">
      <alignment vertical="top"/>
    </xf>
    <xf numFmtId="43" fontId="14" fillId="0" borderId="4" xfId="49" applyFont="1" applyFill="1" applyBorder="1" applyAlignment="1">
      <alignment vertical="center"/>
    </xf>
    <xf numFmtId="43" fontId="14" fillId="0" borderId="4" xfId="49" applyFont="1" applyFill="1" applyBorder="1"/>
    <xf numFmtId="0" fontId="14" fillId="0" borderId="4" xfId="4" applyFont="1" applyBorder="1" applyAlignment="1">
      <alignment horizontal="right" vertical="center"/>
    </xf>
    <xf numFmtId="43" fontId="13" fillId="0" borderId="4" xfId="49" applyFont="1" applyFill="1" applyBorder="1" applyAlignment="1">
      <alignment vertical="top"/>
    </xf>
    <xf numFmtId="43" fontId="11" fillId="0" borderId="4" xfId="49" applyFont="1" applyFill="1" applyBorder="1" applyAlignment="1">
      <alignment horizontal="right" vertical="center"/>
    </xf>
    <xf numFmtId="43" fontId="11" fillId="0" borderId="4" xfId="49" applyFont="1" applyFill="1" applyBorder="1" applyAlignment="1">
      <alignment vertical="center"/>
    </xf>
    <xf numFmtId="168" fontId="13" fillId="0" borderId="4" xfId="49" applyNumberFormat="1" applyFont="1" applyFill="1" applyBorder="1" applyAlignment="1">
      <alignment horizontal="right" vertical="center"/>
    </xf>
    <xf numFmtId="168" fontId="14" fillId="0" borderId="4" xfId="49" applyNumberFormat="1" applyFont="1" applyFill="1" applyBorder="1" applyAlignment="1">
      <alignment vertical="center"/>
    </xf>
    <xf numFmtId="2" fontId="14" fillId="0" borderId="4" xfId="4" applyNumberFormat="1" applyFont="1" applyBorder="1" applyAlignment="1">
      <alignment vertical="top"/>
    </xf>
    <xf numFmtId="43" fontId="14" fillId="0" borderId="4" xfId="49" applyFont="1" applyFill="1" applyBorder="1" applyAlignment="1">
      <alignment horizontal="center"/>
    </xf>
    <xf numFmtId="43" fontId="14" fillId="0" borderId="4" xfId="49" applyFont="1" applyFill="1" applyBorder="1" applyAlignment="1">
      <alignment horizontal="right" vertical="center" wrapText="1"/>
    </xf>
    <xf numFmtId="43" fontId="14" fillId="0" borderId="4" xfId="49" applyFont="1" applyFill="1" applyBorder="1" applyAlignment="1">
      <alignment horizontal="right" vertical="center"/>
    </xf>
    <xf numFmtId="43" fontId="13" fillId="0" borderId="4" xfId="49" applyFont="1" applyFill="1" applyBorder="1"/>
    <xf numFmtId="4" fontId="14" fillId="0" borderId="4" xfId="4" applyNumberFormat="1" applyFont="1" applyBorder="1" applyAlignment="1">
      <alignment horizontal="right" vertical="center"/>
    </xf>
    <xf numFmtId="0" fontId="12" fillId="0" borderId="0" xfId="0" applyFont="1" applyAlignment="1">
      <alignment horizontal="center"/>
    </xf>
    <xf numFmtId="0" fontId="13" fillId="0" borderId="4" xfId="4" applyFont="1" applyFill="1" applyBorder="1" applyAlignment="1">
      <alignment horizontal="center" vertical="center"/>
    </xf>
    <xf numFmtId="0" fontId="11" fillId="0" borderId="0" xfId="0" applyFont="1"/>
    <xf numFmtId="0" fontId="12" fillId="5" borderId="4" xfId="0" applyFont="1" applyFill="1" applyBorder="1" applyAlignment="1" applyProtection="1">
      <alignment horizontal="center" wrapText="1"/>
      <protection locked="0"/>
    </xf>
    <xf numFmtId="0" fontId="11" fillId="0" borderId="4" xfId="0" applyFont="1" applyBorder="1" applyAlignment="1" applyProtection="1">
      <alignment horizontal="center" vertical="center" wrapText="1"/>
      <protection locked="0"/>
    </xf>
    <xf numFmtId="0" fontId="11" fillId="6" borderId="4" xfId="0" applyFont="1" applyFill="1" applyBorder="1" applyAlignment="1" applyProtection="1">
      <alignment horizontal="center" vertical="center" wrapText="1"/>
      <protection locked="0"/>
    </xf>
    <xf numFmtId="0" fontId="11" fillId="7" borderId="4" xfId="0" applyFont="1" applyFill="1" applyBorder="1" applyAlignment="1" applyProtection="1">
      <alignment horizontal="center" vertical="center" wrapText="1"/>
      <protection locked="0"/>
    </xf>
    <xf numFmtId="0" fontId="11" fillId="0" borderId="0" xfId="0" applyFont="1"/>
    <xf numFmtId="0" fontId="19" fillId="0" borderId="0" xfId="11" applyFont="1"/>
    <xf numFmtId="0" fontId="17" fillId="12" borderId="4" xfId="9" applyFont="1" applyFill="1" applyBorder="1" applyAlignment="1">
      <alignment horizontal="left" vertical="center" wrapText="1"/>
    </xf>
    <xf numFmtId="0" fontId="17" fillId="12" borderId="4" xfId="9" applyFont="1" applyFill="1" applyBorder="1" applyAlignment="1">
      <alignment horizontal="right" vertical="center" wrapText="1"/>
    </xf>
    <xf numFmtId="49" fontId="13" fillId="11" borderId="4" xfId="9" applyNumberFormat="1" applyFont="1" applyFill="1" applyBorder="1" applyAlignment="1">
      <alignment horizontal="center" vertical="center" wrapText="1"/>
    </xf>
    <xf numFmtId="49" fontId="13" fillId="11" borderId="4" xfId="9" applyNumberFormat="1" applyFont="1" applyFill="1" applyBorder="1" applyAlignment="1">
      <alignment horizontal="right" vertical="center" wrapText="1"/>
    </xf>
    <xf numFmtId="0" fontId="12" fillId="10" borderId="4" xfId="8" applyFont="1" applyFill="1" applyBorder="1" applyAlignment="1">
      <alignment horizontal="center"/>
    </xf>
    <xf numFmtId="0" fontId="12" fillId="10" borderId="4" xfId="8" applyFont="1" applyFill="1" applyBorder="1" applyAlignment="1">
      <alignment horizontal="right"/>
    </xf>
    <xf numFmtId="0" fontId="11" fillId="0" borderId="0" xfId="0" applyFont="1"/>
    <xf numFmtId="0" fontId="11" fillId="0" borderId="0" xfId="0" applyFont="1" applyAlignment="1">
      <alignment horizontal="center"/>
    </xf>
    <xf numFmtId="0" fontId="11" fillId="0" borderId="4" xfId="0" applyFont="1" applyBorder="1" applyAlignment="1">
      <alignment horizontal="center"/>
    </xf>
    <xf numFmtId="0" fontId="13" fillId="3" borderId="4" xfId="2" applyFont="1" applyFill="1" applyBorder="1" applyAlignment="1">
      <alignment horizontal="center" vertical="center" wrapText="1"/>
    </xf>
    <xf numFmtId="0" fontId="14" fillId="39" borderId="4" xfId="3" applyFont="1" applyFill="1" applyBorder="1" applyAlignment="1">
      <alignment horizontal="justify" vertical="top" wrapText="1"/>
    </xf>
    <xf numFmtId="0" fontId="11" fillId="6" borderId="4" xfId="0" applyFont="1" applyFill="1" applyBorder="1" applyAlignment="1">
      <alignment horizontal="center"/>
    </xf>
    <xf numFmtId="0" fontId="10" fillId="2" borderId="4" xfId="0" applyFont="1" applyFill="1" applyBorder="1" applyAlignment="1" applyProtection="1">
      <alignment horizontal="center" vertical="center"/>
      <protection locked="0"/>
    </xf>
    <xf numFmtId="0" fontId="14" fillId="0" borderId="18" xfId="2" applyFont="1" applyBorder="1" applyAlignment="1">
      <alignment horizontal="center" vertical="center"/>
    </xf>
    <xf numFmtId="0" fontId="12" fillId="6" borderId="4" xfId="0" applyFont="1" applyFill="1" applyBorder="1" applyAlignment="1" applyProtection="1">
      <alignment horizontal="center" wrapText="1"/>
      <protection locked="0"/>
    </xf>
    <xf numFmtId="0" fontId="10" fillId="2" borderId="4" xfId="0" applyFont="1" applyFill="1" applyBorder="1" applyAlignment="1" applyProtection="1">
      <alignment horizontal="center" vertical="center" wrapText="1"/>
      <protection locked="0"/>
    </xf>
    <xf numFmtId="0" fontId="12" fillId="6" borderId="4" xfId="8" applyFont="1" applyFill="1" applyBorder="1" applyAlignment="1">
      <alignment horizontal="center" vertical="center" wrapText="1"/>
    </xf>
    <xf numFmtId="0" fontId="12" fillId="10" borderId="4" xfId="8" applyFont="1" applyFill="1" applyBorder="1" applyAlignment="1">
      <alignment horizontal="center" vertical="center" wrapText="1"/>
    </xf>
    <xf numFmtId="173" fontId="20" fillId="6" borderId="14" xfId="1" applyNumberFormat="1" applyFont="1" applyFill="1" applyBorder="1" applyAlignment="1">
      <alignment horizontal="center" vertical="center"/>
    </xf>
    <xf numFmtId="173" fontId="20" fillId="6" borderId="16" xfId="1" applyNumberFormat="1" applyFont="1" applyFill="1" applyBorder="1" applyAlignment="1">
      <alignment horizontal="center" vertical="center"/>
    </xf>
    <xf numFmtId="0" fontId="14" fillId="0" borderId="4" xfId="13" applyFont="1" applyBorder="1" applyAlignment="1">
      <alignment horizontal="left" vertical="center" wrapText="1"/>
    </xf>
    <xf numFmtId="0" fontId="14" fillId="0" borderId="4" xfId="13" applyFont="1" applyBorder="1" applyAlignment="1">
      <alignment horizontal="left" vertical="center"/>
    </xf>
    <xf numFmtId="0" fontId="13" fillId="0" borderId="4" xfId="13" applyFont="1" applyBorder="1" applyAlignment="1">
      <alignment horizontal="center" vertical="center" wrapText="1"/>
    </xf>
    <xf numFmtId="0" fontId="13" fillId="0" borderId="4" xfId="13" applyFont="1" applyBorder="1" applyAlignment="1">
      <alignment horizontal="center" vertical="center"/>
    </xf>
    <xf numFmtId="0" fontId="14" fillId="0" borderId="4" xfId="13" quotePrefix="1" applyFont="1" applyBorder="1" applyAlignment="1">
      <alignment horizontal="justify" vertical="center"/>
    </xf>
    <xf numFmtId="0" fontId="14" fillId="0" borderId="4" xfId="13" applyFont="1" applyBorder="1" applyAlignment="1">
      <alignment horizontal="justify" vertical="center"/>
    </xf>
    <xf numFmtId="0" fontId="13" fillId="0" borderId="4" xfId="13" applyFont="1" applyFill="1" applyBorder="1" applyAlignment="1">
      <alignment horizontal="right" vertical="center"/>
    </xf>
    <xf numFmtId="0" fontId="20" fillId="0" borderId="14" xfId="13" applyFont="1" applyBorder="1" applyAlignment="1">
      <alignment horizontal="center" vertical="center" wrapText="1"/>
    </xf>
    <xf numFmtId="0" fontId="20" fillId="0" borderId="15" xfId="13" applyFont="1" applyBorder="1" applyAlignment="1">
      <alignment horizontal="center" vertical="center" wrapText="1"/>
    </xf>
    <xf numFmtId="0" fontId="20" fillId="0" borderId="16" xfId="13" applyFont="1" applyBorder="1" applyAlignment="1">
      <alignment horizontal="center" vertical="center" wrapText="1"/>
    </xf>
    <xf numFmtId="0" fontId="13" fillId="0" borderId="4" xfId="4" applyFont="1" applyFill="1" applyBorder="1" applyAlignment="1">
      <alignment horizontal="left" vertical="center" wrapText="1"/>
    </xf>
    <xf numFmtId="0" fontId="14" fillId="6" borderId="4" xfId="4" applyFont="1" applyFill="1" applyBorder="1" applyAlignment="1">
      <alignment horizontal="center" vertical="center"/>
    </xf>
    <xf numFmtId="0" fontId="14" fillId="0" borderId="4" xfId="4" applyFont="1" applyFill="1" applyBorder="1" applyAlignment="1">
      <alignment horizontal="justify" vertical="center" wrapText="1"/>
    </xf>
    <xf numFmtId="0" fontId="13" fillId="8" borderId="4" xfId="4" applyFont="1" applyFill="1" applyBorder="1" applyAlignment="1">
      <alignment horizontal="center" vertical="center"/>
    </xf>
    <xf numFmtId="0" fontId="20" fillId="0" borderId="4" xfId="4" applyFont="1" applyFill="1" applyBorder="1" applyAlignment="1">
      <alignment horizontal="center" vertical="center"/>
    </xf>
    <xf numFmtId="0" fontId="13" fillId="0" borderId="4" xfId="4" applyFont="1" applyFill="1" applyBorder="1" applyAlignment="1">
      <alignment horizontal="center" vertical="center"/>
    </xf>
    <xf numFmtId="0" fontId="17" fillId="0" borderId="4" xfId="12" applyFont="1" applyBorder="1" applyAlignment="1">
      <alignment horizontal="center" vertical="center" wrapText="1"/>
    </xf>
    <xf numFmtId="173" fontId="14" fillId="8" borderId="4" xfId="1" applyNumberFormat="1" applyFont="1" applyFill="1" applyBorder="1" applyAlignment="1">
      <alignment horizontal="center" wrapText="1"/>
    </xf>
  </cellXfs>
  <cellStyles count="431">
    <cellStyle name="20% - Accent1 2" xfId="21"/>
    <cellStyle name="20% - Accent2 2" xfId="22"/>
    <cellStyle name="20% - Accent3 2" xfId="23"/>
    <cellStyle name="20% - Accent4 2" xfId="24"/>
    <cellStyle name="20% - Accent5 2" xfId="25"/>
    <cellStyle name="20% - Accent6 2" xfId="26"/>
    <cellStyle name="40% - Accent1 2" xfId="27"/>
    <cellStyle name="40% - Accent2 2" xfId="28"/>
    <cellStyle name="40% - Accent3 2" xfId="29"/>
    <cellStyle name="40% - Accent4 2" xfId="30"/>
    <cellStyle name="40% - Accent5 2" xfId="31"/>
    <cellStyle name="40% - Accent6 2" xfId="32"/>
    <cellStyle name="60% - Accent1 2" xfId="33"/>
    <cellStyle name="60% - Accent2 2" xfId="34"/>
    <cellStyle name="60% - Accent3 2" xfId="35"/>
    <cellStyle name="60% - Accent4 2" xfId="36"/>
    <cellStyle name="60% - Accent5 2" xfId="37"/>
    <cellStyle name="60% - Accent6 2" xfId="38"/>
    <cellStyle name="Accent1 2" xfId="39"/>
    <cellStyle name="Accent2 2" xfId="40"/>
    <cellStyle name="Accent3 2" xfId="41"/>
    <cellStyle name="Accent4 2" xfId="42"/>
    <cellStyle name="Accent5 2" xfId="43"/>
    <cellStyle name="Accent6 2" xfId="44"/>
    <cellStyle name="Bad 2" xfId="45"/>
    <cellStyle name="Calculation 2" xfId="46"/>
    <cellStyle name="Check Cell 2" xfId="47"/>
    <cellStyle name="Comma" xfId="1" builtinId="3"/>
    <cellStyle name="Comma 10" xfId="15"/>
    <cellStyle name="Comma 10 2" xfId="18"/>
    <cellStyle name="Comma 10 2 2" xfId="49"/>
    <cellStyle name="Comma 10 2 2 2" xfId="282"/>
    <cellStyle name="Comma 10 2 2 3" xfId="359"/>
    <cellStyle name="Comma 10 3" xfId="48"/>
    <cellStyle name="Comma 10 3 2" xfId="281"/>
    <cellStyle name="Comma 10 3 3" xfId="358"/>
    <cellStyle name="Comma 11" xfId="50"/>
    <cellStyle name="Comma 11 2" xfId="283"/>
    <cellStyle name="Comma 11 3" xfId="360"/>
    <cellStyle name="Comma 12" xfId="51"/>
    <cellStyle name="Comma 12 2" xfId="284"/>
    <cellStyle name="Comma 12 3" xfId="361"/>
    <cellStyle name="Comma 13" xfId="52"/>
    <cellStyle name="Comma 13 2" xfId="285"/>
    <cellStyle name="Comma 13 3" xfId="362"/>
    <cellStyle name="Comma 14" xfId="53"/>
    <cellStyle name="Comma 14 2" xfId="286"/>
    <cellStyle name="Comma 14 3" xfId="363"/>
    <cellStyle name="Comma 15" xfId="54"/>
    <cellStyle name="Comma 15 2" xfId="287"/>
    <cellStyle name="Comma 15 3" xfId="364"/>
    <cellStyle name="Comma 16" xfId="55"/>
    <cellStyle name="Comma 16 2" xfId="288"/>
    <cellStyle name="Comma 16 3" xfId="365"/>
    <cellStyle name="Comma 17" xfId="56"/>
    <cellStyle name="Comma 17 2" xfId="289"/>
    <cellStyle name="Comma 17 3" xfId="366"/>
    <cellStyle name="Comma 18" xfId="57"/>
    <cellStyle name="Comma 18 2" xfId="290"/>
    <cellStyle name="Comma 18 3" xfId="367"/>
    <cellStyle name="Comma 19" xfId="58"/>
    <cellStyle name="Comma 19 2" xfId="291"/>
    <cellStyle name="Comma 19 3" xfId="368"/>
    <cellStyle name="Comma 2" xfId="19"/>
    <cellStyle name="Comma 2 2" xfId="59"/>
    <cellStyle name="Comma 2 2 2" xfId="180"/>
    <cellStyle name="Comma 2 2 2 2" xfId="181"/>
    <cellStyle name="Comma 2 2 2 2 2" xfId="318"/>
    <cellStyle name="Comma 2 2 2 2 3" xfId="395"/>
    <cellStyle name="Comma 2 2 2 3" xfId="261"/>
    <cellStyle name="Comma 2 2 2 3 2" xfId="339"/>
    <cellStyle name="Comma 2 2 2 3 3" xfId="415"/>
    <cellStyle name="Comma 2 2 2 4" xfId="317"/>
    <cellStyle name="Comma 2 2 2 5" xfId="182"/>
    <cellStyle name="Comma 2 2 2 6" xfId="394"/>
    <cellStyle name="Comma 2 2 3" xfId="183"/>
    <cellStyle name="Comma 2 2 3 2" xfId="262"/>
    <cellStyle name="Comma 2 2 3 2 2" xfId="340"/>
    <cellStyle name="Comma 2 2 3 2 3" xfId="416"/>
    <cellStyle name="Comma 2 2 3 3" xfId="319"/>
    <cellStyle name="Comma 2 2 3 4" xfId="396"/>
    <cellStyle name="Comma 2 2 4" xfId="10"/>
    <cellStyle name="Comma 2 2 4 2" xfId="184"/>
    <cellStyle name="Comma 2 2 4 2 2" xfId="320"/>
    <cellStyle name="Comma 2 2 4 2 3" xfId="397"/>
    <cellStyle name="Comma 2 2 4 3" xfId="263"/>
    <cellStyle name="Comma 2 2 4 3 2" xfId="341"/>
    <cellStyle name="Comma 2 2 4 3 3" xfId="417"/>
    <cellStyle name="Comma 2 2 4 4" xfId="280"/>
    <cellStyle name="Comma 2 2 4 5" xfId="357"/>
    <cellStyle name="Comma 2 2 5" xfId="179"/>
    <cellStyle name="Comma 2 2 5 2" xfId="316"/>
    <cellStyle name="Comma 2 2 5 3" xfId="393"/>
    <cellStyle name="Comma 2 2 6" xfId="260"/>
    <cellStyle name="Comma 2 2 6 2" xfId="338"/>
    <cellStyle name="Comma 2 2 6 3" xfId="414"/>
    <cellStyle name="Comma 2 3" xfId="185"/>
    <cellStyle name="Comma 2 3 2" xfId="186"/>
    <cellStyle name="Comma 2 3 2 2" xfId="264"/>
    <cellStyle name="Comma 2 3 2 2 2" xfId="342"/>
    <cellStyle name="Comma 2 3 2 2 3" xfId="418"/>
    <cellStyle name="Comma 2 3 2 3" xfId="321"/>
    <cellStyle name="Comma 2 3 2 4" xfId="398"/>
    <cellStyle name="Comma 2 4" xfId="187"/>
    <cellStyle name="Comma 2 4 2" xfId="265"/>
    <cellStyle name="Comma 2 4 2 2" xfId="343"/>
    <cellStyle name="Comma 2 4 2 3" xfId="419"/>
    <cellStyle name="Comma 2 4 3" xfId="322"/>
    <cellStyle name="Comma 2 4 4" xfId="399"/>
    <cellStyle name="Comma 2 5" xfId="188"/>
    <cellStyle name="Comma 2 5 2" xfId="266"/>
    <cellStyle name="Comma 2 5 2 2" xfId="344"/>
    <cellStyle name="Comma 2 5 2 3" xfId="420"/>
    <cellStyle name="Comma 2 5 3" xfId="323"/>
    <cellStyle name="Comma 2 5 4" xfId="400"/>
    <cellStyle name="Comma 2 6" xfId="189"/>
    <cellStyle name="Comma 2 6 2" xfId="267"/>
    <cellStyle name="Comma 2 6 2 2" xfId="345"/>
    <cellStyle name="Comma 2 6 2 3" xfId="421"/>
    <cellStyle name="Comma 2 6 3" xfId="324"/>
    <cellStyle name="Comma 2 6 4" xfId="401"/>
    <cellStyle name="Comma 2 7" xfId="178"/>
    <cellStyle name="Comma 2 7 2" xfId="315"/>
    <cellStyle name="Comma 2 7 3" xfId="392"/>
    <cellStyle name="Comma 2 8" xfId="259"/>
    <cellStyle name="Comma 2 8 2" xfId="337"/>
    <cellStyle name="Comma 2 8 3" xfId="413"/>
    <cellStyle name="Comma 20" xfId="60"/>
    <cellStyle name="Comma 20 2" xfId="292"/>
    <cellStyle name="Comma 20 3" xfId="369"/>
    <cellStyle name="Comma 21" xfId="61"/>
    <cellStyle name="Comma 21 2" xfId="293"/>
    <cellStyle name="Comma 21 3" xfId="370"/>
    <cellStyle name="Comma 22" xfId="62"/>
    <cellStyle name="Comma 22 2" xfId="294"/>
    <cellStyle name="Comma 22 3" xfId="371"/>
    <cellStyle name="Comma 23" xfId="63"/>
    <cellStyle name="Comma 23 2" xfId="295"/>
    <cellStyle name="Comma 23 3" xfId="372"/>
    <cellStyle name="Comma 24" xfId="64"/>
    <cellStyle name="Comma 24 2" xfId="296"/>
    <cellStyle name="Comma 24 3" xfId="373"/>
    <cellStyle name="Comma 25" xfId="65"/>
    <cellStyle name="Comma 25 2" xfId="297"/>
    <cellStyle name="Comma 25 3" xfId="374"/>
    <cellStyle name="Comma 26" xfId="66"/>
    <cellStyle name="Comma 26 2" xfId="190"/>
    <cellStyle name="Comma 26 2 2" xfId="325"/>
    <cellStyle name="Comma 26 2 3" xfId="402"/>
    <cellStyle name="Comma 26 3" xfId="268"/>
    <cellStyle name="Comma 26 3 2" xfId="346"/>
    <cellStyle name="Comma 26 3 3" xfId="422"/>
    <cellStyle name="Comma 26 4" xfId="298"/>
    <cellStyle name="Comma 26 5" xfId="375"/>
    <cellStyle name="Comma 27" xfId="67"/>
    <cellStyle name="Comma 27 2" xfId="299"/>
    <cellStyle name="Comma 27 3" xfId="376"/>
    <cellStyle name="Comma 28" xfId="68"/>
    <cellStyle name="Comma 28 2" xfId="300"/>
    <cellStyle name="Comma 28 3" xfId="377"/>
    <cellStyle name="Comma 29" xfId="69"/>
    <cellStyle name="Comma 29 2" xfId="301"/>
    <cellStyle name="Comma 29 3" xfId="378"/>
    <cellStyle name="Comma 3" xfId="70"/>
    <cellStyle name="Comma 3 2" xfId="71"/>
    <cellStyle name="Comma 3 2 2" xfId="192"/>
    <cellStyle name="Comma 3 2 2 2" xfId="327"/>
    <cellStyle name="Comma 3 2 2 3" xfId="404"/>
    <cellStyle name="Comma 3 2 3" xfId="270"/>
    <cellStyle name="Comma 3 2 3 2" xfId="348"/>
    <cellStyle name="Comma 3 2 3 3" xfId="424"/>
    <cellStyle name="Comma 3 2 4" xfId="302"/>
    <cellStyle name="Comma 3 2 5" xfId="379"/>
    <cellStyle name="Comma 3 3" xfId="72"/>
    <cellStyle name="Comma 3 3 2" xfId="303"/>
    <cellStyle name="Comma 3 3 3" xfId="380"/>
    <cellStyle name="Comma 3 4" xfId="73"/>
    <cellStyle name="Comma 3 4 2" xfId="304"/>
    <cellStyle name="Comma 3 4 3" xfId="381"/>
    <cellStyle name="Comma 3 5" xfId="74"/>
    <cellStyle name="Comma 3 5 2" xfId="305"/>
    <cellStyle name="Comma 3 5 3" xfId="382"/>
    <cellStyle name="Comma 3 6" xfId="75"/>
    <cellStyle name="Comma 3 6 2" xfId="306"/>
    <cellStyle name="Comma 3 6 3" xfId="383"/>
    <cellStyle name="Comma 3 7" xfId="191"/>
    <cellStyle name="Comma 3 7 2" xfId="326"/>
    <cellStyle name="Comma 3 7 3" xfId="403"/>
    <cellStyle name="Comma 3 8" xfId="269"/>
    <cellStyle name="Comma 3 8 2" xfId="347"/>
    <cellStyle name="Comma 3 8 3" xfId="423"/>
    <cellStyle name="Comma 30" xfId="76"/>
    <cellStyle name="Comma 31" xfId="77"/>
    <cellStyle name="Comma 31 2" xfId="78"/>
    <cellStyle name="Comma 31 2 2" xfId="79"/>
    <cellStyle name="Comma 31 2 3" xfId="80"/>
    <cellStyle name="Comma 31 2 4" xfId="81"/>
    <cellStyle name="Comma 31 2 5" xfId="82"/>
    <cellStyle name="Comma 31 2 6" xfId="83"/>
    <cellStyle name="Comma 31 2 7" xfId="84"/>
    <cellStyle name="Comma 31 2 8" xfId="85"/>
    <cellStyle name="Comma 32" xfId="177"/>
    <cellStyle name="Comma 32 2" xfId="314"/>
    <cellStyle name="Comma 32 3" xfId="391"/>
    <cellStyle name="Comma 33" xfId="251"/>
    <cellStyle name="Comma 33 2" xfId="335"/>
    <cellStyle name="Comma 33 3" xfId="411"/>
    <cellStyle name="Comma 34" xfId="258"/>
    <cellStyle name="Comma 34 2" xfId="336"/>
    <cellStyle name="Comma 34 3" xfId="412"/>
    <cellStyle name="Comma 35" xfId="279"/>
    <cellStyle name="Comma 36" xfId="356"/>
    <cellStyle name="Comma 4" xfId="86"/>
    <cellStyle name="Comma 4 2" xfId="193"/>
    <cellStyle name="Comma 4 3" xfId="307"/>
    <cellStyle name="Comma 4 4" xfId="384"/>
    <cellStyle name="Comma 5" xfId="87"/>
    <cellStyle name="Comma 5 2" xfId="194"/>
    <cellStyle name="Comma 5 2 2" xfId="328"/>
    <cellStyle name="Comma 5 2 3" xfId="405"/>
    <cellStyle name="Comma 5 3" xfId="271"/>
    <cellStyle name="Comma 5 3 2" xfId="349"/>
    <cellStyle name="Comma 5 3 3" xfId="425"/>
    <cellStyle name="Comma 5 4" xfId="308"/>
    <cellStyle name="Comma 5 5" xfId="385"/>
    <cellStyle name="Comma 6" xfId="88"/>
    <cellStyle name="Comma 6 2" xfId="195"/>
    <cellStyle name="Comma 6 2 2" xfId="329"/>
    <cellStyle name="Comma 6 2 3" xfId="406"/>
    <cellStyle name="Comma 6 3" xfId="272"/>
    <cellStyle name="Comma 6 3 2" xfId="350"/>
    <cellStyle name="Comma 6 3 3" xfId="426"/>
    <cellStyle name="Comma 6 4" xfId="309"/>
    <cellStyle name="Comma 6 5" xfId="386"/>
    <cellStyle name="Comma 7" xfId="89"/>
    <cellStyle name="Comma 7 2" xfId="196"/>
    <cellStyle name="Comma 7 2 2" xfId="330"/>
    <cellStyle name="Comma 7 2 3" xfId="407"/>
    <cellStyle name="Comma 7 3" xfId="273"/>
    <cellStyle name="Comma 7 3 2" xfId="351"/>
    <cellStyle name="Comma 7 3 3" xfId="427"/>
    <cellStyle name="Comma 7 4" xfId="310"/>
    <cellStyle name="Comma 7 5" xfId="387"/>
    <cellStyle name="Comma 8" xfId="90"/>
    <cellStyle name="Comma 8 2" xfId="91"/>
    <cellStyle name="Comma 8 2 2" xfId="312"/>
    <cellStyle name="Comma 8 2 3" xfId="389"/>
    <cellStyle name="Comma 8 3" xfId="197"/>
    <cellStyle name="Comma 8 3 2" xfId="331"/>
    <cellStyle name="Comma 8 3 3" xfId="408"/>
    <cellStyle name="Comma 8 4" xfId="274"/>
    <cellStyle name="Comma 8 4 2" xfId="352"/>
    <cellStyle name="Comma 8 4 3" xfId="428"/>
    <cellStyle name="Comma 8 5" xfId="311"/>
    <cellStyle name="Comma 8 6" xfId="388"/>
    <cellStyle name="Comma 84" xfId="198"/>
    <cellStyle name="Comma 84 2" xfId="199"/>
    <cellStyle name="Comma 84 2 2" xfId="276"/>
    <cellStyle name="Comma 84 2 2 2" xfId="354"/>
    <cellStyle name="Comma 84 2 2 3" xfId="430"/>
    <cellStyle name="Comma 84 2 3" xfId="333"/>
    <cellStyle name="Comma 84 2 4" xfId="410"/>
    <cellStyle name="Comma 84 3" xfId="275"/>
    <cellStyle name="Comma 84 3 2" xfId="353"/>
    <cellStyle name="Comma 84 3 3" xfId="429"/>
    <cellStyle name="Comma 84 4" xfId="332"/>
    <cellStyle name="Comma 84 5" xfId="409"/>
    <cellStyle name="Comma 9" xfId="92"/>
    <cellStyle name="Comma 9 2" xfId="313"/>
    <cellStyle name="Comma 9 3" xfId="390"/>
    <cellStyle name="Excel Built-in 40% - Accent2" xfId="200"/>
    <cellStyle name="Excel Built-in 40% - Accent4" xfId="201"/>
    <cellStyle name="Excel Built-in 60% - Accent1" xfId="202"/>
    <cellStyle name="Excel Built-in Explanatory Text" xfId="203"/>
    <cellStyle name="Excel Built-in Explanatory Text 2" xfId="204"/>
    <cellStyle name="Excel Built-in Explanatory Text 2 2" xfId="205"/>
    <cellStyle name="Excel Built-in Neutral" xfId="206"/>
    <cellStyle name="Excel Built-in Normal" xfId="207"/>
    <cellStyle name="Excel Built-in Normal 1" xfId="208"/>
    <cellStyle name="Excel Built-in Normal 2" xfId="209"/>
    <cellStyle name="Explanatory Text 2" xfId="93"/>
    <cellStyle name="Explanatory Text 2 2" xfId="211"/>
    <cellStyle name="Explanatory Text 2 3" xfId="210"/>
    <cellStyle name="Explanatory Text 3" xfId="212"/>
    <cellStyle name="Good 2" xfId="94"/>
    <cellStyle name="Heading 1 2" xfId="95"/>
    <cellStyle name="Heading 2 2" xfId="96"/>
    <cellStyle name="Heading 3 2" xfId="97"/>
    <cellStyle name="Heading 4 2" xfId="98"/>
    <cellStyle name="Hyperlink 10" xfId="99"/>
    <cellStyle name="Hyperlink 11" xfId="100"/>
    <cellStyle name="Hyperlink 2" xfId="101"/>
    <cellStyle name="Hyperlink 3" xfId="102"/>
    <cellStyle name="Hyperlink 4" xfId="103"/>
    <cellStyle name="Hyperlink 5" xfId="104"/>
    <cellStyle name="Hyperlink 6" xfId="105"/>
    <cellStyle name="Hyperlink 7" xfId="106"/>
    <cellStyle name="Hyperlink 8" xfId="107"/>
    <cellStyle name="Hyperlink 9" xfId="108"/>
    <cellStyle name="Input 2" xfId="109"/>
    <cellStyle name="Linked Cell 2" xfId="110"/>
    <cellStyle name="Neutral 2" xfId="111"/>
    <cellStyle name="Normal" xfId="0" builtinId="0"/>
    <cellStyle name="Normal - Style1" xfId="213"/>
    <cellStyle name="Normal 10" xfId="112"/>
    <cellStyle name="Normal 10 2" xfId="214"/>
    <cellStyle name="Normal 11" xfId="113"/>
    <cellStyle name="Normal 11 2" xfId="216"/>
    <cellStyle name="Normal 11 2 2" xfId="7"/>
    <cellStyle name="Normal 11 3" xfId="215"/>
    <cellStyle name="Normal 12" xfId="114"/>
    <cellStyle name="Normal 12 2" xfId="217"/>
    <cellStyle name="Normal 13" xfId="115"/>
    <cellStyle name="Normal 14" xfId="116"/>
    <cellStyle name="Normal 14 2" xfId="219"/>
    <cellStyle name="Normal 14 2 2" xfId="220"/>
    <cellStyle name="Normal 14 3" xfId="218"/>
    <cellStyle name="Normal 15" xfId="117"/>
    <cellStyle name="Normal 16" xfId="118"/>
    <cellStyle name="Normal 16 2" xfId="221"/>
    <cellStyle name="Normal 17" xfId="119"/>
    <cellStyle name="Normal 17 2" xfId="222"/>
    <cellStyle name="Normal 18" xfId="120"/>
    <cellStyle name="Normal 18 2" xfId="223"/>
    <cellStyle name="Normal 19" xfId="121"/>
    <cellStyle name="Normal 19 2" xfId="224"/>
    <cellStyle name="Normal 2" xfId="4"/>
    <cellStyle name="Normal 2 1" xfId="9"/>
    <cellStyle name="Normal 2 10" xfId="225"/>
    <cellStyle name="Normal 2 2" xfId="123"/>
    <cellStyle name="Normal 2 2 2 3" xfId="255"/>
    <cellStyle name="Normal 2 2 3" xfId="17"/>
    <cellStyle name="Normal 2 2 3 2" xfId="254"/>
    <cellStyle name="Normal 2 3" xfId="2"/>
    <cellStyle name="Normal 2 3 2" xfId="124"/>
    <cellStyle name="Normal 2 3 2 2" xfId="226"/>
    <cellStyle name="Normal 2 4" xfId="122"/>
    <cellStyle name="Normal 2 4 2" xfId="227"/>
    <cellStyle name="Normal 2 4 3" xfId="253"/>
    <cellStyle name="Normal 20" xfId="125"/>
    <cellStyle name="Normal 20 2" xfId="228"/>
    <cellStyle name="Normal 21" xfId="126"/>
    <cellStyle name="Normal 22" xfId="127"/>
    <cellStyle name="Normal 22 2" xfId="229"/>
    <cellStyle name="Normal 23" xfId="128"/>
    <cellStyle name="Normal 23 2" xfId="230"/>
    <cellStyle name="Normal 24" xfId="129"/>
    <cellStyle name="Normal 24 2" xfId="231"/>
    <cellStyle name="Normal 25" xfId="232"/>
    <cellStyle name="Normal 26" xfId="233"/>
    <cellStyle name="Normal 27" xfId="3"/>
    <cellStyle name="Normal 28" xfId="5"/>
    <cellStyle name="Normal 29" xfId="11"/>
    <cellStyle name="Normal 3" xfId="8"/>
    <cellStyle name="Normal 3 2" xfId="130"/>
    <cellStyle name="Normal 3 2 2" xfId="234"/>
    <cellStyle name="Normal 30" xfId="235"/>
    <cellStyle name="Normal 31" xfId="250"/>
    <cellStyle name="Normal 31 2" xfId="334"/>
    <cellStyle name="Normal 32" xfId="256"/>
    <cellStyle name="Normal 33" xfId="252"/>
    <cellStyle name="Normal 34" xfId="257"/>
    <cellStyle name="Normal 35" xfId="277"/>
    <cellStyle name="Normal 36" xfId="278"/>
    <cellStyle name="Normal 36 2" xfId="355"/>
    <cellStyle name="Normal 4" xfId="13"/>
    <cellStyle name="Normal 4 2" xfId="12"/>
    <cellStyle name="Normal 4 3" xfId="131"/>
    <cellStyle name="Normal 4 3 2" xfId="236"/>
    <cellStyle name="Normal 5" xfId="132"/>
    <cellStyle name="Normal 5 2" xfId="238"/>
    <cellStyle name="Normal 5 3" xfId="237"/>
    <cellStyle name="Normal 55" xfId="239"/>
    <cellStyle name="Normal 6" xfId="133"/>
    <cellStyle name="Normal 6 2" xfId="241"/>
    <cellStyle name="Normal 6 3" xfId="240"/>
    <cellStyle name="Normal 7" xfId="134"/>
    <cellStyle name="Normal 7 2" xfId="243"/>
    <cellStyle name="Normal 7 3" xfId="242"/>
    <cellStyle name="Normal 8" xfId="6"/>
    <cellStyle name="Normal 8 2" xfId="135"/>
    <cellStyle name="Normal 8 2 2" xfId="244"/>
    <cellStyle name="Normal 9" xfId="136"/>
    <cellStyle name="Normal 9 2" xfId="245"/>
    <cellStyle name="Normal_Ambrosia-Boq" xfId="20"/>
    <cellStyle name="Normal_Sheet1" xfId="14"/>
    <cellStyle name="Note 2" xfId="137"/>
    <cellStyle name="Output 2" xfId="138"/>
    <cellStyle name="Percent 10" xfId="139"/>
    <cellStyle name="Percent 11" xfId="140"/>
    <cellStyle name="Percent 12" xfId="141"/>
    <cellStyle name="Percent 13" xfId="142"/>
    <cellStyle name="Percent 14" xfId="143"/>
    <cellStyle name="Percent 15" xfId="144"/>
    <cellStyle name="Percent 16" xfId="145"/>
    <cellStyle name="Percent 17" xfId="146"/>
    <cellStyle name="Percent 18" xfId="147"/>
    <cellStyle name="Percent 19" xfId="148"/>
    <cellStyle name="Percent 2" xfId="149"/>
    <cellStyle name="Percent 2 2" xfId="246"/>
    <cellStyle name="Percent 20" xfId="150"/>
    <cellStyle name="Percent 21" xfId="151"/>
    <cellStyle name="Percent 22" xfId="152"/>
    <cellStyle name="Percent 23" xfId="153"/>
    <cellStyle name="Percent 24" xfId="154"/>
    <cellStyle name="Percent 25" xfId="155"/>
    <cellStyle name="Percent 26" xfId="156"/>
    <cellStyle name="Percent 27" xfId="157"/>
    <cellStyle name="Percent 28" xfId="158"/>
    <cellStyle name="Percent 29" xfId="159"/>
    <cellStyle name="Percent 3" xfId="160"/>
    <cellStyle name="Percent 30" xfId="161"/>
    <cellStyle name="Percent 31" xfId="162"/>
    <cellStyle name="Percent 32" xfId="163"/>
    <cellStyle name="Percent 33" xfId="164"/>
    <cellStyle name="Percent 34" xfId="165"/>
    <cellStyle name="Percent 35" xfId="166"/>
    <cellStyle name="Percent 36" xfId="167"/>
    <cellStyle name="Percent 4" xfId="168"/>
    <cellStyle name="Percent 5" xfId="169"/>
    <cellStyle name="Percent 6" xfId="170"/>
    <cellStyle name="Percent 7" xfId="171"/>
    <cellStyle name="Percent 8" xfId="172"/>
    <cellStyle name="Percent 9" xfId="173"/>
    <cellStyle name="Style 1" xfId="16"/>
    <cellStyle name="Style 1 2" xfId="248"/>
    <cellStyle name="Style 1 3" xfId="249"/>
    <cellStyle name="Style 1 4" xfId="247"/>
    <cellStyle name="Title 2" xfId="174"/>
    <cellStyle name="Total 2" xfId="175"/>
    <cellStyle name="Warning Text 2" xfId="17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xdr:col>
      <xdr:colOff>197995</xdr:colOff>
      <xdr:row>59</xdr:row>
      <xdr:rowOff>0</xdr:rowOff>
    </xdr:from>
    <xdr:ext cx="184186" cy="270275"/>
    <xdr:sp macro="" textlink="">
      <xdr:nvSpPr>
        <xdr:cNvPr id="2" name="TextBox 1"/>
        <xdr:cNvSpPr txBox="1"/>
      </xdr:nvSpPr>
      <xdr:spPr>
        <a:xfrm>
          <a:off x="5455795" y="25927050"/>
          <a:ext cx="184186" cy="270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56</xdr:row>
      <xdr:rowOff>0</xdr:rowOff>
    </xdr:from>
    <xdr:ext cx="184565" cy="264560"/>
    <xdr:sp macro="" textlink="">
      <xdr:nvSpPr>
        <xdr:cNvPr id="3" name="TextBox 1"/>
        <xdr:cNvSpPr txBox="1"/>
      </xdr:nvSpPr>
      <xdr:spPr>
        <a:xfrm>
          <a:off x="5518759" y="25050750"/>
          <a:ext cx="18456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56</xdr:row>
      <xdr:rowOff>0</xdr:rowOff>
    </xdr:from>
    <xdr:ext cx="184565" cy="264560"/>
    <xdr:sp macro="" textlink="">
      <xdr:nvSpPr>
        <xdr:cNvPr id="4" name="TextBox 2"/>
        <xdr:cNvSpPr txBox="1"/>
      </xdr:nvSpPr>
      <xdr:spPr>
        <a:xfrm>
          <a:off x="5518759" y="25050750"/>
          <a:ext cx="18456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56</xdr:row>
      <xdr:rowOff>0</xdr:rowOff>
    </xdr:from>
    <xdr:ext cx="184565" cy="264560"/>
    <xdr:sp macro="" textlink="">
      <xdr:nvSpPr>
        <xdr:cNvPr id="5" name="TextBox 3"/>
        <xdr:cNvSpPr txBox="1"/>
      </xdr:nvSpPr>
      <xdr:spPr>
        <a:xfrm>
          <a:off x="5518759" y="25050750"/>
          <a:ext cx="18456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56</xdr:row>
      <xdr:rowOff>0</xdr:rowOff>
    </xdr:from>
    <xdr:ext cx="184565" cy="264560"/>
    <xdr:sp macro="" textlink="">
      <xdr:nvSpPr>
        <xdr:cNvPr id="6" name="TextBox 4"/>
        <xdr:cNvSpPr txBox="1"/>
      </xdr:nvSpPr>
      <xdr:spPr>
        <a:xfrm>
          <a:off x="5518759" y="25050750"/>
          <a:ext cx="18456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56</xdr:row>
      <xdr:rowOff>0</xdr:rowOff>
    </xdr:from>
    <xdr:ext cx="184565" cy="264560"/>
    <xdr:sp macro="" textlink="">
      <xdr:nvSpPr>
        <xdr:cNvPr id="7" name="TextBox 5"/>
        <xdr:cNvSpPr txBox="1"/>
      </xdr:nvSpPr>
      <xdr:spPr>
        <a:xfrm>
          <a:off x="5518759" y="25050750"/>
          <a:ext cx="18456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56</xdr:row>
      <xdr:rowOff>0</xdr:rowOff>
    </xdr:from>
    <xdr:ext cx="184565" cy="264560"/>
    <xdr:sp macro="" textlink="">
      <xdr:nvSpPr>
        <xdr:cNvPr id="8" name="TextBox 6"/>
        <xdr:cNvSpPr txBox="1"/>
      </xdr:nvSpPr>
      <xdr:spPr>
        <a:xfrm>
          <a:off x="5518759" y="25050750"/>
          <a:ext cx="18456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59</xdr:row>
      <xdr:rowOff>0</xdr:rowOff>
    </xdr:from>
    <xdr:ext cx="184565" cy="263924"/>
    <xdr:sp macro="" textlink="">
      <xdr:nvSpPr>
        <xdr:cNvPr id="9" name="TextBox 1"/>
        <xdr:cNvSpPr txBox="1"/>
      </xdr:nvSpPr>
      <xdr:spPr>
        <a:xfrm>
          <a:off x="5518759" y="25927050"/>
          <a:ext cx="184565" cy="2639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59</xdr:row>
      <xdr:rowOff>0</xdr:rowOff>
    </xdr:from>
    <xdr:ext cx="184565" cy="263924"/>
    <xdr:sp macro="" textlink="">
      <xdr:nvSpPr>
        <xdr:cNvPr id="10" name="TextBox 2"/>
        <xdr:cNvSpPr txBox="1"/>
      </xdr:nvSpPr>
      <xdr:spPr>
        <a:xfrm>
          <a:off x="5518759" y="25927050"/>
          <a:ext cx="184565" cy="2639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59</xdr:row>
      <xdr:rowOff>0</xdr:rowOff>
    </xdr:from>
    <xdr:ext cx="184565" cy="263924"/>
    <xdr:sp macro="" textlink="">
      <xdr:nvSpPr>
        <xdr:cNvPr id="11" name="TextBox 3"/>
        <xdr:cNvSpPr txBox="1"/>
      </xdr:nvSpPr>
      <xdr:spPr>
        <a:xfrm>
          <a:off x="5518759" y="25927050"/>
          <a:ext cx="184565" cy="2639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59</xdr:row>
      <xdr:rowOff>0</xdr:rowOff>
    </xdr:from>
    <xdr:ext cx="184565" cy="263924"/>
    <xdr:sp macro="" textlink="">
      <xdr:nvSpPr>
        <xdr:cNvPr id="12" name="TextBox 4"/>
        <xdr:cNvSpPr txBox="1"/>
      </xdr:nvSpPr>
      <xdr:spPr>
        <a:xfrm>
          <a:off x="5518759" y="25927050"/>
          <a:ext cx="184565" cy="2639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59</xdr:row>
      <xdr:rowOff>0</xdr:rowOff>
    </xdr:from>
    <xdr:ext cx="184565" cy="263924"/>
    <xdr:sp macro="" textlink="">
      <xdr:nvSpPr>
        <xdr:cNvPr id="13" name="TextBox 5"/>
        <xdr:cNvSpPr txBox="1"/>
      </xdr:nvSpPr>
      <xdr:spPr>
        <a:xfrm>
          <a:off x="5518759" y="25927050"/>
          <a:ext cx="184565" cy="2639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59</xdr:row>
      <xdr:rowOff>0</xdr:rowOff>
    </xdr:from>
    <xdr:ext cx="184565" cy="263924"/>
    <xdr:sp macro="" textlink="">
      <xdr:nvSpPr>
        <xdr:cNvPr id="14" name="TextBox 6"/>
        <xdr:cNvSpPr txBox="1"/>
      </xdr:nvSpPr>
      <xdr:spPr>
        <a:xfrm>
          <a:off x="5518759" y="25927050"/>
          <a:ext cx="184565" cy="2639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40</xdr:row>
      <xdr:rowOff>0</xdr:rowOff>
    </xdr:from>
    <xdr:ext cx="184731" cy="264560"/>
    <xdr:sp macro="" textlink="">
      <xdr:nvSpPr>
        <xdr:cNvPr id="15" name="TextBox 1"/>
        <xdr:cNvSpPr txBox="1"/>
      </xdr:nvSpPr>
      <xdr:spPr>
        <a:xfrm>
          <a:off x="5518759" y="19002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40</xdr:row>
      <xdr:rowOff>0</xdr:rowOff>
    </xdr:from>
    <xdr:ext cx="184731" cy="264560"/>
    <xdr:sp macro="" textlink="">
      <xdr:nvSpPr>
        <xdr:cNvPr id="16" name="TextBox 2"/>
        <xdr:cNvSpPr txBox="1"/>
      </xdr:nvSpPr>
      <xdr:spPr>
        <a:xfrm>
          <a:off x="5518759" y="19002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40</xdr:row>
      <xdr:rowOff>0</xdr:rowOff>
    </xdr:from>
    <xdr:ext cx="184731" cy="264560"/>
    <xdr:sp macro="" textlink="">
      <xdr:nvSpPr>
        <xdr:cNvPr id="17" name="TextBox 3"/>
        <xdr:cNvSpPr txBox="1"/>
      </xdr:nvSpPr>
      <xdr:spPr>
        <a:xfrm>
          <a:off x="5518759" y="19002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40</xdr:row>
      <xdr:rowOff>0</xdr:rowOff>
    </xdr:from>
    <xdr:ext cx="184731" cy="264560"/>
    <xdr:sp macro="" textlink="">
      <xdr:nvSpPr>
        <xdr:cNvPr id="18" name="TextBox 4"/>
        <xdr:cNvSpPr txBox="1"/>
      </xdr:nvSpPr>
      <xdr:spPr>
        <a:xfrm>
          <a:off x="5518759" y="19002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40</xdr:row>
      <xdr:rowOff>0</xdr:rowOff>
    </xdr:from>
    <xdr:ext cx="184731" cy="264560"/>
    <xdr:sp macro="" textlink="">
      <xdr:nvSpPr>
        <xdr:cNvPr id="19" name="TextBox 5"/>
        <xdr:cNvSpPr txBox="1"/>
      </xdr:nvSpPr>
      <xdr:spPr>
        <a:xfrm>
          <a:off x="5518759" y="19002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40</xdr:row>
      <xdr:rowOff>0</xdr:rowOff>
    </xdr:from>
    <xdr:ext cx="184731" cy="264560"/>
    <xdr:sp macro="" textlink="">
      <xdr:nvSpPr>
        <xdr:cNvPr id="20" name="TextBox 6"/>
        <xdr:cNvSpPr txBox="1"/>
      </xdr:nvSpPr>
      <xdr:spPr>
        <a:xfrm>
          <a:off x="5518759" y="19002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40</xdr:row>
      <xdr:rowOff>0</xdr:rowOff>
    </xdr:from>
    <xdr:ext cx="184731" cy="264560"/>
    <xdr:sp macro="" textlink="">
      <xdr:nvSpPr>
        <xdr:cNvPr id="21" name="TextBox 1"/>
        <xdr:cNvSpPr txBox="1"/>
      </xdr:nvSpPr>
      <xdr:spPr>
        <a:xfrm>
          <a:off x="5518759" y="19002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40</xdr:row>
      <xdr:rowOff>0</xdr:rowOff>
    </xdr:from>
    <xdr:ext cx="184731" cy="264560"/>
    <xdr:sp macro="" textlink="">
      <xdr:nvSpPr>
        <xdr:cNvPr id="22" name="TextBox 2"/>
        <xdr:cNvSpPr txBox="1"/>
      </xdr:nvSpPr>
      <xdr:spPr>
        <a:xfrm>
          <a:off x="5518759" y="19002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40</xdr:row>
      <xdr:rowOff>0</xdr:rowOff>
    </xdr:from>
    <xdr:ext cx="184731" cy="264560"/>
    <xdr:sp macro="" textlink="">
      <xdr:nvSpPr>
        <xdr:cNvPr id="23" name="TextBox 3"/>
        <xdr:cNvSpPr txBox="1"/>
      </xdr:nvSpPr>
      <xdr:spPr>
        <a:xfrm>
          <a:off x="5518759" y="19002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40</xdr:row>
      <xdr:rowOff>0</xdr:rowOff>
    </xdr:from>
    <xdr:ext cx="184731" cy="264560"/>
    <xdr:sp macro="" textlink="">
      <xdr:nvSpPr>
        <xdr:cNvPr id="24" name="TextBox 4"/>
        <xdr:cNvSpPr txBox="1"/>
      </xdr:nvSpPr>
      <xdr:spPr>
        <a:xfrm>
          <a:off x="5518759" y="19002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40</xdr:row>
      <xdr:rowOff>0</xdr:rowOff>
    </xdr:from>
    <xdr:ext cx="184731" cy="264560"/>
    <xdr:sp macro="" textlink="">
      <xdr:nvSpPr>
        <xdr:cNvPr id="25" name="TextBox 5"/>
        <xdr:cNvSpPr txBox="1"/>
      </xdr:nvSpPr>
      <xdr:spPr>
        <a:xfrm>
          <a:off x="5518759" y="19002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40</xdr:row>
      <xdr:rowOff>0</xdr:rowOff>
    </xdr:from>
    <xdr:ext cx="184731" cy="264560"/>
    <xdr:sp macro="" textlink="">
      <xdr:nvSpPr>
        <xdr:cNvPr id="26" name="TextBox 6"/>
        <xdr:cNvSpPr txBox="1"/>
      </xdr:nvSpPr>
      <xdr:spPr>
        <a:xfrm>
          <a:off x="5518759" y="19002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110</xdr:row>
      <xdr:rowOff>0</xdr:rowOff>
    </xdr:from>
    <xdr:ext cx="184731" cy="264560"/>
    <xdr:sp macro="" textlink="">
      <xdr:nvSpPr>
        <xdr:cNvPr id="27" name="TextBox 1"/>
        <xdr:cNvSpPr txBox="1"/>
      </xdr:nvSpPr>
      <xdr:spPr>
        <a:xfrm>
          <a:off x="5518759" y="4572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110</xdr:row>
      <xdr:rowOff>0</xdr:rowOff>
    </xdr:from>
    <xdr:ext cx="184731" cy="264560"/>
    <xdr:sp macro="" textlink="">
      <xdr:nvSpPr>
        <xdr:cNvPr id="28" name="TextBox 2"/>
        <xdr:cNvSpPr txBox="1"/>
      </xdr:nvSpPr>
      <xdr:spPr>
        <a:xfrm>
          <a:off x="5518759" y="4572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110</xdr:row>
      <xdr:rowOff>0</xdr:rowOff>
    </xdr:from>
    <xdr:ext cx="184731" cy="264560"/>
    <xdr:sp macro="" textlink="">
      <xdr:nvSpPr>
        <xdr:cNvPr id="29" name="TextBox 3"/>
        <xdr:cNvSpPr txBox="1"/>
      </xdr:nvSpPr>
      <xdr:spPr>
        <a:xfrm>
          <a:off x="5518759" y="4572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110</xdr:row>
      <xdr:rowOff>0</xdr:rowOff>
    </xdr:from>
    <xdr:ext cx="184731" cy="264560"/>
    <xdr:sp macro="" textlink="">
      <xdr:nvSpPr>
        <xdr:cNvPr id="30" name="TextBox 4"/>
        <xdr:cNvSpPr txBox="1"/>
      </xdr:nvSpPr>
      <xdr:spPr>
        <a:xfrm>
          <a:off x="5518759" y="4572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110</xdr:row>
      <xdr:rowOff>0</xdr:rowOff>
    </xdr:from>
    <xdr:ext cx="184731" cy="264560"/>
    <xdr:sp macro="" textlink="">
      <xdr:nvSpPr>
        <xdr:cNvPr id="31" name="TextBox 5"/>
        <xdr:cNvSpPr txBox="1"/>
      </xdr:nvSpPr>
      <xdr:spPr>
        <a:xfrm>
          <a:off x="5518759" y="4572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110</xdr:row>
      <xdr:rowOff>0</xdr:rowOff>
    </xdr:from>
    <xdr:ext cx="184731" cy="264560"/>
    <xdr:sp macro="" textlink="">
      <xdr:nvSpPr>
        <xdr:cNvPr id="32" name="TextBox 6"/>
        <xdr:cNvSpPr txBox="1"/>
      </xdr:nvSpPr>
      <xdr:spPr>
        <a:xfrm>
          <a:off x="5518759" y="4572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129</xdr:row>
      <xdr:rowOff>0</xdr:rowOff>
    </xdr:from>
    <xdr:ext cx="184731" cy="264560"/>
    <xdr:sp macro="" textlink="">
      <xdr:nvSpPr>
        <xdr:cNvPr id="33" name="TextBox 1"/>
        <xdr:cNvSpPr txBox="1"/>
      </xdr:nvSpPr>
      <xdr:spPr>
        <a:xfrm>
          <a:off x="5518759" y="51539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129</xdr:row>
      <xdr:rowOff>0</xdr:rowOff>
    </xdr:from>
    <xdr:ext cx="184731" cy="264560"/>
    <xdr:sp macro="" textlink="">
      <xdr:nvSpPr>
        <xdr:cNvPr id="34" name="TextBox 2"/>
        <xdr:cNvSpPr txBox="1"/>
      </xdr:nvSpPr>
      <xdr:spPr>
        <a:xfrm>
          <a:off x="5518759" y="51539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129</xdr:row>
      <xdr:rowOff>0</xdr:rowOff>
    </xdr:from>
    <xdr:ext cx="184731" cy="264560"/>
    <xdr:sp macro="" textlink="">
      <xdr:nvSpPr>
        <xdr:cNvPr id="35" name="TextBox 3"/>
        <xdr:cNvSpPr txBox="1"/>
      </xdr:nvSpPr>
      <xdr:spPr>
        <a:xfrm>
          <a:off x="5518759" y="51539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129</xdr:row>
      <xdr:rowOff>0</xdr:rowOff>
    </xdr:from>
    <xdr:ext cx="184731" cy="264560"/>
    <xdr:sp macro="" textlink="">
      <xdr:nvSpPr>
        <xdr:cNvPr id="36" name="TextBox 4"/>
        <xdr:cNvSpPr txBox="1"/>
      </xdr:nvSpPr>
      <xdr:spPr>
        <a:xfrm>
          <a:off x="5518759" y="51539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129</xdr:row>
      <xdr:rowOff>0</xdr:rowOff>
    </xdr:from>
    <xdr:ext cx="184731" cy="264560"/>
    <xdr:sp macro="" textlink="">
      <xdr:nvSpPr>
        <xdr:cNvPr id="37" name="TextBox 5"/>
        <xdr:cNvSpPr txBox="1"/>
      </xdr:nvSpPr>
      <xdr:spPr>
        <a:xfrm>
          <a:off x="5518759" y="51539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129</xdr:row>
      <xdr:rowOff>0</xdr:rowOff>
    </xdr:from>
    <xdr:ext cx="184731" cy="264560"/>
    <xdr:sp macro="" textlink="">
      <xdr:nvSpPr>
        <xdr:cNvPr id="38" name="TextBox 6"/>
        <xdr:cNvSpPr txBox="1"/>
      </xdr:nvSpPr>
      <xdr:spPr>
        <a:xfrm>
          <a:off x="5518759" y="51539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5</xdr:col>
      <xdr:colOff>197995</xdr:colOff>
      <xdr:row>59</xdr:row>
      <xdr:rowOff>0</xdr:rowOff>
    </xdr:from>
    <xdr:ext cx="184186" cy="270275"/>
    <xdr:sp macro="" textlink="">
      <xdr:nvSpPr>
        <xdr:cNvPr id="39" name="TextBox 38"/>
        <xdr:cNvSpPr txBox="1"/>
      </xdr:nvSpPr>
      <xdr:spPr>
        <a:xfrm>
          <a:off x="6155980" y="11867372"/>
          <a:ext cx="184186" cy="270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5</xdr:col>
      <xdr:colOff>260959</xdr:colOff>
      <xdr:row>56</xdr:row>
      <xdr:rowOff>0</xdr:rowOff>
    </xdr:from>
    <xdr:ext cx="184565" cy="264560"/>
    <xdr:sp macro="" textlink="">
      <xdr:nvSpPr>
        <xdr:cNvPr id="40" name="TextBox 1"/>
        <xdr:cNvSpPr txBox="1"/>
      </xdr:nvSpPr>
      <xdr:spPr>
        <a:xfrm>
          <a:off x="6218944" y="11430000"/>
          <a:ext cx="18456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5</xdr:col>
      <xdr:colOff>260959</xdr:colOff>
      <xdr:row>56</xdr:row>
      <xdr:rowOff>0</xdr:rowOff>
    </xdr:from>
    <xdr:ext cx="184565" cy="264560"/>
    <xdr:sp macro="" textlink="">
      <xdr:nvSpPr>
        <xdr:cNvPr id="41" name="TextBox 2"/>
        <xdr:cNvSpPr txBox="1"/>
      </xdr:nvSpPr>
      <xdr:spPr>
        <a:xfrm>
          <a:off x="6218944" y="11430000"/>
          <a:ext cx="18456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5</xdr:col>
      <xdr:colOff>260959</xdr:colOff>
      <xdr:row>56</xdr:row>
      <xdr:rowOff>0</xdr:rowOff>
    </xdr:from>
    <xdr:ext cx="184565" cy="264560"/>
    <xdr:sp macro="" textlink="">
      <xdr:nvSpPr>
        <xdr:cNvPr id="42" name="TextBox 3"/>
        <xdr:cNvSpPr txBox="1"/>
      </xdr:nvSpPr>
      <xdr:spPr>
        <a:xfrm>
          <a:off x="6218944" y="11430000"/>
          <a:ext cx="18456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5</xdr:col>
      <xdr:colOff>260959</xdr:colOff>
      <xdr:row>56</xdr:row>
      <xdr:rowOff>0</xdr:rowOff>
    </xdr:from>
    <xdr:ext cx="184565" cy="264560"/>
    <xdr:sp macro="" textlink="">
      <xdr:nvSpPr>
        <xdr:cNvPr id="43" name="TextBox 4"/>
        <xdr:cNvSpPr txBox="1"/>
      </xdr:nvSpPr>
      <xdr:spPr>
        <a:xfrm>
          <a:off x="6218944" y="11430000"/>
          <a:ext cx="18456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5</xdr:col>
      <xdr:colOff>260959</xdr:colOff>
      <xdr:row>56</xdr:row>
      <xdr:rowOff>0</xdr:rowOff>
    </xdr:from>
    <xdr:ext cx="184565" cy="264560"/>
    <xdr:sp macro="" textlink="">
      <xdr:nvSpPr>
        <xdr:cNvPr id="44" name="TextBox 5"/>
        <xdr:cNvSpPr txBox="1"/>
      </xdr:nvSpPr>
      <xdr:spPr>
        <a:xfrm>
          <a:off x="6218944" y="11430000"/>
          <a:ext cx="18456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5</xdr:col>
      <xdr:colOff>260959</xdr:colOff>
      <xdr:row>56</xdr:row>
      <xdr:rowOff>0</xdr:rowOff>
    </xdr:from>
    <xdr:ext cx="184565" cy="264560"/>
    <xdr:sp macro="" textlink="">
      <xdr:nvSpPr>
        <xdr:cNvPr id="45" name="TextBox 6"/>
        <xdr:cNvSpPr txBox="1"/>
      </xdr:nvSpPr>
      <xdr:spPr>
        <a:xfrm>
          <a:off x="6218944" y="11430000"/>
          <a:ext cx="18456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5</xdr:col>
      <xdr:colOff>260959</xdr:colOff>
      <xdr:row>59</xdr:row>
      <xdr:rowOff>0</xdr:rowOff>
    </xdr:from>
    <xdr:ext cx="184565" cy="263924"/>
    <xdr:sp macro="" textlink="">
      <xdr:nvSpPr>
        <xdr:cNvPr id="46" name="TextBox 1"/>
        <xdr:cNvSpPr txBox="1"/>
      </xdr:nvSpPr>
      <xdr:spPr>
        <a:xfrm>
          <a:off x="6218944" y="11867372"/>
          <a:ext cx="184565" cy="2639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5</xdr:col>
      <xdr:colOff>260959</xdr:colOff>
      <xdr:row>59</xdr:row>
      <xdr:rowOff>0</xdr:rowOff>
    </xdr:from>
    <xdr:ext cx="184565" cy="263924"/>
    <xdr:sp macro="" textlink="">
      <xdr:nvSpPr>
        <xdr:cNvPr id="47" name="TextBox 2"/>
        <xdr:cNvSpPr txBox="1"/>
      </xdr:nvSpPr>
      <xdr:spPr>
        <a:xfrm>
          <a:off x="6218944" y="11867372"/>
          <a:ext cx="184565" cy="2639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5</xdr:col>
      <xdr:colOff>260959</xdr:colOff>
      <xdr:row>59</xdr:row>
      <xdr:rowOff>0</xdr:rowOff>
    </xdr:from>
    <xdr:ext cx="184565" cy="263924"/>
    <xdr:sp macro="" textlink="">
      <xdr:nvSpPr>
        <xdr:cNvPr id="48" name="TextBox 3"/>
        <xdr:cNvSpPr txBox="1"/>
      </xdr:nvSpPr>
      <xdr:spPr>
        <a:xfrm>
          <a:off x="6218944" y="11867372"/>
          <a:ext cx="184565" cy="2639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5</xdr:col>
      <xdr:colOff>260959</xdr:colOff>
      <xdr:row>59</xdr:row>
      <xdr:rowOff>0</xdr:rowOff>
    </xdr:from>
    <xdr:ext cx="184565" cy="263924"/>
    <xdr:sp macro="" textlink="">
      <xdr:nvSpPr>
        <xdr:cNvPr id="49" name="TextBox 4"/>
        <xdr:cNvSpPr txBox="1"/>
      </xdr:nvSpPr>
      <xdr:spPr>
        <a:xfrm>
          <a:off x="6218944" y="11867372"/>
          <a:ext cx="184565" cy="2639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5</xdr:col>
      <xdr:colOff>260959</xdr:colOff>
      <xdr:row>59</xdr:row>
      <xdr:rowOff>0</xdr:rowOff>
    </xdr:from>
    <xdr:ext cx="184565" cy="263924"/>
    <xdr:sp macro="" textlink="">
      <xdr:nvSpPr>
        <xdr:cNvPr id="50" name="TextBox 5"/>
        <xdr:cNvSpPr txBox="1"/>
      </xdr:nvSpPr>
      <xdr:spPr>
        <a:xfrm>
          <a:off x="6218944" y="11867372"/>
          <a:ext cx="184565" cy="2639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5</xdr:col>
      <xdr:colOff>260959</xdr:colOff>
      <xdr:row>59</xdr:row>
      <xdr:rowOff>0</xdr:rowOff>
    </xdr:from>
    <xdr:ext cx="184565" cy="263924"/>
    <xdr:sp macro="" textlink="">
      <xdr:nvSpPr>
        <xdr:cNvPr id="51" name="TextBox 6"/>
        <xdr:cNvSpPr txBox="1"/>
      </xdr:nvSpPr>
      <xdr:spPr>
        <a:xfrm>
          <a:off x="6218944" y="11867372"/>
          <a:ext cx="184565" cy="2639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5</xdr:col>
      <xdr:colOff>260959</xdr:colOff>
      <xdr:row>40</xdr:row>
      <xdr:rowOff>0</xdr:rowOff>
    </xdr:from>
    <xdr:ext cx="184731" cy="264560"/>
    <xdr:sp macro="" textlink="">
      <xdr:nvSpPr>
        <xdr:cNvPr id="52" name="TextBox 1"/>
        <xdr:cNvSpPr txBox="1"/>
      </xdr:nvSpPr>
      <xdr:spPr>
        <a:xfrm>
          <a:off x="6218944" y="82420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5</xdr:col>
      <xdr:colOff>260959</xdr:colOff>
      <xdr:row>40</xdr:row>
      <xdr:rowOff>0</xdr:rowOff>
    </xdr:from>
    <xdr:ext cx="184731" cy="264560"/>
    <xdr:sp macro="" textlink="">
      <xdr:nvSpPr>
        <xdr:cNvPr id="53" name="TextBox 2"/>
        <xdr:cNvSpPr txBox="1"/>
      </xdr:nvSpPr>
      <xdr:spPr>
        <a:xfrm>
          <a:off x="6218944" y="82420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5</xdr:col>
      <xdr:colOff>260959</xdr:colOff>
      <xdr:row>40</xdr:row>
      <xdr:rowOff>0</xdr:rowOff>
    </xdr:from>
    <xdr:ext cx="184731" cy="264560"/>
    <xdr:sp macro="" textlink="">
      <xdr:nvSpPr>
        <xdr:cNvPr id="54" name="TextBox 3"/>
        <xdr:cNvSpPr txBox="1"/>
      </xdr:nvSpPr>
      <xdr:spPr>
        <a:xfrm>
          <a:off x="6218944" y="82420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5</xdr:col>
      <xdr:colOff>260959</xdr:colOff>
      <xdr:row>40</xdr:row>
      <xdr:rowOff>0</xdr:rowOff>
    </xdr:from>
    <xdr:ext cx="184731" cy="264560"/>
    <xdr:sp macro="" textlink="">
      <xdr:nvSpPr>
        <xdr:cNvPr id="55" name="TextBox 4"/>
        <xdr:cNvSpPr txBox="1"/>
      </xdr:nvSpPr>
      <xdr:spPr>
        <a:xfrm>
          <a:off x="6218944" y="82420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5</xdr:col>
      <xdr:colOff>260959</xdr:colOff>
      <xdr:row>40</xdr:row>
      <xdr:rowOff>0</xdr:rowOff>
    </xdr:from>
    <xdr:ext cx="184731" cy="264560"/>
    <xdr:sp macro="" textlink="">
      <xdr:nvSpPr>
        <xdr:cNvPr id="56" name="TextBox 5"/>
        <xdr:cNvSpPr txBox="1"/>
      </xdr:nvSpPr>
      <xdr:spPr>
        <a:xfrm>
          <a:off x="6218944" y="82420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5</xdr:col>
      <xdr:colOff>260959</xdr:colOff>
      <xdr:row>40</xdr:row>
      <xdr:rowOff>0</xdr:rowOff>
    </xdr:from>
    <xdr:ext cx="184731" cy="264560"/>
    <xdr:sp macro="" textlink="">
      <xdr:nvSpPr>
        <xdr:cNvPr id="57" name="TextBox 6"/>
        <xdr:cNvSpPr txBox="1"/>
      </xdr:nvSpPr>
      <xdr:spPr>
        <a:xfrm>
          <a:off x="6218944" y="82420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5</xdr:col>
      <xdr:colOff>260959</xdr:colOff>
      <xdr:row>40</xdr:row>
      <xdr:rowOff>0</xdr:rowOff>
    </xdr:from>
    <xdr:ext cx="184731" cy="264560"/>
    <xdr:sp macro="" textlink="">
      <xdr:nvSpPr>
        <xdr:cNvPr id="58" name="TextBox 1"/>
        <xdr:cNvSpPr txBox="1"/>
      </xdr:nvSpPr>
      <xdr:spPr>
        <a:xfrm>
          <a:off x="6218944" y="82420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5</xdr:col>
      <xdr:colOff>260959</xdr:colOff>
      <xdr:row>40</xdr:row>
      <xdr:rowOff>0</xdr:rowOff>
    </xdr:from>
    <xdr:ext cx="184731" cy="264560"/>
    <xdr:sp macro="" textlink="">
      <xdr:nvSpPr>
        <xdr:cNvPr id="59" name="TextBox 2"/>
        <xdr:cNvSpPr txBox="1"/>
      </xdr:nvSpPr>
      <xdr:spPr>
        <a:xfrm>
          <a:off x="6218944" y="82420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5</xdr:col>
      <xdr:colOff>260959</xdr:colOff>
      <xdr:row>40</xdr:row>
      <xdr:rowOff>0</xdr:rowOff>
    </xdr:from>
    <xdr:ext cx="184731" cy="264560"/>
    <xdr:sp macro="" textlink="">
      <xdr:nvSpPr>
        <xdr:cNvPr id="60" name="TextBox 3"/>
        <xdr:cNvSpPr txBox="1"/>
      </xdr:nvSpPr>
      <xdr:spPr>
        <a:xfrm>
          <a:off x="6218944" y="82420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5</xdr:col>
      <xdr:colOff>260959</xdr:colOff>
      <xdr:row>40</xdr:row>
      <xdr:rowOff>0</xdr:rowOff>
    </xdr:from>
    <xdr:ext cx="184731" cy="264560"/>
    <xdr:sp macro="" textlink="">
      <xdr:nvSpPr>
        <xdr:cNvPr id="61" name="TextBox 4"/>
        <xdr:cNvSpPr txBox="1"/>
      </xdr:nvSpPr>
      <xdr:spPr>
        <a:xfrm>
          <a:off x="6218944" y="82420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5</xdr:col>
      <xdr:colOff>260959</xdr:colOff>
      <xdr:row>40</xdr:row>
      <xdr:rowOff>0</xdr:rowOff>
    </xdr:from>
    <xdr:ext cx="184731" cy="264560"/>
    <xdr:sp macro="" textlink="">
      <xdr:nvSpPr>
        <xdr:cNvPr id="62" name="TextBox 5"/>
        <xdr:cNvSpPr txBox="1"/>
      </xdr:nvSpPr>
      <xdr:spPr>
        <a:xfrm>
          <a:off x="6218944" y="82420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5</xdr:col>
      <xdr:colOff>260959</xdr:colOff>
      <xdr:row>40</xdr:row>
      <xdr:rowOff>0</xdr:rowOff>
    </xdr:from>
    <xdr:ext cx="184731" cy="264560"/>
    <xdr:sp macro="" textlink="">
      <xdr:nvSpPr>
        <xdr:cNvPr id="63" name="TextBox 6"/>
        <xdr:cNvSpPr txBox="1"/>
      </xdr:nvSpPr>
      <xdr:spPr>
        <a:xfrm>
          <a:off x="6218944" y="82420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5</xdr:col>
      <xdr:colOff>260959</xdr:colOff>
      <xdr:row>110</xdr:row>
      <xdr:rowOff>0</xdr:rowOff>
    </xdr:from>
    <xdr:ext cx="184731" cy="264560"/>
    <xdr:sp macro="" textlink="">
      <xdr:nvSpPr>
        <xdr:cNvPr id="64" name="TextBox 1"/>
        <xdr:cNvSpPr txBox="1"/>
      </xdr:nvSpPr>
      <xdr:spPr>
        <a:xfrm>
          <a:off x="6218944" y="2165479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5</xdr:col>
      <xdr:colOff>260959</xdr:colOff>
      <xdr:row>110</xdr:row>
      <xdr:rowOff>0</xdr:rowOff>
    </xdr:from>
    <xdr:ext cx="184731" cy="264560"/>
    <xdr:sp macro="" textlink="">
      <xdr:nvSpPr>
        <xdr:cNvPr id="65" name="TextBox 2"/>
        <xdr:cNvSpPr txBox="1"/>
      </xdr:nvSpPr>
      <xdr:spPr>
        <a:xfrm>
          <a:off x="6218944" y="2165479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5</xdr:col>
      <xdr:colOff>260959</xdr:colOff>
      <xdr:row>110</xdr:row>
      <xdr:rowOff>0</xdr:rowOff>
    </xdr:from>
    <xdr:ext cx="184731" cy="264560"/>
    <xdr:sp macro="" textlink="">
      <xdr:nvSpPr>
        <xdr:cNvPr id="66" name="TextBox 3"/>
        <xdr:cNvSpPr txBox="1"/>
      </xdr:nvSpPr>
      <xdr:spPr>
        <a:xfrm>
          <a:off x="6218944" y="2165479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5</xdr:col>
      <xdr:colOff>260959</xdr:colOff>
      <xdr:row>110</xdr:row>
      <xdr:rowOff>0</xdr:rowOff>
    </xdr:from>
    <xdr:ext cx="184731" cy="264560"/>
    <xdr:sp macro="" textlink="">
      <xdr:nvSpPr>
        <xdr:cNvPr id="67" name="TextBox 4"/>
        <xdr:cNvSpPr txBox="1"/>
      </xdr:nvSpPr>
      <xdr:spPr>
        <a:xfrm>
          <a:off x="6218944" y="2165479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5</xdr:col>
      <xdr:colOff>260959</xdr:colOff>
      <xdr:row>110</xdr:row>
      <xdr:rowOff>0</xdr:rowOff>
    </xdr:from>
    <xdr:ext cx="184731" cy="264560"/>
    <xdr:sp macro="" textlink="">
      <xdr:nvSpPr>
        <xdr:cNvPr id="68" name="TextBox 5"/>
        <xdr:cNvSpPr txBox="1"/>
      </xdr:nvSpPr>
      <xdr:spPr>
        <a:xfrm>
          <a:off x="6218944" y="2165479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5</xdr:col>
      <xdr:colOff>260959</xdr:colOff>
      <xdr:row>110</xdr:row>
      <xdr:rowOff>0</xdr:rowOff>
    </xdr:from>
    <xdr:ext cx="184731" cy="264560"/>
    <xdr:sp macro="" textlink="">
      <xdr:nvSpPr>
        <xdr:cNvPr id="69" name="TextBox 6"/>
        <xdr:cNvSpPr txBox="1"/>
      </xdr:nvSpPr>
      <xdr:spPr>
        <a:xfrm>
          <a:off x="6218944" y="2165479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5</xdr:col>
      <xdr:colOff>260959</xdr:colOff>
      <xdr:row>129</xdr:row>
      <xdr:rowOff>0</xdr:rowOff>
    </xdr:from>
    <xdr:ext cx="184731" cy="264560"/>
    <xdr:sp macro="" textlink="">
      <xdr:nvSpPr>
        <xdr:cNvPr id="70" name="TextBox 1"/>
        <xdr:cNvSpPr txBox="1"/>
      </xdr:nvSpPr>
      <xdr:spPr>
        <a:xfrm>
          <a:off x="6218944" y="2484275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5</xdr:col>
      <xdr:colOff>260959</xdr:colOff>
      <xdr:row>129</xdr:row>
      <xdr:rowOff>0</xdr:rowOff>
    </xdr:from>
    <xdr:ext cx="184731" cy="264560"/>
    <xdr:sp macro="" textlink="">
      <xdr:nvSpPr>
        <xdr:cNvPr id="71" name="TextBox 2"/>
        <xdr:cNvSpPr txBox="1"/>
      </xdr:nvSpPr>
      <xdr:spPr>
        <a:xfrm>
          <a:off x="6218944" y="2484275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5</xdr:col>
      <xdr:colOff>260959</xdr:colOff>
      <xdr:row>129</xdr:row>
      <xdr:rowOff>0</xdr:rowOff>
    </xdr:from>
    <xdr:ext cx="184731" cy="264560"/>
    <xdr:sp macro="" textlink="">
      <xdr:nvSpPr>
        <xdr:cNvPr id="72" name="TextBox 3"/>
        <xdr:cNvSpPr txBox="1"/>
      </xdr:nvSpPr>
      <xdr:spPr>
        <a:xfrm>
          <a:off x="6218944" y="2484275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5</xdr:col>
      <xdr:colOff>260959</xdr:colOff>
      <xdr:row>129</xdr:row>
      <xdr:rowOff>0</xdr:rowOff>
    </xdr:from>
    <xdr:ext cx="184731" cy="264560"/>
    <xdr:sp macro="" textlink="">
      <xdr:nvSpPr>
        <xdr:cNvPr id="73" name="TextBox 4"/>
        <xdr:cNvSpPr txBox="1"/>
      </xdr:nvSpPr>
      <xdr:spPr>
        <a:xfrm>
          <a:off x="6218944" y="2484275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5</xdr:col>
      <xdr:colOff>260959</xdr:colOff>
      <xdr:row>129</xdr:row>
      <xdr:rowOff>0</xdr:rowOff>
    </xdr:from>
    <xdr:ext cx="184731" cy="264560"/>
    <xdr:sp macro="" textlink="">
      <xdr:nvSpPr>
        <xdr:cNvPr id="74" name="TextBox 5"/>
        <xdr:cNvSpPr txBox="1"/>
      </xdr:nvSpPr>
      <xdr:spPr>
        <a:xfrm>
          <a:off x="6218944" y="2484275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5</xdr:col>
      <xdr:colOff>260959</xdr:colOff>
      <xdr:row>129</xdr:row>
      <xdr:rowOff>0</xdr:rowOff>
    </xdr:from>
    <xdr:ext cx="184731" cy="264560"/>
    <xdr:sp macro="" textlink="">
      <xdr:nvSpPr>
        <xdr:cNvPr id="75" name="TextBox 6"/>
        <xdr:cNvSpPr txBox="1"/>
      </xdr:nvSpPr>
      <xdr:spPr>
        <a:xfrm>
          <a:off x="6218944" y="2484275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showGridLines="0" tabSelected="1" zoomScale="98" zoomScaleNormal="85" zoomScaleSheetLayoutView="85" workbookViewId="0">
      <selection activeCell="H8" sqref="H8:H14"/>
    </sheetView>
  </sheetViews>
  <sheetFormatPr defaultRowHeight="11.25"/>
  <cols>
    <col min="1" max="1" width="6.42578125" style="1" bestFit="1" customWidth="1"/>
    <col min="2" max="2" width="40.42578125" style="1" bestFit="1" customWidth="1"/>
    <col min="3" max="3" width="17.28515625" style="1" bestFit="1" customWidth="1"/>
    <col min="4" max="4" width="17.28515625" style="323" customWidth="1"/>
    <col min="5" max="5" width="17.28515625" style="372" customWidth="1"/>
    <col min="6" max="7" width="17.28515625" style="1" bestFit="1" customWidth="1"/>
    <col min="8" max="8" width="17.28515625" style="405" bestFit="1" customWidth="1"/>
    <col min="9" max="12" width="17.28515625" style="1" customWidth="1"/>
    <col min="13" max="13" width="17.28515625" style="372" customWidth="1"/>
    <col min="14" max="14" width="17.28515625" style="405" customWidth="1"/>
    <col min="15" max="15" width="17.28515625" style="1" customWidth="1"/>
    <col min="16" max="260" width="9.140625" style="1"/>
    <col min="261" max="261" width="14.7109375" style="1" customWidth="1"/>
    <col min="262" max="262" width="50.7109375" style="1" customWidth="1"/>
    <col min="263" max="263" width="25.42578125" style="1" customWidth="1"/>
    <col min="264" max="264" width="9.140625" style="1"/>
    <col min="265" max="265" width="11.28515625" style="1" bestFit="1" customWidth="1"/>
    <col min="266" max="516" width="9.140625" style="1"/>
    <col min="517" max="517" width="14.7109375" style="1" customWidth="1"/>
    <col min="518" max="518" width="50.7109375" style="1" customWidth="1"/>
    <col min="519" max="519" width="25.42578125" style="1" customWidth="1"/>
    <col min="520" max="520" width="9.140625" style="1"/>
    <col min="521" max="521" width="11.28515625" style="1" bestFit="1" customWidth="1"/>
    <col min="522" max="772" width="9.140625" style="1"/>
    <col min="773" max="773" width="14.7109375" style="1" customWidth="1"/>
    <col min="774" max="774" width="50.7109375" style="1" customWidth="1"/>
    <col min="775" max="775" width="25.42578125" style="1" customWidth="1"/>
    <col min="776" max="776" width="9.140625" style="1"/>
    <col min="777" max="777" width="11.28515625" style="1" bestFit="1" customWidth="1"/>
    <col min="778" max="1028" width="9.140625" style="1"/>
    <col min="1029" max="1029" width="14.7109375" style="1" customWidth="1"/>
    <col min="1030" max="1030" width="50.7109375" style="1" customWidth="1"/>
    <col min="1031" max="1031" width="25.42578125" style="1" customWidth="1"/>
    <col min="1032" max="1032" width="9.140625" style="1"/>
    <col min="1033" max="1033" width="11.28515625" style="1" bestFit="1" customWidth="1"/>
    <col min="1034" max="1284" width="9.140625" style="1"/>
    <col min="1285" max="1285" width="14.7109375" style="1" customWidth="1"/>
    <col min="1286" max="1286" width="50.7109375" style="1" customWidth="1"/>
    <col min="1287" max="1287" width="25.42578125" style="1" customWidth="1"/>
    <col min="1288" max="1288" width="9.140625" style="1"/>
    <col min="1289" max="1289" width="11.28515625" style="1" bestFit="1" customWidth="1"/>
    <col min="1290" max="1540" width="9.140625" style="1"/>
    <col min="1541" max="1541" width="14.7109375" style="1" customWidth="1"/>
    <col min="1542" max="1542" width="50.7109375" style="1" customWidth="1"/>
    <col min="1543" max="1543" width="25.42578125" style="1" customWidth="1"/>
    <col min="1544" max="1544" width="9.140625" style="1"/>
    <col min="1545" max="1545" width="11.28515625" style="1" bestFit="1" customWidth="1"/>
    <col min="1546" max="1796" width="9.140625" style="1"/>
    <col min="1797" max="1797" width="14.7109375" style="1" customWidth="1"/>
    <col min="1798" max="1798" width="50.7109375" style="1" customWidth="1"/>
    <col min="1799" max="1799" width="25.42578125" style="1" customWidth="1"/>
    <col min="1800" max="1800" width="9.140625" style="1"/>
    <col min="1801" max="1801" width="11.28515625" style="1" bestFit="1" customWidth="1"/>
    <col min="1802" max="2052" width="9.140625" style="1"/>
    <col min="2053" max="2053" width="14.7109375" style="1" customWidth="1"/>
    <col min="2054" max="2054" width="50.7109375" style="1" customWidth="1"/>
    <col min="2055" max="2055" width="25.42578125" style="1" customWidth="1"/>
    <col min="2056" max="2056" width="9.140625" style="1"/>
    <col min="2057" max="2057" width="11.28515625" style="1" bestFit="1" customWidth="1"/>
    <col min="2058" max="2308" width="9.140625" style="1"/>
    <col min="2309" max="2309" width="14.7109375" style="1" customWidth="1"/>
    <col min="2310" max="2310" width="50.7109375" style="1" customWidth="1"/>
    <col min="2311" max="2311" width="25.42578125" style="1" customWidth="1"/>
    <col min="2312" max="2312" width="9.140625" style="1"/>
    <col min="2313" max="2313" width="11.28515625" style="1" bestFit="1" customWidth="1"/>
    <col min="2314" max="2564" width="9.140625" style="1"/>
    <col min="2565" max="2565" width="14.7109375" style="1" customWidth="1"/>
    <col min="2566" max="2566" width="50.7109375" style="1" customWidth="1"/>
    <col min="2567" max="2567" width="25.42578125" style="1" customWidth="1"/>
    <col min="2568" max="2568" width="9.140625" style="1"/>
    <col min="2569" max="2569" width="11.28515625" style="1" bestFit="1" customWidth="1"/>
    <col min="2570" max="2820" width="9.140625" style="1"/>
    <col min="2821" max="2821" width="14.7109375" style="1" customWidth="1"/>
    <col min="2822" max="2822" width="50.7109375" style="1" customWidth="1"/>
    <col min="2823" max="2823" width="25.42578125" style="1" customWidth="1"/>
    <col min="2824" max="2824" width="9.140625" style="1"/>
    <col min="2825" max="2825" width="11.28515625" style="1" bestFit="1" customWidth="1"/>
    <col min="2826" max="3076" width="9.140625" style="1"/>
    <col min="3077" max="3077" width="14.7109375" style="1" customWidth="1"/>
    <col min="3078" max="3078" width="50.7109375" style="1" customWidth="1"/>
    <col min="3079" max="3079" width="25.42578125" style="1" customWidth="1"/>
    <col min="3080" max="3080" width="9.140625" style="1"/>
    <col min="3081" max="3081" width="11.28515625" style="1" bestFit="1" customWidth="1"/>
    <col min="3082" max="3332" width="9.140625" style="1"/>
    <col min="3333" max="3333" width="14.7109375" style="1" customWidth="1"/>
    <col min="3334" max="3334" width="50.7109375" style="1" customWidth="1"/>
    <col min="3335" max="3335" width="25.42578125" style="1" customWidth="1"/>
    <col min="3336" max="3336" width="9.140625" style="1"/>
    <col min="3337" max="3337" width="11.28515625" style="1" bestFit="1" customWidth="1"/>
    <col min="3338" max="3588" width="9.140625" style="1"/>
    <col min="3589" max="3589" width="14.7109375" style="1" customWidth="1"/>
    <col min="3590" max="3590" width="50.7109375" style="1" customWidth="1"/>
    <col min="3591" max="3591" width="25.42578125" style="1" customWidth="1"/>
    <col min="3592" max="3592" width="9.140625" style="1"/>
    <col min="3593" max="3593" width="11.28515625" style="1" bestFit="1" customWidth="1"/>
    <col min="3594" max="3844" width="9.140625" style="1"/>
    <col min="3845" max="3845" width="14.7109375" style="1" customWidth="1"/>
    <col min="3846" max="3846" width="50.7109375" style="1" customWidth="1"/>
    <col min="3847" max="3847" width="25.42578125" style="1" customWidth="1"/>
    <col min="3848" max="3848" width="9.140625" style="1"/>
    <col min="3849" max="3849" width="11.28515625" style="1" bestFit="1" customWidth="1"/>
    <col min="3850" max="4100" width="9.140625" style="1"/>
    <col min="4101" max="4101" width="14.7109375" style="1" customWidth="1"/>
    <col min="4102" max="4102" width="50.7109375" style="1" customWidth="1"/>
    <col min="4103" max="4103" width="25.42578125" style="1" customWidth="1"/>
    <col min="4104" max="4104" width="9.140625" style="1"/>
    <col min="4105" max="4105" width="11.28515625" style="1" bestFit="1" customWidth="1"/>
    <col min="4106" max="4356" width="9.140625" style="1"/>
    <col min="4357" max="4357" width="14.7109375" style="1" customWidth="1"/>
    <col min="4358" max="4358" width="50.7109375" style="1" customWidth="1"/>
    <col min="4359" max="4359" width="25.42578125" style="1" customWidth="1"/>
    <col min="4360" max="4360" width="9.140625" style="1"/>
    <col min="4361" max="4361" width="11.28515625" style="1" bestFit="1" customWidth="1"/>
    <col min="4362" max="4612" width="9.140625" style="1"/>
    <col min="4613" max="4613" width="14.7109375" style="1" customWidth="1"/>
    <col min="4614" max="4614" width="50.7109375" style="1" customWidth="1"/>
    <col min="4615" max="4615" width="25.42578125" style="1" customWidth="1"/>
    <col min="4616" max="4616" width="9.140625" style="1"/>
    <col min="4617" max="4617" width="11.28515625" style="1" bestFit="1" customWidth="1"/>
    <col min="4618" max="4868" width="9.140625" style="1"/>
    <col min="4869" max="4869" width="14.7109375" style="1" customWidth="1"/>
    <col min="4870" max="4870" width="50.7109375" style="1" customWidth="1"/>
    <col min="4871" max="4871" width="25.42578125" style="1" customWidth="1"/>
    <col min="4872" max="4872" width="9.140625" style="1"/>
    <col min="4873" max="4873" width="11.28515625" style="1" bestFit="1" customWidth="1"/>
    <col min="4874" max="5124" width="9.140625" style="1"/>
    <col min="5125" max="5125" width="14.7109375" style="1" customWidth="1"/>
    <col min="5126" max="5126" width="50.7109375" style="1" customWidth="1"/>
    <col min="5127" max="5127" width="25.42578125" style="1" customWidth="1"/>
    <col min="5128" max="5128" width="9.140625" style="1"/>
    <col min="5129" max="5129" width="11.28515625" style="1" bestFit="1" customWidth="1"/>
    <col min="5130" max="5380" width="9.140625" style="1"/>
    <col min="5381" max="5381" width="14.7109375" style="1" customWidth="1"/>
    <col min="5382" max="5382" width="50.7109375" style="1" customWidth="1"/>
    <col min="5383" max="5383" width="25.42578125" style="1" customWidth="1"/>
    <col min="5384" max="5384" width="9.140625" style="1"/>
    <col min="5385" max="5385" width="11.28515625" style="1" bestFit="1" customWidth="1"/>
    <col min="5386" max="5636" width="9.140625" style="1"/>
    <col min="5637" max="5637" width="14.7109375" style="1" customWidth="1"/>
    <col min="5638" max="5638" width="50.7109375" style="1" customWidth="1"/>
    <col min="5639" max="5639" width="25.42578125" style="1" customWidth="1"/>
    <col min="5640" max="5640" width="9.140625" style="1"/>
    <col min="5641" max="5641" width="11.28515625" style="1" bestFit="1" customWidth="1"/>
    <col min="5642" max="5892" width="9.140625" style="1"/>
    <col min="5893" max="5893" width="14.7109375" style="1" customWidth="1"/>
    <col min="5894" max="5894" width="50.7109375" style="1" customWidth="1"/>
    <col min="5895" max="5895" width="25.42578125" style="1" customWidth="1"/>
    <col min="5896" max="5896" width="9.140625" style="1"/>
    <col min="5897" max="5897" width="11.28515625" style="1" bestFit="1" customWidth="1"/>
    <col min="5898" max="6148" width="9.140625" style="1"/>
    <col min="6149" max="6149" width="14.7109375" style="1" customWidth="1"/>
    <col min="6150" max="6150" width="50.7109375" style="1" customWidth="1"/>
    <col min="6151" max="6151" width="25.42578125" style="1" customWidth="1"/>
    <col min="6152" max="6152" width="9.140625" style="1"/>
    <col min="6153" max="6153" width="11.28515625" style="1" bestFit="1" customWidth="1"/>
    <col min="6154" max="6404" width="9.140625" style="1"/>
    <col min="6405" max="6405" width="14.7109375" style="1" customWidth="1"/>
    <col min="6406" max="6406" width="50.7109375" style="1" customWidth="1"/>
    <col min="6407" max="6407" width="25.42578125" style="1" customWidth="1"/>
    <col min="6408" max="6408" width="9.140625" style="1"/>
    <col min="6409" max="6409" width="11.28515625" style="1" bestFit="1" customWidth="1"/>
    <col min="6410" max="6660" width="9.140625" style="1"/>
    <col min="6661" max="6661" width="14.7109375" style="1" customWidth="1"/>
    <col min="6662" max="6662" width="50.7109375" style="1" customWidth="1"/>
    <col min="6663" max="6663" width="25.42578125" style="1" customWidth="1"/>
    <col min="6664" max="6664" width="9.140625" style="1"/>
    <col min="6665" max="6665" width="11.28515625" style="1" bestFit="1" customWidth="1"/>
    <col min="6666" max="6916" width="9.140625" style="1"/>
    <col min="6917" max="6917" width="14.7109375" style="1" customWidth="1"/>
    <col min="6918" max="6918" width="50.7109375" style="1" customWidth="1"/>
    <col min="6919" max="6919" width="25.42578125" style="1" customWidth="1"/>
    <col min="6920" max="6920" width="9.140625" style="1"/>
    <col min="6921" max="6921" width="11.28515625" style="1" bestFit="1" customWidth="1"/>
    <col min="6922" max="7172" width="9.140625" style="1"/>
    <col min="7173" max="7173" width="14.7109375" style="1" customWidth="1"/>
    <col min="7174" max="7174" width="50.7109375" style="1" customWidth="1"/>
    <col min="7175" max="7175" width="25.42578125" style="1" customWidth="1"/>
    <col min="7176" max="7176" width="9.140625" style="1"/>
    <col min="7177" max="7177" width="11.28515625" style="1" bestFit="1" customWidth="1"/>
    <col min="7178" max="7428" width="9.140625" style="1"/>
    <col min="7429" max="7429" width="14.7109375" style="1" customWidth="1"/>
    <col min="7430" max="7430" width="50.7109375" style="1" customWidth="1"/>
    <col min="7431" max="7431" width="25.42578125" style="1" customWidth="1"/>
    <col min="7432" max="7432" width="9.140625" style="1"/>
    <col min="7433" max="7433" width="11.28515625" style="1" bestFit="1" customWidth="1"/>
    <col min="7434" max="7684" width="9.140625" style="1"/>
    <col min="7685" max="7685" width="14.7109375" style="1" customWidth="1"/>
    <col min="7686" max="7686" width="50.7109375" style="1" customWidth="1"/>
    <col min="7687" max="7687" width="25.42578125" style="1" customWidth="1"/>
    <col min="7688" max="7688" width="9.140625" style="1"/>
    <col min="7689" max="7689" width="11.28515625" style="1" bestFit="1" customWidth="1"/>
    <col min="7690" max="7940" width="9.140625" style="1"/>
    <col min="7941" max="7941" width="14.7109375" style="1" customWidth="1"/>
    <col min="7942" max="7942" width="50.7109375" style="1" customWidth="1"/>
    <col min="7943" max="7943" width="25.42578125" style="1" customWidth="1"/>
    <col min="7944" max="7944" width="9.140625" style="1"/>
    <col min="7945" max="7945" width="11.28515625" style="1" bestFit="1" customWidth="1"/>
    <col min="7946" max="8196" width="9.140625" style="1"/>
    <col min="8197" max="8197" width="14.7109375" style="1" customWidth="1"/>
    <col min="8198" max="8198" width="50.7109375" style="1" customWidth="1"/>
    <col min="8199" max="8199" width="25.42578125" style="1" customWidth="1"/>
    <col min="8200" max="8200" width="9.140625" style="1"/>
    <col min="8201" max="8201" width="11.28515625" style="1" bestFit="1" customWidth="1"/>
    <col min="8202" max="8452" width="9.140625" style="1"/>
    <col min="8453" max="8453" width="14.7109375" style="1" customWidth="1"/>
    <col min="8454" max="8454" width="50.7109375" style="1" customWidth="1"/>
    <col min="8455" max="8455" width="25.42578125" style="1" customWidth="1"/>
    <col min="8456" max="8456" width="9.140625" style="1"/>
    <col min="8457" max="8457" width="11.28515625" style="1" bestFit="1" customWidth="1"/>
    <col min="8458" max="8708" width="9.140625" style="1"/>
    <col min="8709" max="8709" width="14.7109375" style="1" customWidth="1"/>
    <col min="8710" max="8710" width="50.7109375" style="1" customWidth="1"/>
    <col min="8711" max="8711" width="25.42578125" style="1" customWidth="1"/>
    <col min="8712" max="8712" width="9.140625" style="1"/>
    <col min="8713" max="8713" width="11.28515625" style="1" bestFit="1" customWidth="1"/>
    <col min="8714" max="8964" width="9.140625" style="1"/>
    <col min="8965" max="8965" width="14.7109375" style="1" customWidth="1"/>
    <col min="8966" max="8966" width="50.7109375" style="1" customWidth="1"/>
    <col min="8967" max="8967" width="25.42578125" style="1" customWidth="1"/>
    <col min="8968" max="8968" width="9.140625" style="1"/>
    <col min="8969" max="8969" width="11.28515625" style="1" bestFit="1" customWidth="1"/>
    <col min="8970" max="9220" width="9.140625" style="1"/>
    <col min="9221" max="9221" width="14.7109375" style="1" customWidth="1"/>
    <col min="9222" max="9222" width="50.7109375" style="1" customWidth="1"/>
    <col min="9223" max="9223" width="25.42578125" style="1" customWidth="1"/>
    <col min="9224" max="9224" width="9.140625" style="1"/>
    <col min="9225" max="9225" width="11.28515625" style="1" bestFit="1" customWidth="1"/>
    <col min="9226" max="9476" width="9.140625" style="1"/>
    <col min="9477" max="9477" width="14.7109375" style="1" customWidth="1"/>
    <col min="9478" max="9478" width="50.7109375" style="1" customWidth="1"/>
    <col min="9479" max="9479" width="25.42578125" style="1" customWidth="1"/>
    <col min="9480" max="9480" width="9.140625" style="1"/>
    <col min="9481" max="9481" width="11.28515625" style="1" bestFit="1" customWidth="1"/>
    <col min="9482" max="9732" width="9.140625" style="1"/>
    <col min="9733" max="9733" width="14.7109375" style="1" customWidth="1"/>
    <col min="9734" max="9734" width="50.7109375" style="1" customWidth="1"/>
    <col min="9735" max="9735" width="25.42578125" style="1" customWidth="1"/>
    <col min="9736" max="9736" width="9.140625" style="1"/>
    <col min="9737" max="9737" width="11.28515625" style="1" bestFit="1" customWidth="1"/>
    <col min="9738" max="9988" width="9.140625" style="1"/>
    <col min="9989" max="9989" width="14.7109375" style="1" customWidth="1"/>
    <col min="9990" max="9990" width="50.7109375" style="1" customWidth="1"/>
    <col min="9991" max="9991" width="25.42578125" style="1" customWidth="1"/>
    <col min="9992" max="9992" width="9.140625" style="1"/>
    <col min="9993" max="9993" width="11.28515625" style="1" bestFit="1" customWidth="1"/>
    <col min="9994" max="10244" width="9.140625" style="1"/>
    <col min="10245" max="10245" width="14.7109375" style="1" customWidth="1"/>
    <col min="10246" max="10246" width="50.7109375" style="1" customWidth="1"/>
    <col min="10247" max="10247" width="25.42578125" style="1" customWidth="1"/>
    <col min="10248" max="10248" width="9.140625" style="1"/>
    <col min="10249" max="10249" width="11.28515625" style="1" bestFit="1" customWidth="1"/>
    <col min="10250" max="10500" width="9.140625" style="1"/>
    <col min="10501" max="10501" width="14.7109375" style="1" customWidth="1"/>
    <col min="10502" max="10502" width="50.7109375" style="1" customWidth="1"/>
    <col min="10503" max="10503" width="25.42578125" style="1" customWidth="1"/>
    <col min="10504" max="10504" width="9.140625" style="1"/>
    <col min="10505" max="10505" width="11.28515625" style="1" bestFit="1" customWidth="1"/>
    <col min="10506" max="10756" width="9.140625" style="1"/>
    <col min="10757" max="10757" width="14.7109375" style="1" customWidth="1"/>
    <col min="10758" max="10758" width="50.7109375" style="1" customWidth="1"/>
    <col min="10759" max="10759" width="25.42578125" style="1" customWidth="1"/>
    <col min="10760" max="10760" width="9.140625" style="1"/>
    <col min="10761" max="10761" width="11.28515625" style="1" bestFit="1" customWidth="1"/>
    <col min="10762" max="11012" width="9.140625" style="1"/>
    <col min="11013" max="11013" width="14.7109375" style="1" customWidth="1"/>
    <col min="11014" max="11014" width="50.7109375" style="1" customWidth="1"/>
    <col min="11015" max="11015" width="25.42578125" style="1" customWidth="1"/>
    <col min="11016" max="11016" width="9.140625" style="1"/>
    <col min="11017" max="11017" width="11.28515625" style="1" bestFit="1" customWidth="1"/>
    <col min="11018" max="11268" width="9.140625" style="1"/>
    <col min="11269" max="11269" width="14.7109375" style="1" customWidth="1"/>
    <col min="11270" max="11270" width="50.7109375" style="1" customWidth="1"/>
    <col min="11271" max="11271" width="25.42578125" style="1" customWidth="1"/>
    <col min="11272" max="11272" width="9.140625" style="1"/>
    <col min="11273" max="11273" width="11.28515625" style="1" bestFit="1" customWidth="1"/>
    <col min="11274" max="11524" width="9.140625" style="1"/>
    <col min="11525" max="11525" width="14.7109375" style="1" customWidth="1"/>
    <col min="11526" max="11526" width="50.7109375" style="1" customWidth="1"/>
    <col min="11527" max="11527" width="25.42578125" style="1" customWidth="1"/>
    <col min="11528" max="11528" width="9.140625" style="1"/>
    <col min="11529" max="11529" width="11.28515625" style="1" bestFit="1" customWidth="1"/>
    <col min="11530" max="11780" width="9.140625" style="1"/>
    <col min="11781" max="11781" width="14.7109375" style="1" customWidth="1"/>
    <col min="11782" max="11782" width="50.7109375" style="1" customWidth="1"/>
    <col min="11783" max="11783" width="25.42578125" style="1" customWidth="1"/>
    <col min="11784" max="11784" width="9.140625" style="1"/>
    <col min="11785" max="11785" width="11.28515625" style="1" bestFit="1" customWidth="1"/>
    <col min="11786" max="12036" width="9.140625" style="1"/>
    <col min="12037" max="12037" width="14.7109375" style="1" customWidth="1"/>
    <col min="12038" max="12038" width="50.7109375" style="1" customWidth="1"/>
    <col min="12039" max="12039" width="25.42578125" style="1" customWidth="1"/>
    <col min="12040" max="12040" width="9.140625" style="1"/>
    <col min="12041" max="12041" width="11.28515625" style="1" bestFit="1" customWidth="1"/>
    <col min="12042" max="12292" width="9.140625" style="1"/>
    <col min="12293" max="12293" width="14.7109375" style="1" customWidth="1"/>
    <col min="12294" max="12294" width="50.7109375" style="1" customWidth="1"/>
    <col min="12295" max="12295" width="25.42578125" style="1" customWidth="1"/>
    <col min="12296" max="12296" width="9.140625" style="1"/>
    <col min="12297" max="12297" width="11.28515625" style="1" bestFit="1" customWidth="1"/>
    <col min="12298" max="12548" width="9.140625" style="1"/>
    <col min="12549" max="12549" width="14.7109375" style="1" customWidth="1"/>
    <col min="12550" max="12550" width="50.7109375" style="1" customWidth="1"/>
    <col min="12551" max="12551" width="25.42578125" style="1" customWidth="1"/>
    <col min="12552" max="12552" width="9.140625" style="1"/>
    <col min="12553" max="12553" width="11.28515625" style="1" bestFit="1" customWidth="1"/>
    <col min="12554" max="12804" width="9.140625" style="1"/>
    <col min="12805" max="12805" width="14.7109375" style="1" customWidth="1"/>
    <col min="12806" max="12806" width="50.7109375" style="1" customWidth="1"/>
    <col min="12807" max="12807" width="25.42578125" style="1" customWidth="1"/>
    <col min="12808" max="12808" width="9.140625" style="1"/>
    <col min="12809" max="12809" width="11.28515625" style="1" bestFit="1" customWidth="1"/>
    <col min="12810" max="13060" width="9.140625" style="1"/>
    <col min="13061" max="13061" width="14.7109375" style="1" customWidth="1"/>
    <col min="13062" max="13062" width="50.7109375" style="1" customWidth="1"/>
    <col min="13063" max="13063" width="25.42578125" style="1" customWidth="1"/>
    <col min="13064" max="13064" width="9.140625" style="1"/>
    <col min="13065" max="13065" width="11.28515625" style="1" bestFit="1" customWidth="1"/>
    <col min="13066" max="13316" width="9.140625" style="1"/>
    <col min="13317" max="13317" width="14.7109375" style="1" customWidth="1"/>
    <col min="13318" max="13318" width="50.7109375" style="1" customWidth="1"/>
    <col min="13319" max="13319" width="25.42578125" style="1" customWidth="1"/>
    <col min="13320" max="13320" width="9.140625" style="1"/>
    <col min="13321" max="13321" width="11.28515625" style="1" bestFit="1" customWidth="1"/>
    <col min="13322" max="13572" width="9.140625" style="1"/>
    <col min="13573" max="13573" width="14.7109375" style="1" customWidth="1"/>
    <col min="13574" max="13574" width="50.7109375" style="1" customWidth="1"/>
    <col min="13575" max="13575" width="25.42578125" style="1" customWidth="1"/>
    <col min="13576" max="13576" width="9.140625" style="1"/>
    <col min="13577" max="13577" width="11.28515625" style="1" bestFit="1" customWidth="1"/>
    <col min="13578" max="13828" width="9.140625" style="1"/>
    <col min="13829" max="13829" width="14.7109375" style="1" customWidth="1"/>
    <col min="13830" max="13830" width="50.7109375" style="1" customWidth="1"/>
    <col min="13831" max="13831" width="25.42578125" style="1" customWidth="1"/>
    <col min="13832" max="13832" width="9.140625" style="1"/>
    <col min="13833" max="13833" width="11.28515625" style="1" bestFit="1" customWidth="1"/>
    <col min="13834" max="14084" width="9.140625" style="1"/>
    <col min="14085" max="14085" width="14.7109375" style="1" customWidth="1"/>
    <col min="14086" max="14086" width="50.7109375" style="1" customWidth="1"/>
    <col min="14087" max="14087" width="25.42578125" style="1" customWidth="1"/>
    <col min="14088" max="14088" width="9.140625" style="1"/>
    <col min="14089" max="14089" width="11.28515625" style="1" bestFit="1" customWidth="1"/>
    <col min="14090" max="14340" width="9.140625" style="1"/>
    <col min="14341" max="14341" width="14.7109375" style="1" customWidth="1"/>
    <col min="14342" max="14342" width="50.7109375" style="1" customWidth="1"/>
    <col min="14343" max="14343" width="25.42578125" style="1" customWidth="1"/>
    <col min="14344" max="14344" width="9.140625" style="1"/>
    <col min="14345" max="14345" width="11.28515625" style="1" bestFit="1" customWidth="1"/>
    <col min="14346" max="14596" width="9.140625" style="1"/>
    <col min="14597" max="14597" width="14.7109375" style="1" customWidth="1"/>
    <col min="14598" max="14598" width="50.7109375" style="1" customWidth="1"/>
    <col min="14599" max="14599" width="25.42578125" style="1" customWidth="1"/>
    <col min="14600" max="14600" width="9.140625" style="1"/>
    <col min="14601" max="14601" width="11.28515625" style="1" bestFit="1" customWidth="1"/>
    <col min="14602" max="14852" width="9.140625" style="1"/>
    <col min="14853" max="14853" width="14.7109375" style="1" customWidth="1"/>
    <col min="14854" max="14854" width="50.7109375" style="1" customWidth="1"/>
    <col min="14855" max="14855" width="25.42578125" style="1" customWidth="1"/>
    <col min="14856" max="14856" width="9.140625" style="1"/>
    <col min="14857" max="14857" width="11.28515625" style="1" bestFit="1" customWidth="1"/>
    <col min="14858" max="15108" width="9.140625" style="1"/>
    <col min="15109" max="15109" width="14.7109375" style="1" customWidth="1"/>
    <col min="15110" max="15110" width="50.7109375" style="1" customWidth="1"/>
    <col min="15111" max="15111" width="25.42578125" style="1" customWidth="1"/>
    <col min="15112" max="15112" width="9.140625" style="1"/>
    <col min="15113" max="15113" width="11.28515625" style="1" bestFit="1" customWidth="1"/>
    <col min="15114" max="15364" width="9.140625" style="1"/>
    <col min="15365" max="15365" width="14.7109375" style="1" customWidth="1"/>
    <col min="15366" max="15366" width="50.7109375" style="1" customWidth="1"/>
    <col min="15367" max="15367" width="25.42578125" style="1" customWidth="1"/>
    <col min="15368" max="15368" width="9.140625" style="1"/>
    <col min="15369" max="15369" width="11.28515625" style="1" bestFit="1" customWidth="1"/>
    <col min="15370" max="15620" width="9.140625" style="1"/>
    <col min="15621" max="15621" width="14.7109375" style="1" customWidth="1"/>
    <col min="15622" max="15622" width="50.7109375" style="1" customWidth="1"/>
    <col min="15623" max="15623" width="25.42578125" style="1" customWidth="1"/>
    <col min="15624" max="15624" width="9.140625" style="1"/>
    <col min="15625" max="15625" width="11.28515625" style="1" bestFit="1" customWidth="1"/>
    <col min="15626" max="15876" width="9.140625" style="1"/>
    <col min="15877" max="15877" width="14.7109375" style="1" customWidth="1"/>
    <col min="15878" max="15878" width="50.7109375" style="1" customWidth="1"/>
    <col min="15879" max="15879" width="25.42578125" style="1" customWidth="1"/>
    <col min="15880" max="15880" width="9.140625" style="1"/>
    <col min="15881" max="15881" width="11.28515625" style="1" bestFit="1" customWidth="1"/>
    <col min="15882" max="16132" width="9.140625" style="1"/>
    <col min="16133" max="16133" width="14.7109375" style="1" customWidth="1"/>
    <col min="16134" max="16134" width="50.7109375" style="1" customWidth="1"/>
    <col min="16135" max="16135" width="25.42578125" style="1" customWidth="1"/>
    <col min="16136" max="16136" width="9.140625" style="1"/>
    <col min="16137" max="16137" width="11.28515625" style="1" bestFit="1" customWidth="1"/>
    <col min="16138" max="16384" width="9.140625" style="1"/>
  </cols>
  <sheetData>
    <row r="1" spans="1:15">
      <c r="A1" s="411" t="s">
        <v>0</v>
      </c>
      <c r="B1" s="411"/>
      <c r="C1" s="411"/>
      <c r="D1" s="284"/>
      <c r="E1" s="284"/>
    </row>
    <row r="2" spans="1:15" ht="11.25" customHeight="1">
      <c r="A2" s="412"/>
      <c r="B2" s="412"/>
      <c r="C2" s="412"/>
      <c r="D2" s="290"/>
      <c r="E2" s="290"/>
    </row>
    <row r="3" spans="1:15">
      <c r="A3" s="254"/>
      <c r="B3" s="255" t="s">
        <v>1</v>
      </c>
      <c r="C3" s="410" t="s">
        <v>700</v>
      </c>
      <c r="D3" s="410" t="s">
        <v>693</v>
      </c>
      <c r="E3" s="410" t="s">
        <v>698</v>
      </c>
      <c r="F3" s="95" t="s">
        <v>686</v>
      </c>
      <c r="G3" s="410" t="s">
        <v>687</v>
      </c>
      <c r="H3" s="410" t="s">
        <v>687</v>
      </c>
      <c r="I3" s="95" t="s">
        <v>681</v>
      </c>
      <c r="J3" s="95" t="s">
        <v>629</v>
      </c>
      <c r="K3" s="95" t="s">
        <v>683</v>
      </c>
      <c r="L3" s="410" t="s">
        <v>701</v>
      </c>
      <c r="M3" s="410" t="s">
        <v>702</v>
      </c>
      <c r="N3" s="407" t="s">
        <v>704</v>
      </c>
      <c r="O3" s="269" t="s">
        <v>689</v>
      </c>
    </row>
    <row r="4" spans="1:15" ht="12" thickBot="1">
      <c r="A4" s="251" t="s">
        <v>2</v>
      </c>
      <c r="B4" s="252" t="s">
        <v>3</v>
      </c>
      <c r="C4" s="253" t="s">
        <v>4</v>
      </c>
      <c r="D4" s="352" t="s">
        <v>4</v>
      </c>
      <c r="E4" s="352" t="s">
        <v>4</v>
      </c>
      <c r="F4" s="250" t="s">
        <v>4</v>
      </c>
      <c r="G4" s="408" t="s">
        <v>4</v>
      </c>
      <c r="H4" s="408" t="s">
        <v>4</v>
      </c>
      <c r="I4" s="250" t="s">
        <v>4</v>
      </c>
      <c r="J4" s="408" t="s">
        <v>4</v>
      </c>
      <c r="K4" s="408" t="s">
        <v>4</v>
      </c>
      <c r="L4" s="408" t="s">
        <v>4</v>
      </c>
      <c r="M4" s="408" t="s">
        <v>4</v>
      </c>
      <c r="N4" s="408" t="s">
        <v>4</v>
      </c>
      <c r="O4" s="408" t="s">
        <v>4</v>
      </c>
    </row>
    <row r="5" spans="1:15">
      <c r="A5" s="249"/>
      <c r="B5" s="246"/>
      <c r="C5" s="276"/>
      <c r="D5" s="276"/>
      <c r="E5" s="276"/>
      <c r="F5" s="276"/>
      <c r="G5" s="276"/>
      <c r="H5" s="276"/>
      <c r="I5" s="276"/>
      <c r="J5" s="276"/>
      <c r="K5" s="276"/>
      <c r="L5" s="276"/>
      <c r="M5" s="276"/>
      <c r="N5" s="274">
        <v>0</v>
      </c>
      <c r="O5" s="276"/>
    </row>
    <row r="6" spans="1:15">
      <c r="A6" s="260">
        <v>1</v>
      </c>
      <c r="B6" s="261" t="s">
        <v>5</v>
      </c>
      <c r="C6" s="274">
        <f>'C&amp;I BOQ '!H6</f>
        <v>0</v>
      </c>
      <c r="D6" s="274">
        <f>'C&amp;I BOQ '!J6</f>
        <v>0</v>
      </c>
      <c r="E6" s="274">
        <f>'C&amp;I BOQ '!L6</f>
        <v>0</v>
      </c>
      <c r="F6" s="274">
        <f>'C&amp;I BOQ '!N6</f>
        <v>0</v>
      </c>
      <c r="G6" s="274">
        <f>'C&amp;I BOQ '!P6</f>
        <v>0</v>
      </c>
      <c r="H6" s="274">
        <f>'C&amp;I BOQ '!R6</f>
        <v>0</v>
      </c>
      <c r="I6" s="274">
        <f>'C&amp;I BOQ '!T6</f>
        <v>0</v>
      </c>
      <c r="J6" s="274"/>
      <c r="K6" s="274"/>
      <c r="L6" s="274">
        <f>'C&amp;I BOQ '!V6</f>
        <v>0</v>
      </c>
      <c r="M6" s="274">
        <f>'C&amp;I BOQ '!X6</f>
        <v>0</v>
      </c>
      <c r="N6" s="274">
        <v>0</v>
      </c>
      <c r="O6" s="274">
        <f>'C&amp;I BOQ '!Z6</f>
        <v>0</v>
      </c>
    </row>
    <row r="7" spans="1:15">
      <c r="A7" s="262">
        <v>2</v>
      </c>
      <c r="B7" s="261" t="s">
        <v>6</v>
      </c>
      <c r="C7" s="274">
        <f>'C&amp;I BOQ '!H20</f>
        <v>0</v>
      </c>
      <c r="D7" s="274">
        <f>'C&amp;I BOQ '!J20</f>
        <v>0</v>
      </c>
      <c r="E7" s="274">
        <f>'C&amp;I BOQ '!L20</f>
        <v>0</v>
      </c>
      <c r="F7" s="274">
        <f>'C&amp;I BOQ '!N20</f>
        <v>0</v>
      </c>
      <c r="G7" s="274">
        <f>'C&amp;I BOQ '!P20</f>
        <v>0</v>
      </c>
      <c r="H7" s="274">
        <f>'C&amp;I BOQ '!R20</f>
        <v>0</v>
      </c>
      <c r="I7" s="274">
        <f>'C&amp;I BOQ '!T20</f>
        <v>0</v>
      </c>
      <c r="J7" s="274"/>
      <c r="K7" s="274"/>
      <c r="L7" s="274">
        <f>'C&amp;I BOQ '!V20</f>
        <v>0</v>
      </c>
      <c r="M7" s="274">
        <f>'C&amp;I BOQ '!X20</f>
        <v>0</v>
      </c>
      <c r="N7" s="274">
        <v>0</v>
      </c>
      <c r="O7" s="274">
        <f>'C&amp;I BOQ '!Z20</f>
        <v>0</v>
      </c>
    </row>
    <row r="8" spans="1:15">
      <c r="A8" s="262">
        <v>3</v>
      </c>
      <c r="B8" s="261" t="s">
        <v>7</v>
      </c>
      <c r="C8" s="274">
        <f>'C&amp;I BOQ '!H34</f>
        <v>711672</v>
      </c>
      <c r="D8" s="274">
        <f>'C&amp;I BOQ '!J34</f>
        <v>627664</v>
      </c>
      <c r="E8" s="436">
        <f>'C&amp;I BOQ '!L34</f>
        <v>627664</v>
      </c>
      <c r="F8" s="436">
        <f>'C&amp;I BOQ '!N34</f>
        <v>579200</v>
      </c>
      <c r="G8" s="274">
        <f>'C&amp;I BOQ '!P34</f>
        <v>726204.15</v>
      </c>
      <c r="H8" s="436">
        <f>'C&amp;I BOQ '!R34</f>
        <v>661030</v>
      </c>
      <c r="I8" s="274">
        <f>'C&amp;I BOQ '!T34</f>
        <v>633060</v>
      </c>
      <c r="J8" s="274"/>
      <c r="K8" s="274"/>
      <c r="L8" s="274">
        <f>'C&amp;I BOQ '!V34</f>
        <v>939611.2</v>
      </c>
      <c r="M8" s="436">
        <f>'C&amp;I BOQ '!X34</f>
        <v>847341</v>
      </c>
      <c r="N8" s="274">
        <v>0</v>
      </c>
      <c r="O8" s="274">
        <f>'C&amp;I BOQ '!Z34</f>
        <v>555907</v>
      </c>
    </row>
    <row r="9" spans="1:15">
      <c r="A9" s="262">
        <v>4</v>
      </c>
      <c r="B9" s="261" t="s">
        <v>8</v>
      </c>
      <c r="C9" s="274">
        <f>'C&amp;I BOQ '!H45</f>
        <v>970270</v>
      </c>
      <c r="D9" s="274">
        <f>'C&amp;I BOQ '!J45</f>
        <v>793126</v>
      </c>
      <c r="E9" s="436">
        <f>'C&amp;I BOQ '!L45</f>
        <v>793126</v>
      </c>
      <c r="F9" s="436">
        <f>'C&amp;I BOQ '!N45</f>
        <v>962500</v>
      </c>
      <c r="G9" s="274">
        <f>'C&amp;I BOQ '!P45</f>
        <v>1040313.75</v>
      </c>
      <c r="H9" s="436">
        <f>'C&amp;I BOQ '!R45</f>
        <v>917646</v>
      </c>
      <c r="I9" s="274">
        <f>'C&amp;I BOQ '!T45</f>
        <v>934140</v>
      </c>
      <c r="J9" s="274"/>
      <c r="K9" s="274"/>
      <c r="L9" s="274">
        <f>'C&amp;I BOQ '!V45</f>
        <v>734729.60000000009</v>
      </c>
      <c r="M9" s="436">
        <f>'C&amp;I BOQ '!X45</f>
        <v>706489.6</v>
      </c>
      <c r="N9" s="274">
        <v>0</v>
      </c>
      <c r="O9" s="274">
        <f>'C&amp;I BOQ '!Z45</f>
        <v>636489.60000000009</v>
      </c>
    </row>
    <row r="10" spans="1:15">
      <c r="A10" s="262">
        <v>5</v>
      </c>
      <c r="B10" s="261" t="s">
        <v>9</v>
      </c>
      <c r="C10" s="274">
        <f>'C&amp;I BOQ '!H57</f>
        <v>331125.3</v>
      </c>
      <c r="D10" s="274">
        <f>'C&amp;I BOQ '!J57</f>
        <v>234781.3</v>
      </c>
      <c r="E10" s="436">
        <f>'C&amp;I BOQ '!L57</f>
        <v>234781.3</v>
      </c>
      <c r="F10" s="436">
        <f>'C&amp;I BOQ '!N57</f>
        <v>247450</v>
      </c>
      <c r="G10" s="274">
        <f>'C&amp;I BOQ '!P57</f>
        <v>334277.15999999997</v>
      </c>
      <c r="H10" s="436">
        <f>'C&amp;I BOQ '!R57</f>
        <v>295622.5</v>
      </c>
      <c r="I10" s="274">
        <f>'C&amp;I BOQ '!T57</f>
        <v>83400</v>
      </c>
      <c r="J10" s="274"/>
      <c r="K10" s="274"/>
      <c r="L10" s="274">
        <f>'C&amp;I BOQ '!V57</f>
        <v>236335</v>
      </c>
      <c r="M10" s="436">
        <f>'C&amp;I BOQ '!X57</f>
        <v>226345</v>
      </c>
      <c r="N10" s="274">
        <v>0</v>
      </c>
      <c r="O10" s="274">
        <f>'C&amp;I BOQ '!Z57</f>
        <v>196226.30000000002</v>
      </c>
    </row>
    <row r="11" spans="1:15">
      <c r="A11" s="262">
        <v>6</v>
      </c>
      <c r="B11" s="261" t="s">
        <v>10</v>
      </c>
      <c r="C11" s="274">
        <f>'C&amp;I BOQ '!H79</f>
        <v>4231883</v>
      </c>
      <c r="D11" s="274">
        <f>'C&amp;I BOQ '!J79</f>
        <v>3412900</v>
      </c>
      <c r="E11" s="436">
        <f>'C&amp;I BOQ '!L79</f>
        <v>2412220</v>
      </c>
      <c r="F11" s="436">
        <f>'C&amp;I BOQ '!N79</f>
        <v>2387050</v>
      </c>
      <c r="G11" s="274">
        <f>'C&amp;I BOQ '!P79</f>
        <v>4131930.6</v>
      </c>
      <c r="H11" s="436">
        <f>'C&amp;I BOQ '!R79</f>
        <v>3186910.7</v>
      </c>
      <c r="I11" s="274">
        <f>'C&amp;I BOQ '!T79</f>
        <v>1367570</v>
      </c>
      <c r="J11" s="274"/>
      <c r="K11" s="274"/>
      <c r="L11" s="274">
        <f>'C&amp;I BOQ '!V79</f>
        <v>4254140</v>
      </c>
      <c r="M11" s="436">
        <f>'C&amp;I BOQ '!X79</f>
        <v>3875655</v>
      </c>
      <c r="N11" s="274">
        <v>0</v>
      </c>
      <c r="O11" s="274">
        <f>'C&amp;I BOQ '!Z79</f>
        <v>1998611.7</v>
      </c>
    </row>
    <row r="12" spans="1:15">
      <c r="A12" s="262">
        <v>7</v>
      </c>
      <c r="B12" s="261" t="s">
        <v>11</v>
      </c>
      <c r="C12" s="274">
        <f>'C&amp;I BOQ '!H90</f>
        <v>912030</v>
      </c>
      <c r="D12" s="274">
        <f>'C&amp;I BOQ '!J90</f>
        <v>788331</v>
      </c>
      <c r="E12" s="436">
        <f>'C&amp;I BOQ '!L90</f>
        <v>788331</v>
      </c>
      <c r="F12" s="436">
        <f>'C&amp;I BOQ '!N90</f>
        <v>803750</v>
      </c>
      <c r="G12" s="274">
        <f>'C&amp;I BOQ '!P90</f>
        <v>1068898.95</v>
      </c>
      <c r="H12" s="436">
        <f>'C&amp;I BOQ '!R90</f>
        <v>956060.5</v>
      </c>
      <c r="I12" s="274">
        <f>'C&amp;I BOQ '!T90</f>
        <v>612039</v>
      </c>
      <c r="J12" s="274"/>
      <c r="K12" s="274"/>
      <c r="L12" s="274">
        <f>'C&amp;I BOQ '!V90</f>
        <v>1051391.0000000002</v>
      </c>
      <c r="M12" s="436">
        <f>'C&amp;I BOQ '!X90</f>
        <v>955810</v>
      </c>
      <c r="N12" s="274">
        <v>0</v>
      </c>
      <c r="O12" s="274">
        <f>'C&amp;I BOQ '!Z90</f>
        <v>710043.5</v>
      </c>
    </row>
    <row r="13" spans="1:15">
      <c r="A13" s="262">
        <v>8</v>
      </c>
      <c r="B13" s="261" t="s">
        <v>12</v>
      </c>
      <c r="C13" s="274">
        <f>'C&amp;I BOQ '!H119</f>
        <v>2069541</v>
      </c>
      <c r="D13" s="274">
        <f>'C&amp;I BOQ '!J119</f>
        <v>1515443</v>
      </c>
      <c r="E13" s="436">
        <f>'C&amp;I BOQ '!L119</f>
        <v>1515443</v>
      </c>
      <c r="F13" s="436">
        <f>'C&amp;I BOQ '!N119</f>
        <v>1976600</v>
      </c>
      <c r="G13" s="274">
        <f>'C&amp;I BOQ '!P119</f>
        <v>2212923.2999999998</v>
      </c>
      <c r="H13" s="436">
        <f>'C&amp;I BOQ '!R119</f>
        <v>2023009.85</v>
      </c>
      <c r="I13" s="274">
        <f>'C&amp;I BOQ '!T119</f>
        <v>27820</v>
      </c>
      <c r="J13" s="274"/>
      <c r="K13" s="274"/>
      <c r="L13" s="274">
        <f>'C&amp;I BOQ '!V119</f>
        <v>2579610</v>
      </c>
      <c r="M13" s="436">
        <f>'C&amp;I BOQ '!X119</f>
        <v>2369890</v>
      </c>
      <c r="N13" s="274">
        <v>0</v>
      </c>
      <c r="O13" s="274">
        <f>'C&amp;I BOQ '!Z119</f>
        <v>1399150.6</v>
      </c>
    </row>
    <row r="14" spans="1:15">
      <c r="A14" s="262">
        <v>9</v>
      </c>
      <c r="B14" s="261" t="s">
        <v>13</v>
      </c>
      <c r="C14" s="274">
        <f>'C&amp;I BOQ '!H124</f>
        <v>60250</v>
      </c>
      <c r="D14" s="274">
        <f>'C&amp;I BOQ '!J124</f>
        <v>60250</v>
      </c>
      <c r="E14" s="436">
        <f>'C&amp;I BOQ '!L124</f>
        <v>60250</v>
      </c>
      <c r="F14" s="436">
        <f>'C&amp;I BOQ '!N124</f>
        <v>74000</v>
      </c>
      <c r="G14" s="274">
        <f>'C&amp;I BOQ '!P124</f>
        <v>101193.75</v>
      </c>
      <c r="H14" s="436">
        <f>'C&amp;I BOQ '!R124</f>
        <v>76850</v>
      </c>
      <c r="I14" s="274">
        <f>'C&amp;I BOQ '!T124</f>
        <v>0</v>
      </c>
      <c r="J14" s="274"/>
      <c r="K14" s="274"/>
      <c r="L14" s="274">
        <f>'C&amp;I BOQ '!V124</f>
        <v>80850.000000000015</v>
      </c>
      <c r="M14" s="436">
        <f>'C&amp;I BOQ '!X124</f>
        <v>73500</v>
      </c>
      <c r="N14" s="274">
        <v>0</v>
      </c>
      <c r="O14" s="274">
        <f>'C&amp;I BOQ '!Z124</f>
        <v>59000</v>
      </c>
    </row>
    <row r="15" spans="1:15">
      <c r="A15" s="262">
        <v>10</v>
      </c>
      <c r="B15" s="261" t="s">
        <v>627</v>
      </c>
      <c r="C15" s="274">
        <f>'Plumbing Work BOQ '!G63</f>
        <v>1042175</v>
      </c>
      <c r="D15" s="274">
        <f>'Plumbing Work BOQ '!I63</f>
        <v>816430</v>
      </c>
      <c r="E15" s="274">
        <f>'Plumbing Work BOQ '!K63</f>
        <v>816430</v>
      </c>
      <c r="F15" s="274">
        <f>'Plumbing Work BOQ '!M63</f>
        <v>672225</v>
      </c>
      <c r="G15" s="274">
        <f>'Plumbing Work BOQ '!O63</f>
        <v>772948</v>
      </c>
      <c r="H15" s="274">
        <f>'Plumbing Work BOQ '!Q63</f>
        <v>730291.5</v>
      </c>
      <c r="I15" s="274">
        <f>'Plumbing Work BOQ '!S63</f>
        <v>588650</v>
      </c>
      <c r="J15" s="274"/>
      <c r="K15" s="274"/>
      <c r="L15" s="274">
        <f>'Plumbing Work BOQ '!U63</f>
        <v>709806</v>
      </c>
      <c r="M15" s="274">
        <f>'Plumbing Work BOQ '!W63</f>
        <v>680526.25</v>
      </c>
      <c r="N15" s="274">
        <v>0</v>
      </c>
      <c r="O15" s="274">
        <f>'Plumbing Work BOQ '!Y63</f>
        <v>545614.5</v>
      </c>
    </row>
    <row r="16" spans="1:15">
      <c r="A16" s="262">
        <v>11</v>
      </c>
      <c r="B16" s="261" t="s">
        <v>28</v>
      </c>
      <c r="C16" s="274">
        <f>ELECTRICAL!F203</f>
        <v>2276179</v>
      </c>
      <c r="D16" s="274">
        <f>ELECTRICAL!H203</f>
        <v>1855361</v>
      </c>
      <c r="E16" s="274">
        <f>ELECTRICAL!J203</f>
        <v>1855361</v>
      </c>
      <c r="F16" s="274">
        <v>0</v>
      </c>
      <c r="G16" s="274">
        <f>ELECTRICAL!P203</f>
        <v>2354100</v>
      </c>
      <c r="H16" s="274">
        <f>ELECTRICAL!R203</f>
        <v>2050709.4000000004</v>
      </c>
      <c r="I16" s="274">
        <v>0</v>
      </c>
      <c r="J16" s="274"/>
      <c r="K16" s="274"/>
      <c r="L16" s="274">
        <f>ELECTRICAL!L203</f>
        <v>2048710</v>
      </c>
      <c r="M16" s="274">
        <f>ELECTRICAL!N203</f>
        <v>1872025</v>
      </c>
      <c r="N16" s="274">
        <v>0</v>
      </c>
      <c r="O16" s="274">
        <f>ELECTRICAL!T203</f>
        <v>1615061.5</v>
      </c>
    </row>
    <row r="17" spans="1:15">
      <c r="A17" s="262">
        <v>12</v>
      </c>
      <c r="B17" s="261" t="s">
        <v>16</v>
      </c>
      <c r="C17" s="274">
        <f>HVAC!F8</f>
        <v>1632025</v>
      </c>
      <c r="D17" s="274">
        <f>HVAC!H8</f>
        <v>1502491</v>
      </c>
      <c r="E17" s="274">
        <f>HVAC!J8</f>
        <v>1502491</v>
      </c>
      <c r="F17" s="274">
        <v>0</v>
      </c>
      <c r="G17" s="274">
        <f>HVAC!T8</f>
        <v>1781629.4500000002</v>
      </c>
      <c r="H17" s="274">
        <f>HVAC!V8</f>
        <v>1706004</v>
      </c>
      <c r="I17" s="274">
        <v>0</v>
      </c>
      <c r="J17" s="274">
        <f>HVAC!L8</f>
        <v>1396300</v>
      </c>
      <c r="K17" s="274">
        <f>HVAC!N8</f>
        <v>1701175</v>
      </c>
      <c r="L17" s="274">
        <f>HVAC!P8</f>
        <v>2107986.25</v>
      </c>
      <c r="M17" s="274">
        <f>HVAC!R8</f>
        <v>2045102.5</v>
      </c>
      <c r="N17" s="274">
        <v>0</v>
      </c>
      <c r="O17" s="274"/>
    </row>
    <row r="18" spans="1:15">
      <c r="A18" s="247"/>
      <c r="B18" s="248" t="s">
        <v>14</v>
      </c>
      <c r="C18" s="275">
        <f t="shared" ref="C18:O18" si="0">SUM(C6:C17)</f>
        <v>14237150.300000001</v>
      </c>
      <c r="D18" s="275">
        <f t="shared" si="0"/>
        <v>11606777.300000001</v>
      </c>
      <c r="E18" s="275">
        <f t="shared" ref="E18" si="1">SUM(E6:E17)</f>
        <v>10606097.300000001</v>
      </c>
      <c r="F18" s="275">
        <f t="shared" si="0"/>
        <v>7702775</v>
      </c>
      <c r="G18" s="275">
        <f t="shared" si="0"/>
        <v>14524419.109999999</v>
      </c>
      <c r="H18" s="275">
        <f t="shared" ref="H18" si="2">SUM(H6:H17)</f>
        <v>12604134.450000001</v>
      </c>
      <c r="I18" s="275">
        <f t="shared" si="0"/>
        <v>4246679</v>
      </c>
      <c r="J18" s="275">
        <f t="shared" si="0"/>
        <v>1396300</v>
      </c>
      <c r="K18" s="275">
        <f t="shared" si="0"/>
        <v>1701175</v>
      </c>
      <c r="L18" s="275">
        <f t="shared" si="0"/>
        <v>14743169.050000001</v>
      </c>
      <c r="M18" s="275">
        <f t="shared" si="0"/>
        <v>13652684.35</v>
      </c>
      <c r="N18" s="275">
        <v>0</v>
      </c>
      <c r="O18" s="275">
        <f t="shared" si="0"/>
        <v>7716104.7000000002</v>
      </c>
    </row>
    <row r="20" spans="1:15">
      <c r="A20" s="244"/>
      <c r="B20" s="244" t="s">
        <v>15</v>
      </c>
      <c r="C20" s="285">
        <f t="shared" ref="C20:H20" si="3">SUM(C8:C15)</f>
        <v>10328946.300000001</v>
      </c>
      <c r="D20" s="285">
        <f t="shared" si="3"/>
        <v>8248925.2999999998</v>
      </c>
      <c r="E20" s="285">
        <f t="shared" si="3"/>
        <v>7248245.2999999998</v>
      </c>
      <c r="F20" s="285">
        <f t="shared" si="3"/>
        <v>7702775</v>
      </c>
      <c r="G20" s="285">
        <f t="shared" si="3"/>
        <v>10388689.66</v>
      </c>
      <c r="H20" s="285">
        <f t="shared" si="3"/>
        <v>8847421.0500000007</v>
      </c>
      <c r="L20" s="285">
        <f>SUM(L8:L15)</f>
        <v>10586472.800000001</v>
      </c>
      <c r="M20" s="285">
        <f>SUM(M8:M15)</f>
        <v>9735556.8499999996</v>
      </c>
      <c r="N20" s="285"/>
      <c r="O20" s="285">
        <f>SUM(O8:O15)</f>
        <v>6101043.2000000002</v>
      </c>
    </row>
    <row r="21" spans="1:15" s="373" customFormat="1">
      <c r="A21" s="390"/>
      <c r="B21" s="390"/>
      <c r="E21" s="373" t="s">
        <v>694</v>
      </c>
      <c r="H21" s="406" t="s">
        <v>696</v>
      </c>
      <c r="M21" s="373" t="s">
        <v>695</v>
      </c>
      <c r="N21" s="406"/>
    </row>
    <row r="22" spans="1:15">
      <c r="A22" s="245">
        <v>2</v>
      </c>
      <c r="B22" s="244" t="s">
        <v>17</v>
      </c>
    </row>
    <row r="23" spans="1:15">
      <c r="A23" s="245">
        <v>3</v>
      </c>
      <c r="B23" s="244" t="s">
        <v>18</v>
      </c>
    </row>
    <row r="24" spans="1:15">
      <c r="A24" s="245">
        <v>4</v>
      </c>
      <c r="B24" s="244" t="s">
        <v>19</v>
      </c>
    </row>
    <row r="25" spans="1:15">
      <c r="A25" s="245">
        <v>5</v>
      </c>
      <c r="B25" s="244" t="s">
        <v>20</v>
      </c>
    </row>
    <row r="26" spans="1:15">
      <c r="A26" s="245">
        <v>6</v>
      </c>
      <c r="B26" s="244" t="s">
        <v>21</v>
      </c>
    </row>
    <row r="27" spans="1:15">
      <c r="A27" s="245">
        <v>7</v>
      </c>
      <c r="B27" s="244" t="s">
        <v>22</v>
      </c>
    </row>
    <row r="28" spans="1:15">
      <c r="A28" s="245">
        <v>8</v>
      </c>
      <c r="B28" s="244" t="s">
        <v>23</v>
      </c>
    </row>
    <row r="29" spans="1:15">
      <c r="A29" s="245">
        <v>9</v>
      </c>
      <c r="B29" s="244" t="s">
        <v>24</v>
      </c>
    </row>
    <row r="30" spans="1:15">
      <c r="A30" s="245">
        <v>10</v>
      </c>
      <c r="B30" s="244" t="s">
        <v>25</v>
      </c>
    </row>
    <row r="31" spans="1:15">
      <c r="A31" s="245">
        <v>11</v>
      </c>
      <c r="B31" s="244" t="s">
        <v>26</v>
      </c>
    </row>
    <row r="32" spans="1:15">
      <c r="A32" s="245">
        <v>12</v>
      </c>
      <c r="B32" s="244" t="s">
        <v>27</v>
      </c>
    </row>
    <row r="33" spans="1:2">
      <c r="A33" s="245">
        <v>14</v>
      </c>
      <c r="B33" s="244" t="s">
        <v>29</v>
      </c>
    </row>
  </sheetData>
  <mergeCells count="2">
    <mergeCell ref="A1:C1"/>
    <mergeCell ref="A2:C2"/>
  </mergeCells>
  <pageMargins left="0.7" right="0.7" top="0.75" bottom="0.75" header="0.3" footer="0.3"/>
  <pageSetup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26"/>
  <sheetViews>
    <sheetView showGridLines="0" zoomScale="103" zoomScaleNormal="100" zoomScaleSheetLayoutView="100" workbookViewId="0">
      <pane xSplit="6" ySplit="2" topLeftCell="G16" activePane="bottomRight" state="frozen"/>
      <selection pane="topRight" activeCell="G1" sqref="G1"/>
      <selection pane="bottomLeft" activeCell="A3" sqref="A3"/>
      <selection pane="bottomRight" activeCell="D19" sqref="D19"/>
    </sheetView>
  </sheetViews>
  <sheetFormatPr defaultColWidth="8.7109375" defaultRowHeight="11.25"/>
  <cols>
    <col min="1" max="1" width="3.42578125" style="1" customWidth="1"/>
    <col min="2" max="2" width="8.140625" style="1" bestFit="1" customWidth="1"/>
    <col min="3" max="3" width="13.42578125" style="5" customWidth="1"/>
    <col min="4" max="4" width="33.85546875" style="28" customWidth="1"/>
    <col min="5" max="5" width="9.28515625" style="1" bestFit="1" customWidth="1"/>
    <col min="6" max="6" width="9" style="6" bestFit="1" customWidth="1"/>
    <col min="7" max="7" width="9.7109375" style="1" bestFit="1" customWidth="1"/>
    <col min="8" max="8" width="12.5703125" style="7" bestFit="1" customWidth="1"/>
    <col min="9" max="9" width="9.7109375" style="1" bestFit="1" customWidth="1"/>
    <col min="10" max="10" width="12.5703125" style="7" bestFit="1" customWidth="1"/>
    <col min="11" max="11" width="9.7109375" style="372" bestFit="1" customWidth="1"/>
    <col min="12" max="12" width="12.5703125" style="7" bestFit="1" customWidth="1"/>
    <col min="13" max="13" width="9.7109375" style="1" bestFit="1" customWidth="1"/>
    <col min="14" max="14" width="11.5703125" style="7" bestFit="1" customWidth="1"/>
    <col min="15" max="15" width="9.7109375" style="1" bestFit="1" customWidth="1"/>
    <col min="16" max="16" width="12.7109375" style="7" bestFit="1" customWidth="1"/>
    <col min="17" max="17" width="9.7109375" style="392" bestFit="1" customWidth="1"/>
    <col min="18" max="18" width="12.7109375" style="7" bestFit="1" customWidth="1"/>
    <col min="19" max="19" width="9.7109375" style="1" hidden="1" customWidth="1"/>
    <col min="20" max="20" width="11.5703125" style="7" hidden="1" customWidth="1"/>
    <col min="21" max="21" width="9.7109375" style="1" bestFit="1" customWidth="1"/>
    <col min="22" max="22" width="11.5703125" style="7" bestFit="1" customWidth="1"/>
    <col min="23" max="23" width="9.7109375" style="323" bestFit="1" customWidth="1"/>
    <col min="24" max="24" width="11.5703125" style="7" bestFit="1" customWidth="1"/>
    <col min="25" max="25" width="9.7109375" style="1" bestFit="1" customWidth="1"/>
    <col min="26" max="26" width="11.5703125" style="7" bestFit="1" customWidth="1"/>
    <col min="27" max="265" width="8.7109375" style="1"/>
    <col min="266" max="266" width="3.42578125" style="1" customWidth="1"/>
    <col min="267" max="267" width="7" style="1" bestFit="1" customWidth="1"/>
    <col min="268" max="268" width="13.42578125" style="1" customWidth="1"/>
    <col min="269" max="269" width="92.85546875" style="1" customWidth="1"/>
    <col min="270" max="270" width="5.7109375" style="1" bestFit="1" customWidth="1"/>
    <col min="271" max="271" width="10.5703125" style="1" bestFit="1" customWidth="1"/>
    <col min="272" max="272" width="10.85546875" style="1" customWidth="1"/>
    <col min="273" max="273" width="12.85546875" style="1" bestFit="1" customWidth="1"/>
    <col min="274" max="274" width="31.5703125" style="1" customWidth="1"/>
    <col min="275" max="521" width="8.7109375" style="1"/>
    <col min="522" max="522" width="3.42578125" style="1" customWidth="1"/>
    <col min="523" max="523" width="7" style="1" bestFit="1" customWidth="1"/>
    <col min="524" max="524" width="13.42578125" style="1" customWidth="1"/>
    <col min="525" max="525" width="92.85546875" style="1" customWidth="1"/>
    <col min="526" max="526" width="5.7109375" style="1" bestFit="1" customWidth="1"/>
    <col min="527" max="527" width="10.5703125" style="1" bestFit="1" customWidth="1"/>
    <col min="528" max="528" width="10.85546875" style="1" customWidth="1"/>
    <col min="529" max="529" width="12.85546875" style="1" bestFit="1" customWidth="1"/>
    <col min="530" max="530" width="31.5703125" style="1" customWidth="1"/>
    <col min="531" max="777" width="8.7109375" style="1"/>
    <col min="778" max="778" width="3.42578125" style="1" customWidth="1"/>
    <col min="779" max="779" width="7" style="1" bestFit="1" customWidth="1"/>
    <col min="780" max="780" width="13.42578125" style="1" customWidth="1"/>
    <col min="781" max="781" width="92.85546875" style="1" customWidth="1"/>
    <col min="782" max="782" width="5.7109375" style="1" bestFit="1" customWidth="1"/>
    <col min="783" max="783" width="10.5703125" style="1" bestFit="1" customWidth="1"/>
    <col min="784" max="784" width="10.85546875" style="1" customWidth="1"/>
    <col min="785" max="785" width="12.85546875" style="1" bestFit="1" customWidth="1"/>
    <col min="786" max="786" width="31.5703125" style="1" customWidth="1"/>
    <col min="787" max="1033" width="8.7109375" style="1"/>
    <col min="1034" max="1034" width="3.42578125" style="1" customWidth="1"/>
    <col min="1035" max="1035" width="7" style="1" bestFit="1" customWidth="1"/>
    <col min="1036" max="1036" width="13.42578125" style="1" customWidth="1"/>
    <col min="1037" max="1037" width="92.85546875" style="1" customWidth="1"/>
    <col min="1038" max="1038" width="5.7109375" style="1" bestFit="1" customWidth="1"/>
    <col min="1039" max="1039" width="10.5703125" style="1" bestFit="1" customWidth="1"/>
    <col min="1040" max="1040" width="10.85546875" style="1" customWidth="1"/>
    <col min="1041" max="1041" width="12.85546875" style="1" bestFit="1" customWidth="1"/>
    <col min="1042" max="1042" width="31.5703125" style="1" customWidth="1"/>
    <col min="1043" max="1289" width="8.7109375" style="1"/>
    <col min="1290" max="1290" width="3.42578125" style="1" customWidth="1"/>
    <col min="1291" max="1291" width="7" style="1" bestFit="1" customWidth="1"/>
    <col min="1292" max="1292" width="13.42578125" style="1" customWidth="1"/>
    <col min="1293" max="1293" width="92.85546875" style="1" customWidth="1"/>
    <col min="1294" max="1294" width="5.7109375" style="1" bestFit="1" customWidth="1"/>
    <col min="1295" max="1295" width="10.5703125" style="1" bestFit="1" customWidth="1"/>
    <col min="1296" max="1296" width="10.85546875" style="1" customWidth="1"/>
    <col min="1297" max="1297" width="12.85546875" style="1" bestFit="1" customWidth="1"/>
    <col min="1298" max="1298" width="31.5703125" style="1" customWidth="1"/>
    <col min="1299" max="1545" width="8.7109375" style="1"/>
    <col min="1546" max="1546" width="3.42578125" style="1" customWidth="1"/>
    <col min="1547" max="1547" width="7" style="1" bestFit="1" customWidth="1"/>
    <col min="1548" max="1548" width="13.42578125" style="1" customWidth="1"/>
    <col min="1549" max="1549" width="92.85546875" style="1" customWidth="1"/>
    <col min="1550" max="1550" width="5.7109375" style="1" bestFit="1" customWidth="1"/>
    <col min="1551" max="1551" width="10.5703125" style="1" bestFit="1" customWidth="1"/>
    <col min="1552" max="1552" width="10.85546875" style="1" customWidth="1"/>
    <col min="1553" max="1553" width="12.85546875" style="1" bestFit="1" customWidth="1"/>
    <col min="1554" max="1554" width="31.5703125" style="1" customWidth="1"/>
    <col min="1555" max="1801" width="8.7109375" style="1"/>
    <col min="1802" max="1802" width="3.42578125" style="1" customWidth="1"/>
    <col min="1803" max="1803" width="7" style="1" bestFit="1" customWidth="1"/>
    <col min="1804" max="1804" width="13.42578125" style="1" customWidth="1"/>
    <col min="1805" max="1805" width="92.85546875" style="1" customWidth="1"/>
    <col min="1806" max="1806" width="5.7109375" style="1" bestFit="1" customWidth="1"/>
    <col min="1807" max="1807" width="10.5703125" style="1" bestFit="1" customWidth="1"/>
    <col min="1808" max="1808" width="10.85546875" style="1" customWidth="1"/>
    <col min="1809" max="1809" width="12.85546875" style="1" bestFit="1" customWidth="1"/>
    <col min="1810" max="1810" width="31.5703125" style="1" customWidth="1"/>
    <col min="1811" max="2057" width="8.7109375" style="1"/>
    <col min="2058" max="2058" width="3.42578125" style="1" customWidth="1"/>
    <col min="2059" max="2059" width="7" style="1" bestFit="1" customWidth="1"/>
    <col min="2060" max="2060" width="13.42578125" style="1" customWidth="1"/>
    <col min="2061" max="2061" width="92.85546875" style="1" customWidth="1"/>
    <col min="2062" max="2062" width="5.7109375" style="1" bestFit="1" customWidth="1"/>
    <col min="2063" max="2063" width="10.5703125" style="1" bestFit="1" customWidth="1"/>
    <col min="2064" max="2064" width="10.85546875" style="1" customWidth="1"/>
    <col min="2065" max="2065" width="12.85546875" style="1" bestFit="1" customWidth="1"/>
    <col min="2066" max="2066" width="31.5703125" style="1" customWidth="1"/>
    <col min="2067" max="2313" width="8.7109375" style="1"/>
    <col min="2314" max="2314" width="3.42578125" style="1" customWidth="1"/>
    <col min="2315" max="2315" width="7" style="1" bestFit="1" customWidth="1"/>
    <col min="2316" max="2316" width="13.42578125" style="1" customWidth="1"/>
    <col min="2317" max="2317" width="92.85546875" style="1" customWidth="1"/>
    <col min="2318" max="2318" width="5.7109375" style="1" bestFit="1" customWidth="1"/>
    <col min="2319" max="2319" width="10.5703125" style="1" bestFit="1" customWidth="1"/>
    <col min="2320" max="2320" width="10.85546875" style="1" customWidth="1"/>
    <col min="2321" max="2321" width="12.85546875" style="1" bestFit="1" customWidth="1"/>
    <col min="2322" max="2322" width="31.5703125" style="1" customWidth="1"/>
    <col min="2323" max="2569" width="8.7109375" style="1"/>
    <col min="2570" max="2570" width="3.42578125" style="1" customWidth="1"/>
    <col min="2571" max="2571" width="7" style="1" bestFit="1" customWidth="1"/>
    <col min="2572" max="2572" width="13.42578125" style="1" customWidth="1"/>
    <col min="2573" max="2573" width="92.85546875" style="1" customWidth="1"/>
    <col min="2574" max="2574" width="5.7109375" style="1" bestFit="1" customWidth="1"/>
    <col min="2575" max="2575" width="10.5703125" style="1" bestFit="1" customWidth="1"/>
    <col min="2576" max="2576" width="10.85546875" style="1" customWidth="1"/>
    <col min="2577" max="2577" width="12.85546875" style="1" bestFit="1" customWidth="1"/>
    <col min="2578" max="2578" width="31.5703125" style="1" customWidth="1"/>
    <col min="2579" max="2825" width="8.7109375" style="1"/>
    <col min="2826" max="2826" width="3.42578125" style="1" customWidth="1"/>
    <col min="2827" max="2827" width="7" style="1" bestFit="1" customWidth="1"/>
    <col min="2828" max="2828" width="13.42578125" style="1" customWidth="1"/>
    <col min="2829" max="2829" width="92.85546875" style="1" customWidth="1"/>
    <col min="2830" max="2830" width="5.7109375" style="1" bestFit="1" customWidth="1"/>
    <col min="2831" max="2831" width="10.5703125" style="1" bestFit="1" customWidth="1"/>
    <col min="2832" max="2832" width="10.85546875" style="1" customWidth="1"/>
    <col min="2833" max="2833" width="12.85546875" style="1" bestFit="1" customWidth="1"/>
    <col min="2834" max="2834" width="31.5703125" style="1" customWidth="1"/>
    <col min="2835" max="3081" width="8.7109375" style="1"/>
    <col min="3082" max="3082" width="3.42578125" style="1" customWidth="1"/>
    <col min="3083" max="3083" width="7" style="1" bestFit="1" customWidth="1"/>
    <col min="3084" max="3084" width="13.42578125" style="1" customWidth="1"/>
    <col min="3085" max="3085" width="92.85546875" style="1" customWidth="1"/>
    <col min="3086" max="3086" width="5.7109375" style="1" bestFit="1" customWidth="1"/>
    <col min="3087" max="3087" width="10.5703125" style="1" bestFit="1" customWidth="1"/>
    <col min="3088" max="3088" width="10.85546875" style="1" customWidth="1"/>
    <col min="3089" max="3089" width="12.85546875" style="1" bestFit="1" customWidth="1"/>
    <col min="3090" max="3090" width="31.5703125" style="1" customWidth="1"/>
    <col min="3091" max="3337" width="8.7109375" style="1"/>
    <col min="3338" max="3338" width="3.42578125" style="1" customWidth="1"/>
    <col min="3339" max="3339" width="7" style="1" bestFit="1" customWidth="1"/>
    <col min="3340" max="3340" width="13.42578125" style="1" customWidth="1"/>
    <col min="3341" max="3341" width="92.85546875" style="1" customWidth="1"/>
    <col min="3342" max="3342" width="5.7109375" style="1" bestFit="1" customWidth="1"/>
    <col min="3343" max="3343" width="10.5703125" style="1" bestFit="1" customWidth="1"/>
    <col min="3344" max="3344" width="10.85546875" style="1" customWidth="1"/>
    <col min="3345" max="3345" width="12.85546875" style="1" bestFit="1" customWidth="1"/>
    <col min="3346" max="3346" width="31.5703125" style="1" customWidth="1"/>
    <col min="3347" max="3593" width="8.7109375" style="1"/>
    <col min="3594" max="3594" width="3.42578125" style="1" customWidth="1"/>
    <col min="3595" max="3595" width="7" style="1" bestFit="1" customWidth="1"/>
    <col min="3596" max="3596" width="13.42578125" style="1" customWidth="1"/>
    <col min="3597" max="3597" width="92.85546875" style="1" customWidth="1"/>
    <col min="3598" max="3598" width="5.7109375" style="1" bestFit="1" customWidth="1"/>
    <col min="3599" max="3599" width="10.5703125" style="1" bestFit="1" customWidth="1"/>
    <col min="3600" max="3600" width="10.85546875" style="1" customWidth="1"/>
    <col min="3601" max="3601" width="12.85546875" style="1" bestFit="1" customWidth="1"/>
    <col min="3602" max="3602" width="31.5703125" style="1" customWidth="1"/>
    <col min="3603" max="3849" width="8.7109375" style="1"/>
    <col min="3850" max="3850" width="3.42578125" style="1" customWidth="1"/>
    <col min="3851" max="3851" width="7" style="1" bestFit="1" customWidth="1"/>
    <col min="3852" max="3852" width="13.42578125" style="1" customWidth="1"/>
    <col min="3853" max="3853" width="92.85546875" style="1" customWidth="1"/>
    <col min="3854" max="3854" width="5.7109375" style="1" bestFit="1" customWidth="1"/>
    <col min="3855" max="3855" width="10.5703125" style="1" bestFit="1" customWidth="1"/>
    <col min="3856" max="3856" width="10.85546875" style="1" customWidth="1"/>
    <col min="3857" max="3857" width="12.85546875" style="1" bestFit="1" customWidth="1"/>
    <col min="3858" max="3858" width="31.5703125" style="1" customWidth="1"/>
    <col min="3859" max="4105" width="8.7109375" style="1"/>
    <col min="4106" max="4106" width="3.42578125" style="1" customWidth="1"/>
    <col min="4107" max="4107" width="7" style="1" bestFit="1" customWidth="1"/>
    <col min="4108" max="4108" width="13.42578125" style="1" customWidth="1"/>
    <col min="4109" max="4109" width="92.85546875" style="1" customWidth="1"/>
    <col min="4110" max="4110" width="5.7109375" style="1" bestFit="1" customWidth="1"/>
    <col min="4111" max="4111" width="10.5703125" style="1" bestFit="1" customWidth="1"/>
    <col min="4112" max="4112" width="10.85546875" style="1" customWidth="1"/>
    <col min="4113" max="4113" width="12.85546875" style="1" bestFit="1" customWidth="1"/>
    <col min="4114" max="4114" width="31.5703125" style="1" customWidth="1"/>
    <col min="4115" max="4361" width="8.7109375" style="1"/>
    <col min="4362" max="4362" width="3.42578125" style="1" customWidth="1"/>
    <col min="4363" max="4363" width="7" style="1" bestFit="1" customWidth="1"/>
    <col min="4364" max="4364" width="13.42578125" style="1" customWidth="1"/>
    <col min="4365" max="4365" width="92.85546875" style="1" customWidth="1"/>
    <col min="4366" max="4366" width="5.7109375" style="1" bestFit="1" customWidth="1"/>
    <col min="4367" max="4367" width="10.5703125" style="1" bestFit="1" customWidth="1"/>
    <col min="4368" max="4368" width="10.85546875" style="1" customWidth="1"/>
    <col min="4369" max="4369" width="12.85546875" style="1" bestFit="1" customWidth="1"/>
    <col min="4370" max="4370" width="31.5703125" style="1" customWidth="1"/>
    <col min="4371" max="4617" width="8.7109375" style="1"/>
    <col min="4618" max="4618" width="3.42578125" style="1" customWidth="1"/>
    <col min="4619" max="4619" width="7" style="1" bestFit="1" customWidth="1"/>
    <col min="4620" max="4620" width="13.42578125" style="1" customWidth="1"/>
    <col min="4621" max="4621" width="92.85546875" style="1" customWidth="1"/>
    <col min="4622" max="4622" width="5.7109375" style="1" bestFit="1" customWidth="1"/>
    <col min="4623" max="4623" width="10.5703125" style="1" bestFit="1" customWidth="1"/>
    <col min="4624" max="4624" width="10.85546875" style="1" customWidth="1"/>
    <col min="4625" max="4625" width="12.85546875" style="1" bestFit="1" customWidth="1"/>
    <col min="4626" max="4626" width="31.5703125" style="1" customWidth="1"/>
    <col min="4627" max="4873" width="8.7109375" style="1"/>
    <col min="4874" max="4874" width="3.42578125" style="1" customWidth="1"/>
    <col min="4875" max="4875" width="7" style="1" bestFit="1" customWidth="1"/>
    <col min="4876" max="4876" width="13.42578125" style="1" customWidth="1"/>
    <col min="4877" max="4877" width="92.85546875" style="1" customWidth="1"/>
    <col min="4878" max="4878" width="5.7109375" style="1" bestFit="1" customWidth="1"/>
    <col min="4879" max="4879" width="10.5703125" style="1" bestFit="1" customWidth="1"/>
    <col min="4880" max="4880" width="10.85546875" style="1" customWidth="1"/>
    <col min="4881" max="4881" width="12.85546875" style="1" bestFit="1" customWidth="1"/>
    <col min="4882" max="4882" width="31.5703125" style="1" customWidth="1"/>
    <col min="4883" max="5129" width="8.7109375" style="1"/>
    <col min="5130" max="5130" width="3.42578125" style="1" customWidth="1"/>
    <col min="5131" max="5131" width="7" style="1" bestFit="1" customWidth="1"/>
    <col min="5132" max="5132" width="13.42578125" style="1" customWidth="1"/>
    <col min="5133" max="5133" width="92.85546875" style="1" customWidth="1"/>
    <col min="5134" max="5134" width="5.7109375" style="1" bestFit="1" customWidth="1"/>
    <col min="5135" max="5135" width="10.5703125" style="1" bestFit="1" customWidth="1"/>
    <col min="5136" max="5136" width="10.85546875" style="1" customWidth="1"/>
    <col min="5137" max="5137" width="12.85546875" style="1" bestFit="1" customWidth="1"/>
    <col min="5138" max="5138" width="31.5703125" style="1" customWidth="1"/>
    <col min="5139" max="5385" width="8.7109375" style="1"/>
    <col min="5386" max="5386" width="3.42578125" style="1" customWidth="1"/>
    <col min="5387" max="5387" width="7" style="1" bestFit="1" customWidth="1"/>
    <col min="5388" max="5388" width="13.42578125" style="1" customWidth="1"/>
    <col min="5389" max="5389" width="92.85546875" style="1" customWidth="1"/>
    <col min="5390" max="5390" width="5.7109375" style="1" bestFit="1" customWidth="1"/>
    <col min="5391" max="5391" width="10.5703125" style="1" bestFit="1" customWidth="1"/>
    <col min="5392" max="5392" width="10.85546875" style="1" customWidth="1"/>
    <col min="5393" max="5393" width="12.85546875" style="1" bestFit="1" customWidth="1"/>
    <col min="5394" max="5394" width="31.5703125" style="1" customWidth="1"/>
    <col min="5395" max="5641" width="8.7109375" style="1"/>
    <col min="5642" max="5642" width="3.42578125" style="1" customWidth="1"/>
    <col min="5643" max="5643" width="7" style="1" bestFit="1" customWidth="1"/>
    <col min="5644" max="5644" width="13.42578125" style="1" customWidth="1"/>
    <col min="5645" max="5645" width="92.85546875" style="1" customWidth="1"/>
    <col min="5646" max="5646" width="5.7109375" style="1" bestFit="1" customWidth="1"/>
    <col min="5647" max="5647" width="10.5703125" style="1" bestFit="1" customWidth="1"/>
    <col min="5648" max="5648" width="10.85546875" style="1" customWidth="1"/>
    <col min="5649" max="5649" width="12.85546875" style="1" bestFit="1" customWidth="1"/>
    <col min="5650" max="5650" width="31.5703125" style="1" customWidth="1"/>
    <col min="5651" max="5897" width="8.7109375" style="1"/>
    <col min="5898" max="5898" width="3.42578125" style="1" customWidth="1"/>
    <col min="5899" max="5899" width="7" style="1" bestFit="1" customWidth="1"/>
    <col min="5900" max="5900" width="13.42578125" style="1" customWidth="1"/>
    <col min="5901" max="5901" width="92.85546875" style="1" customWidth="1"/>
    <col min="5902" max="5902" width="5.7109375" style="1" bestFit="1" customWidth="1"/>
    <col min="5903" max="5903" width="10.5703125" style="1" bestFit="1" customWidth="1"/>
    <col min="5904" max="5904" width="10.85546875" style="1" customWidth="1"/>
    <col min="5905" max="5905" width="12.85546875" style="1" bestFit="1" customWidth="1"/>
    <col min="5906" max="5906" width="31.5703125" style="1" customWidth="1"/>
    <col min="5907" max="6153" width="8.7109375" style="1"/>
    <col min="6154" max="6154" width="3.42578125" style="1" customWidth="1"/>
    <col min="6155" max="6155" width="7" style="1" bestFit="1" customWidth="1"/>
    <col min="6156" max="6156" width="13.42578125" style="1" customWidth="1"/>
    <col min="6157" max="6157" width="92.85546875" style="1" customWidth="1"/>
    <col min="6158" max="6158" width="5.7109375" style="1" bestFit="1" customWidth="1"/>
    <col min="6159" max="6159" width="10.5703125" style="1" bestFit="1" customWidth="1"/>
    <col min="6160" max="6160" width="10.85546875" style="1" customWidth="1"/>
    <col min="6161" max="6161" width="12.85546875" style="1" bestFit="1" customWidth="1"/>
    <col min="6162" max="6162" width="31.5703125" style="1" customWidth="1"/>
    <col min="6163" max="6409" width="8.7109375" style="1"/>
    <col min="6410" max="6410" width="3.42578125" style="1" customWidth="1"/>
    <col min="6411" max="6411" width="7" style="1" bestFit="1" customWidth="1"/>
    <col min="6412" max="6412" width="13.42578125" style="1" customWidth="1"/>
    <col min="6413" max="6413" width="92.85546875" style="1" customWidth="1"/>
    <col min="6414" max="6414" width="5.7109375" style="1" bestFit="1" customWidth="1"/>
    <col min="6415" max="6415" width="10.5703125" style="1" bestFit="1" customWidth="1"/>
    <col min="6416" max="6416" width="10.85546875" style="1" customWidth="1"/>
    <col min="6417" max="6417" width="12.85546875" style="1" bestFit="1" customWidth="1"/>
    <col min="6418" max="6418" width="31.5703125" style="1" customWidth="1"/>
    <col min="6419" max="6665" width="8.7109375" style="1"/>
    <col min="6666" max="6666" width="3.42578125" style="1" customWidth="1"/>
    <col min="6667" max="6667" width="7" style="1" bestFit="1" customWidth="1"/>
    <col min="6668" max="6668" width="13.42578125" style="1" customWidth="1"/>
    <col min="6669" max="6669" width="92.85546875" style="1" customWidth="1"/>
    <col min="6670" max="6670" width="5.7109375" style="1" bestFit="1" customWidth="1"/>
    <col min="6671" max="6671" width="10.5703125" style="1" bestFit="1" customWidth="1"/>
    <col min="6672" max="6672" width="10.85546875" style="1" customWidth="1"/>
    <col min="6673" max="6673" width="12.85546875" style="1" bestFit="1" customWidth="1"/>
    <col min="6674" max="6674" width="31.5703125" style="1" customWidth="1"/>
    <col min="6675" max="6921" width="8.7109375" style="1"/>
    <col min="6922" max="6922" width="3.42578125" style="1" customWidth="1"/>
    <col min="6923" max="6923" width="7" style="1" bestFit="1" customWidth="1"/>
    <col min="6924" max="6924" width="13.42578125" style="1" customWidth="1"/>
    <col min="6925" max="6925" width="92.85546875" style="1" customWidth="1"/>
    <col min="6926" max="6926" width="5.7109375" style="1" bestFit="1" customWidth="1"/>
    <col min="6927" max="6927" width="10.5703125" style="1" bestFit="1" customWidth="1"/>
    <col min="6928" max="6928" width="10.85546875" style="1" customWidth="1"/>
    <col min="6929" max="6929" width="12.85546875" style="1" bestFit="1" customWidth="1"/>
    <col min="6930" max="6930" width="31.5703125" style="1" customWidth="1"/>
    <col min="6931" max="7177" width="8.7109375" style="1"/>
    <col min="7178" max="7178" width="3.42578125" style="1" customWidth="1"/>
    <col min="7179" max="7179" width="7" style="1" bestFit="1" customWidth="1"/>
    <col min="7180" max="7180" width="13.42578125" style="1" customWidth="1"/>
    <col min="7181" max="7181" width="92.85546875" style="1" customWidth="1"/>
    <col min="7182" max="7182" width="5.7109375" style="1" bestFit="1" customWidth="1"/>
    <col min="7183" max="7183" width="10.5703125" style="1" bestFit="1" customWidth="1"/>
    <col min="7184" max="7184" width="10.85546875" style="1" customWidth="1"/>
    <col min="7185" max="7185" width="12.85546875" style="1" bestFit="1" customWidth="1"/>
    <col min="7186" max="7186" width="31.5703125" style="1" customWidth="1"/>
    <col min="7187" max="7433" width="8.7109375" style="1"/>
    <col min="7434" max="7434" width="3.42578125" style="1" customWidth="1"/>
    <col min="7435" max="7435" width="7" style="1" bestFit="1" customWidth="1"/>
    <col min="7436" max="7436" width="13.42578125" style="1" customWidth="1"/>
    <col min="7437" max="7437" width="92.85546875" style="1" customWidth="1"/>
    <col min="7438" max="7438" width="5.7109375" style="1" bestFit="1" customWidth="1"/>
    <col min="7439" max="7439" width="10.5703125" style="1" bestFit="1" customWidth="1"/>
    <col min="7440" max="7440" width="10.85546875" style="1" customWidth="1"/>
    <col min="7441" max="7441" width="12.85546875" style="1" bestFit="1" customWidth="1"/>
    <col min="7442" max="7442" width="31.5703125" style="1" customWidth="1"/>
    <col min="7443" max="7689" width="8.7109375" style="1"/>
    <col min="7690" max="7690" width="3.42578125" style="1" customWidth="1"/>
    <col min="7691" max="7691" width="7" style="1" bestFit="1" customWidth="1"/>
    <col min="7692" max="7692" width="13.42578125" style="1" customWidth="1"/>
    <col min="7693" max="7693" width="92.85546875" style="1" customWidth="1"/>
    <col min="7694" max="7694" width="5.7109375" style="1" bestFit="1" customWidth="1"/>
    <col min="7695" max="7695" width="10.5703125" style="1" bestFit="1" customWidth="1"/>
    <col min="7696" max="7696" width="10.85546875" style="1" customWidth="1"/>
    <col min="7697" max="7697" width="12.85546875" style="1" bestFit="1" customWidth="1"/>
    <col min="7698" max="7698" width="31.5703125" style="1" customWidth="1"/>
    <col min="7699" max="7945" width="8.7109375" style="1"/>
    <col min="7946" max="7946" width="3.42578125" style="1" customWidth="1"/>
    <col min="7947" max="7947" width="7" style="1" bestFit="1" customWidth="1"/>
    <col min="7948" max="7948" width="13.42578125" style="1" customWidth="1"/>
    <col min="7949" max="7949" width="92.85546875" style="1" customWidth="1"/>
    <col min="7950" max="7950" width="5.7109375" style="1" bestFit="1" customWidth="1"/>
    <col min="7951" max="7951" width="10.5703125" style="1" bestFit="1" customWidth="1"/>
    <col min="7952" max="7952" width="10.85546875" style="1" customWidth="1"/>
    <col min="7953" max="7953" width="12.85546875" style="1" bestFit="1" customWidth="1"/>
    <col min="7954" max="7954" width="31.5703125" style="1" customWidth="1"/>
    <col min="7955" max="8201" width="8.7109375" style="1"/>
    <col min="8202" max="8202" width="3.42578125" style="1" customWidth="1"/>
    <col min="8203" max="8203" width="7" style="1" bestFit="1" customWidth="1"/>
    <col min="8204" max="8204" width="13.42578125" style="1" customWidth="1"/>
    <col min="8205" max="8205" width="92.85546875" style="1" customWidth="1"/>
    <col min="8206" max="8206" width="5.7109375" style="1" bestFit="1" customWidth="1"/>
    <col min="8207" max="8207" width="10.5703125" style="1" bestFit="1" customWidth="1"/>
    <col min="8208" max="8208" width="10.85546875" style="1" customWidth="1"/>
    <col min="8209" max="8209" width="12.85546875" style="1" bestFit="1" customWidth="1"/>
    <col min="8210" max="8210" width="31.5703125" style="1" customWidth="1"/>
    <col min="8211" max="8457" width="8.7109375" style="1"/>
    <col min="8458" max="8458" width="3.42578125" style="1" customWidth="1"/>
    <col min="8459" max="8459" width="7" style="1" bestFit="1" customWidth="1"/>
    <col min="8460" max="8460" width="13.42578125" style="1" customWidth="1"/>
    <col min="8461" max="8461" width="92.85546875" style="1" customWidth="1"/>
    <col min="8462" max="8462" width="5.7109375" style="1" bestFit="1" customWidth="1"/>
    <col min="8463" max="8463" width="10.5703125" style="1" bestFit="1" customWidth="1"/>
    <col min="8464" max="8464" width="10.85546875" style="1" customWidth="1"/>
    <col min="8465" max="8465" width="12.85546875" style="1" bestFit="1" customWidth="1"/>
    <col min="8466" max="8466" width="31.5703125" style="1" customWidth="1"/>
    <col min="8467" max="8713" width="8.7109375" style="1"/>
    <col min="8714" max="8714" width="3.42578125" style="1" customWidth="1"/>
    <col min="8715" max="8715" width="7" style="1" bestFit="1" customWidth="1"/>
    <col min="8716" max="8716" width="13.42578125" style="1" customWidth="1"/>
    <col min="8717" max="8717" width="92.85546875" style="1" customWidth="1"/>
    <col min="8718" max="8718" width="5.7109375" style="1" bestFit="1" customWidth="1"/>
    <col min="8719" max="8719" width="10.5703125" style="1" bestFit="1" customWidth="1"/>
    <col min="8720" max="8720" width="10.85546875" style="1" customWidth="1"/>
    <col min="8721" max="8721" width="12.85546875" style="1" bestFit="1" customWidth="1"/>
    <col min="8722" max="8722" width="31.5703125" style="1" customWidth="1"/>
    <col min="8723" max="8969" width="8.7109375" style="1"/>
    <col min="8970" max="8970" width="3.42578125" style="1" customWidth="1"/>
    <col min="8971" max="8971" width="7" style="1" bestFit="1" customWidth="1"/>
    <col min="8972" max="8972" width="13.42578125" style="1" customWidth="1"/>
    <col min="8973" max="8973" width="92.85546875" style="1" customWidth="1"/>
    <col min="8974" max="8974" width="5.7109375" style="1" bestFit="1" customWidth="1"/>
    <col min="8975" max="8975" width="10.5703125" style="1" bestFit="1" customWidth="1"/>
    <col min="8976" max="8976" width="10.85546875" style="1" customWidth="1"/>
    <col min="8977" max="8977" width="12.85546875" style="1" bestFit="1" customWidth="1"/>
    <col min="8978" max="8978" width="31.5703125" style="1" customWidth="1"/>
    <col min="8979" max="9225" width="8.7109375" style="1"/>
    <col min="9226" max="9226" width="3.42578125" style="1" customWidth="1"/>
    <col min="9227" max="9227" width="7" style="1" bestFit="1" customWidth="1"/>
    <col min="9228" max="9228" width="13.42578125" style="1" customWidth="1"/>
    <col min="9229" max="9229" width="92.85546875" style="1" customWidth="1"/>
    <col min="9230" max="9230" width="5.7109375" style="1" bestFit="1" customWidth="1"/>
    <col min="9231" max="9231" width="10.5703125" style="1" bestFit="1" customWidth="1"/>
    <col min="9232" max="9232" width="10.85546875" style="1" customWidth="1"/>
    <col min="9233" max="9233" width="12.85546875" style="1" bestFit="1" customWidth="1"/>
    <col min="9234" max="9234" width="31.5703125" style="1" customWidth="1"/>
    <col min="9235" max="9481" width="8.7109375" style="1"/>
    <col min="9482" max="9482" width="3.42578125" style="1" customWidth="1"/>
    <col min="9483" max="9483" width="7" style="1" bestFit="1" customWidth="1"/>
    <col min="9484" max="9484" width="13.42578125" style="1" customWidth="1"/>
    <col min="9485" max="9485" width="92.85546875" style="1" customWidth="1"/>
    <col min="9486" max="9486" width="5.7109375" style="1" bestFit="1" customWidth="1"/>
    <col min="9487" max="9487" width="10.5703125" style="1" bestFit="1" customWidth="1"/>
    <col min="9488" max="9488" width="10.85546875" style="1" customWidth="1"/>
    <col min="9489" max="9489" width="12.85546875" style="1" bestFit="1" customWidth="1"/>
    <col min="9490" max="9490" width="31.5703125" style="1" customWidth="1"/>
    <col min="9491" max="9737" width="8.7109375" style="1"/>
    <col min="9738" max="9738" width="3.42578125" style="1" customWidth="1"/>
    <col min="9739" max="9739" width="7" style="1" bestFit="1" customWidth="1"/>
    <col min="9740" max="9740" width="13.42578125" style="1" customWidth="1"/>
    <col min="9741" max="9741" width="92.85546875" style="1" customWidth="1"/>
    <col min="9742" max="9742" width="5.7109375" style="1" bestFit="1" customWidth="1"/>
    <col min="9743" max="9743" width="10.5703125" style="1" bestFit="1" customWidth="1"/>
    <col min="9744" max="9744" width="10.85546875" style="1" customWidth="1"/>
    <col min="9745" max="9745" width="12.85546875" style="1" bestFit="1" customWidth="1"/>
    <col min="9746" max="9746" width="31.5703125" style="1" customWidth="1"/>
    <col min="9747" max="9993" width="8.7109375" style="1"/>
    <col min="9994" max="9994" width="3.42578125" style="1" customWidth="1"/>
    <col min="9995" max="9995" width="7" style="1" bestFit="1" customWidth="1"/>
    <col min="9996" max="9996" width="13.42578125" style="1" customWidth="1"/>
    <col min="9997" max="9997" width="92.85546875" style="1" customWidth="1"/>
    <col min="9998" max="9998" width="5.7109375" style="1" bestFit="1" customWidth="1"/>
    <col min="9999" max="9999" width="10.5703125" style="1" bestFit="1" customWidth="1"/>
    <col min="10000" max="10000" width="10.85546875" style="1" customWidth="1"/>
    <col min="10001" max="10001" width="12.85546875" style="1" bestFit="1" customWidth="1"/>
    <col min="10002" max="10002" width="31.5703125" style="1" customWidth="1"/>
    <col min="10003" max="10249" width="8.7109375" style="1"/>
    <col min="10250" max="10250" width="3.42578125" style="1" customWidth="1"/>
    <col min="10251" max="10251" width="7" style="1" bestFit="1" customWidth="1"/>
    <col min="10252" max="10252" width="13.42578125" style="1" customWidth="1"/>
    <col min="10253" max="10253" width="92.85546875" style="1" customWidth="1"/>
    <col min="10254" max="10254" width="5.7109375" style="1" bestFit="1" customWidth="1"/>
    <col min="10255" max="10255" width="10.5703125" style="1" bestFit="1" customWidth="1"/>
    <col min="10256" max="10256" width="10.85546875" style="1" customWidth="1"/>
    <col min="10257" max="10257" width="12.85546875" style="1" bestFit="1" customWidth="1"/>
    <col min="10258" max="10258" width="31.5703125" style="1" customWidth="1"/>
    <col min="10259" max="10505" width="8.7109375" style="1"/>
    <col min="10506" max="10506" width="3.42578125" style="1" customWidth="1"/>
    <col min="10507" max="10507" width="7" style="1" bestFit="1" customWidth="1"/>
    <col min="10508" max="10508" width="13.42578125" style="1" customWidth="1"/>
    <col min="10509" max="10509" width="92.85546875" style="1" customWidth="1"/>
    <col min="10510" max="10510" width="5.7109375" style="1" bestFit="1" customWidth="1"/>
    <col min="10511" max="10511" width="10.5703125" style="1" bestFit="1" customWidth="1"/>
    <col min="10512" max="10512" width="10.85546875" style="1" customWidth="1"/>
    <col min="10513" max="10513" width="12.85546875" style="1" bestFit="1" customWidth="1"/>
    <col min="10514" max="10514" width="31.5703125" style="1" customWidth="1"/>
    <col min="10515" max="10761" width="8.7109375" style="1"/>
    <col min="10762" max="10762" width="3.42578125" style="1" customWidth="1"/>
    <col min="10763" max="10763" width="7" style="1" bestFit="1" customWidth="1"/>
    <col min="10764" max="10764" width="13.42578125" style="1" customWidth="1"/>
    <col min="10765" max="10765" width="92.85546875" style="1" customWidth="1"/>
    <col min="10766" max="10766" width="5.7109375" style="1" bestFit="1" customWidth="1"/>
    <col min="10767" max="10767" width="10.5703125" style="1" bestFit="1" customWidth="1"/>
    <col min="10768" max="10768" width="10.85546875" style="1" customWidth="1"/>
    <col min="10769" max="10769" width="12.85546875" style="1" bestFit="1" customWidth="1"/>
    <col min="10770" max="10770" width="31.5703125" style="1" customWidth="1"/>
    <col min="10771" max="11017" width="8.7109375" style="1"/>
    <col min="11018" max="11018" width="3.42578125" style="1" customWidth="1"/>
    <col min="11019" max="11019" width="7" style="1" bestFit="1" customWidth="1"/>
    <col min="11020" max="11020" width="13.42578125" style="1" customWidth="1"/>
    <col min="11021" max="11021" width="92.85546875" style="1" customWidth="1"/>
    <col min="11022" max="11022" width="5.7109375" style="1" bestFit="1" customWidth="1"/>
    <col min="11023" max="11023" width="10.5703125" style="1" bestFit="1" customWidth="1"/>
    <col min="11024" max="11024" width="10.85546875" style="1" customWidth="1"/>
    <col min="11025" max="11025" width="12.85546875" style="1" bestFit="1" customWidth="1"/>
    <col min="11026" max="11026" width="31.5703125" style="1" customWidth="1"/>
    <col min="11027" max="11273" width="8.7109375" style="1"/>
    <col min="11274" max="11274" width="3.42578125" style="1" customWidth="1"/>
    <col min="11275" max="11275" width="7" style="1" bestFit="1" customWidth="1"/>
    <col min="11276" max="11276" width="13.42578125" style="1" customWidth="1"/>
    <col min="11277" max="11277" width="92.85546875" style="1" customWidth="1"/>
    <col min="11278" max="11278" width="5.7109375" style="1" bestFit="1" customWidth="1"/>
    <col min="11279" max="11279" width="10.5703125" style="1" bestFit="1" customWidth="1"/>
    <col min="11280" max="11280" width="10.85546875" style="1" customWidth="1"/>
    <col min="11281" max="11281" width="12.85546875" style="1" bestFit="1" customWidth="1"/>
    <col min="11282" max="11282" width="31.5703125" style="1" customWidth="1"/>
    <col min="11283" max="11529" width="8.7109375" style="1"/>
    <col min="11530" max="11530" width="3.42578125" style="1" customWidth="1"/>
    <col min="11531" max="11531" width="7" style="1" bestFit="1" customWidth="1"/>
    <col min="11532" max="11532" width="13.42578125" style="1" customWidth="1"/>
    <col min="11533" max="11533" width="92.85546875" style="1" customWidth="1"/>
    <col min="11534" max="11534" width="5.7109375" style="1" bestFit="1" customWidth="1"/>
    <col min="11535" max="11535" width="10.5703125" style="1" bestFit="1" customWidth="1"/>
    <col min="11536" max="11536" width="10.85546875" style="1" customWidth="1"/>
    <col min="11537" max="11537" width="12.85546875" style="1" bestFit="1" customWidth="1"/>
    <col min="11538" max="11538" width="31.5703125" style="1" customWidth="1"/>
    <col min="11539" max="11785" width="8.7109375" style="1"/>
    <col min="11786" max="11786" width="3.42578125" style="1" customWidth="1"/>
    <col min="11787" max="11787" width="7" style="1" bestFit="1" customWidth="1"/>
    <col min="11788" max="11788" width="13.42578125" style="1" customWidth="1"/>
    <col min="11789" max="11789" width="92.85546875" style="1" customWidth="1"/>
    <col min="11790" max="11790" width="5.7109375" style="1" bestFit="1" customWidth="1"/>
    <col min="11791" max="11791" width="10.5703125" style="1" bestFit="1" customWidth="1"/>
    <col min="11792" max="11792" width="10.85546875" style="1" customWidth="1"/>
    <col min="11793" max="11793" width="12.85546875" style="1" bestFit="1" customWidth="1"/>
    <col min="11794" max="11794" width="31.5703125" style="1" customWidth="1"/>
    <col min="11795" max="12041" width="8.7109375" style="1"/>
    <col min="12042" max="12042" width="3.42578125" style="1" customWidth="1"/>
    <col min="12043" max="12043" width="7" style="1" bestFit="1" customWidth="1"/>
    <col min="12044" max="12044" width="13.42578125" style="1" customWidth="1"/>
    <col min="12045" max="12045" width="92.85546875" style="1" customWidth="1"/>
    <col min="12046" max="12046" width="5.7109375" style="1" bestFit="1" customWidth="1"/>
    <col min="12047" max="12047" width="10.5703125" style="1" bestFit="1" customWidth="1"/>
    <col min="12048" max="12048" width="10.85546875" style="1" customWidth="1"/>
    <col min="12049" max="12049" width="12.85546875" style="1" bestFit="1" customWidth="1"/>
    <col min="12050" max="12050" width="31.5703125" style="1" customWidth="1"/>
    <col min="12051" max="12297" width="8.7109375" style="1"/>
    <col min="12298" max="12298" width="3.42578125" style="1" customWidth="1"/>
    <col min="12299" max="12299" width="7" style="1" bestFit="1" customWidth="1"/>
    <col min="12300" max="12300" width="13.42578125" style="1" customWidth="1"/>
    <col min="12301" max="12301" width="92.85546875" style="1" customWidth="1"/>
    <col min="12302" max="12302" width="5.7109375" style="1" bestFit="1" customWidth="1"/>
    <col min="12303" max="12303" width="10.5703125" style="1" bestFit="1" customWidth="1"/>
    <col min="12304" max="12304" width="10.85546875" style="1" customWidth="1"/>
    <col min="12305" max="12305" width="12.85546875" style="1" bestFit="1" customWidth="1"/>
    <col min="12306" max="12306" width="31.5703125" style="1" customWidth="1"/>
    <col min="12307" max="12553" width="8.7109375" style="1"/>
    <col min="12554" max="12554" width="3.42578125" style="1" customWidth="1"/>
    <col min="12555" max="12555" width="7" style="1" bestFit="1" customWidth="1"/>
    <col min="12556" max="12556" width="13.42578125" style="1" customWidth="1"/>
    <col min="12557" max="12557" width="92.85546875" style="1" customWidth="1"/>
    <col min="12558" max="12558" width="5.7109375" style="1" bestFit="1" customWidth="1"/>
    <col min="12559" max="12559" width="10.5703125" style="1" bestFit="1" customWidth="1"/>
    <col min="12560" max="12560" width="10.85546875" style="1" customWidth="1"/>
    <col min="12561" max="12561" width="12.85546875" style="1" bestFit="1" customWidth="1"/>
    <col min="12562" max="12562" width="31.5703125" style="1" customWidth="1"/>
    <col min="12563" max="12809" width="8.7109375" style="1"/>
    <col min="12810" max="12810" width="3.42578125" style="1" customWidth="1"/>
    <col min="12811" max="12811" width="7" style="1" bestFit="1" customWidth="1"/>
    <col min="12812" max="12812" width="13.42578125" style="1" customWidth="1"/>
    <col min="12813" max="12813" width="92.85546875" style="1" customWidth="1"/>
    <col min="12814" max="12814" width="5.7109375" style="1" bestFit="1" customWidth="1"/>
    <col min="12815" max="12815" width="10.5703125" style="1" bestFit="1" customWidth="1"/>
    <col min="12816" max="12816" width="10.85546875" style="1" customWidth="1"/>
    <col min="12817" max="12817" width="12.85546875" style="1" bestFit="1" customWidth="1"/>
    <col min="12818" max="12818" width="31.5703125" style="1" customWidth="1"/>
    <col min="12819" max="13065" width="8.7109375" style="1"/>
    <col min="13066" max="13066" width="3.42578125" style="1" customWidth="1"/>
    <col min="13067" max="13067" width="7" style="1" bestFit="1" customWidth="1"/>
    <col min="13068" max="13068" width="13.42578125" style="1" customWidth="1"/>
    <col min="13069" max="13069" width="92.85546875" style="1" customWidth="1"/>
    <col min="13070" max="13070" width="5.7109375" style="1" bestFit="1" customWidth="1"/>
    <col min="13071" max="13071" width="10.5703125" style="1" bestFit="1" customWidth="1"/>
    <col min="13072" max="13072" width="10.85546875" style="1" customWidth="1"/>
    <col min="13073" max="13073" width="12.85546875" style="1" bestFit="1" customWidth="1"/>
    <col min="13074" max="13074" width="31.5703125" style="1" customWidth="1"/>
    <col min="13075" max="13321" width="8.7109375" style="1"/>
    <col min="13322" max="13322" width="3.42578125" style="1" customWidth="1"/>
    <col min="13323" max="13323" width="7" style="1" bestFit="1" customWidth="1"/>
    <col min="13324" max="13324" width="13.42578125" style="1" customWidth="1"/>
    <col min="13325" max="13325" width="92.85546875" style="1" customWidth="1"/>
    <col min="13326" max="13326" width="5.7109375" style="1" bestFit="1" customWidth="1"/>
    <col min="13327" max="13327" width="10.5703125" style="1" bestFit="1" customWidth="1"/>
    <col min="13328" max="13328" width="10.85546875" style="1" customWidth="1"/>
    <col min="13329" max="13329" width="12.85546875" style="1" bestFit="1" customWidth="1"/>
    <col min="13330" max="13330" width="31.5703125" style="1" customWidth="1"/>
    <col min="13331" max="13577" width="8.7109375" style="1"/>
    <col min="13578" max="13578" width="3.42578125" style="1" customWidth="1"/>
    <col min="13579" max="13579" width="7" style="1" bestFit="1" customWidth="1"/>
    <col min="13580" max="13580" width="13.42578125" style="1" customWidth="1"/>
    <col min="13581" max="13581" width="92.85546875" style="1" customWidth="1"/>
    <col min="13582" max="13582" width="5.7109375" style="1" bestFit="1" customWidth="1"/>
    <col min="13583" max="13583" width="10.5703125" style="1" bestFit="1" customWidth="1"/>
    <col min="13584" max="13584" width="10.85546875" style="1" customWidth="1"/>
    <col min="13585" max="13585" width="12.85546875" style="1" bestFit="1" customWidth="1"/>
    <col min="13586" max="13586" width="31.5703125" style="1" customWidth="1"/>
    <col min="13587" max="13833" width="8.7109375" style="1"/>
    <col min="13834" max="13834" width="3.42578125" style="1" customWidth="1"/>
    <col min="13835" max="13835" width="7" style="1" bestFit="1" customWidth="1"/>
    <col min="13836" max="13836" width="13.42578125" style="1" customWidth="1"/>
    <col min="13837" max="13837" width="92.85546875" style="1" customWidth="1"/>
    <col min="13838" max="13838" width="5.7109375" style="1" bestFit="1" customWidth="1"/>
    <col min="13839" max="13839" width="10.5703125" style="1" bestFit="1" customWidth="1"/>
    <col min="13840" max="13840" width="10.85546875" style="1" customWidth="1"/>
    <col min="13841" max="13841" width="12.85546875" style="1" bestFit="1" customWidth="1"/>
    <col min="13842" max="13842" width="31.5703125" style="1" customWidth="1"/>
    <col min="13843" max="14089" width="8.7109375" style="1"/>
    <col min="14090" max="14090" width="3.42578125" style="1" customWidth="1"/>
    <col min="14091" max="14091" width="7" style="1" bestFit="1" customWidth="1"/>
    <col min="14092" max="14092" width="13.42578125" style="1" customWidth="1"/>
    <col min="14093" max="14093" width="92.85546875" style="1" customWidth="1"/>
    <col min="14094" max="14094" width="5.7109375" style="1" bestFit="1" customWidth="1"/>
    <col min="14095" max="14095" width="10.5703125" style="1" bestFit="1" customWidth="1"/>
    <col min="14096" max="14096" width="10.85546875" style="1" customWidth="1"/>
    <col min="14097" max="14097" width="12.85546875" style="1" bestFit="1" customWidth="1"/>
    <col min="14098" max="14098" width="31.5703125" style="1" customWidth="1"/>
    <col min="14099" max="14345" width="8.7109375" style="1"/>
    <col min="14346" max="14346" width="3.42578125" style="1" customWidth="1"/>
    <col min="14347" max="14347" width="7" style="1" bestFit="1" customWidth="1"/>
    <col min="14348" max="14348" width="13.42578125" style="1" customWidth="1"/>
    <col min="14349" max="14349" width="92.85546875" style="1" customWidth="1"/>
    <col min="14350" max="14350" width="5.7109375" style="1" bestFit="1" customWidth="1"/>
    <col min="14351" max="14351" width="10.5703125" style="1" bestFit="1" customWidth="1"/>
    <col min="14352" max="14352" width="10.85546875" style="1" customWidth="1"/>
    <col min="14353" max="14353" width="12.85546875" style="1" bestFit="1" customWidth="1"/>
    <col min="14354" max="14354" width="31.5703125" style="1" customWidth="1"/>
    <col min="14355" max="14601" width="8.7109375" style="1"/>
    <col min="14602" max="14602" width="3.42578125" style="1" customWidth="1"/>
    <col min="14603" max="14603" width="7" style="1" bestFit="1" customWidth="1"/>
    <col min="14604" max="14604" width="13.42578125" style="1" customWidth="1"/>
    <col min="14605" max="14605" width="92.85546875" style="1" customWidth="1"/>
    <col min="14606" max="14606" width="5.7109375" style="1" bestFit="1" customWidth="1"/>
    <col min="14607" max="14607" width="10.5703125" style="1" bestFit="1" customWidth="1"/>
    <col min="14608" max="14608" width="10.85546875" style="1" customWidth="1"/>
    <col min="14609" max="14609" width="12.85546875" style="1" bestFit="1" customWidth="1"/>
    <col min="14610" max="14610" width="31.5703125" style="1" customWidth="1"/>
    <col min="14611" max="14857" width="8.7109375" style="1"/>
    <col min="14858" max="14858" width="3.42578125" style="1" customWidth="1"/>
    <col min="14859" max="14859" width="7" style="1" bestFit="1" customWidth="1"/>
    <col min="14860" max="14860" width="13.42578125" style="1" customWidth="1"/>
    <col min="14861" max="14861" width="92.85546875" style="1" customWidth="1"/>
    <col min="14862" max="14862" width="5.7109375" style="1" bestFit="1" customWidth="1"/>
    <col min="14863" max="14863" width="10.5703125" style="1" bestFit="1" customWidth="1"/>
    <col min="14864" max="14864" width="10.85546875" style="1" customWidth="1"/>
    <col min="14865" max="14865" width="12.85546875" style="1" bestFit="1" customWidth="1"/>
    <col min="14866" max="14866" width="31.5703125" style="1" customWidth="1"/>
    <col min="14867" max="15113" width="8.7109375" style="1"/>
    <col min="15114" max="15114" width="3.42578125" style="1" customWidth="1"/>
    <col min="15115" max="15115" width="7" style="1" bestFit="1" customWidth="1"/>
    <col min="15116" max="15116" width="13.42578125" style="1" customWidth="1"/>
    <col min="15117" max="15117" width="92.85546875" style="1" customWidth="1"/>
    <col min="15118" max="15118" width="5.7109375" style="1" bestFit="1" customWidth="1"/>
    <col min="15119" max="15119" width="10.5703125" style="1" bestFit="1" customWidth="1"/>
    <col min="15120" max="15120" width="10.85546875" style="1" customWidth="1"/>
    <col min="15121" max="15121" width="12.85546875" style="1" bestFit="1" customWidth="1"/>
    <col min="15122" max="15122" width="31.5703125" style="1" customWidth="1"/>
    <col min="15123" max="15369" width="8.7109375" style="1"/>
    <col min="15370" max="15370" width="3.42578125" style="1" customWidth="1"/>
    <col min="15371" max="15371" width="7" style="1" bestFit="1" customWidth="1"/>
    <col min="15372" max="15372" width="13.42578125" style="1" customWidth="1"/>
    <col min="15373" max="15373" width="92.85546875" style="1" customWidth="1"/>
    <col min="15374" max="15374" width="5.7109375" style="1" bestFit="1" customWidth="1"/>
    <col min="15375" max="15375" width="10.5703125" style="1" bestFit="1" customWidth="1"/>
    <col min="15376" max="15376" width="10.85546875" style="1" customWidth="1"/>
    <col min="15377" max="15377" width="12.85546875" style="1" bestFit="1" customWidth="1"/>
    <col min="15378" max="15378" width="31.5703125" style="1" customWidth="1"/>
    <col min="15379" max="15625" width="8.7109375" style="1"/>
    <col min="15626" max="15626" width="3.42578125" style="1" customWidth="1"/>
    <col min="15627" max="15627" width="7" style="1" bestFit="1" customWidth="1"/>
    <col min="15628" max="15628" width="13.42578125" style="1" customWidth="1"/>
    <col min="15629" max="15629" width="92.85546875" style="1" customWidth="1"/>
    <col min="15630" max="15630" width="5.7109375" style="1" bestFit="1" customWidth="1"/>
    <col min="15631" max="15631" width="10.5703125" style="1" bestFit="1" customWidth="1"/>
    <col min="15632" max="15632" width="10.85546875" style="1" customWidth="1"/>
    <col min="15633" max="15633" width="12.85546875" style="1" bestFit="1" customWidth="1"/>
    <col min="15634" max="15634" width="31.5703125" style="1" customWidth="1"/>
    <col min="15635" max="15881" width="8.7109375" style="1"/>
    <col min="15882" max="15882" width="3.42578125" style="1" customWidth="1"/>
    <col min="15883" max="15883" width="7" style="1" bestFit="1" customWidth="1"/>
    <col min="15884" max="15884" width="13.42578125" style="1" customWidth="1"/>
    <col min="15885" max="15885" width="92.85546875" style="1" customWidth="1"/>
    <col min="15886" max="15886" width="5.7109375" style="1" bestFit="1" customWidth="1"/>
    <col min="15887" max="15887" width="10.5703125" style="1" bestFit="1" customWidth="1"/>
    <col min="15888" max="15888" width="10.85546875" style="1" customWidth="1"/>
    <col min="15889" max="15889" width="12.85546875" style="1" bestFit="1" customWidth="1"/>
    <col min="15890" max="15890" width="31.5703125" style="1" customWidth="1"/>
    <col min="15891" max="16137" width="8.7109375" style="1"/>
    <col min="16138" max="16138" width="3.42578125" style="1" customWidth="1"/>
    <col min="16139" max="16139" width="7" style="1" bestFit="1" customWidth="1"/>
    <col min="16140" max="16140" width="13.42578125" style="1" customWidth="1"/>
    <col min="16141" max="16141" width="92.85546875" style="1" customWidth="1"/>
    <col min="16142" max="16142" width="5.7109375" style="1" bestFit="1" customWidth="1"/>
    <col min="16143" max="16143" width="10.5703125" style="1" bestFit="1" customWidth="1"/>
    <col min="16144" max="16144" width="10.85546875" style="1" customWidth="1"/>
    <col min="16145" max="16145" width="12.85546875" style="1" bestFit="1" customWidth="1"/>
    <col min="16146" max="16146" width="31.5703125" style="1" customWidth="1"/>
    <col min="16147" max="16384" width="8.7109375" style="1"/>
  </cols>
  <sheetData>
    <row r="1" spans="1:38" ht="23.25" customHeight="1">
      <c r="B1" s="414" t="s">
        <v>30</v>
      </c>
      <c r="C1" s="414"/>
      <c r="D1" s="414"/>
      <c r="E1" s="414"/>
      <c r="F1" s="29"/>
      <c r="G1" s="413" t="s">
        <v>628</v>
      </c>
      <c r="H1" s="413"/>
      <c r="I1" s="413" t="s">
        <v>691</v>
      </c>
      <c r="J1" s="413"/>
      <c r="K1" s="413" t="s">
        <v>697</v>
      </c>
      <c r="L1" s="413"/>
      <c r="M1" s="413" t="s">
        <v>684</v>
      </c>
      <c r="N1" s="413"/>
      <c r="O1" s="413" t="s">
        <v>685</v>
      </c>
      <c r="P1" s="413"/>
      <c r="Q1" s="413" t="s">
        <v>703</v>
      </c>
      <c r="R1" s="413"/>
      <c r="S1" s="413" t="s">
        <v>681</v>
      </c>
      <c r="T1" s="413"/>
      <c r="U1" s="413" t="s">
        <v>682</v>
      </c>
      <c r="V1" s="413"/>
      <c r="W1" s="413" t="s">
        <v>682</v>
      </c>
      <c r="X1" s="413"/>
      <c r="Y1" s="413" t="s">
        <v>688</v>
      </c>
      <c r="Z1" s="413"/>
    </row>
    <row r="2" spans="1:38" s="3" customFormat="1">
      <c r="A2" s="2"/>
      <c r="B2" s="31" t="s">
        <v>31</v>
      </c>
      <c r="C2" s="31" t="s">
        <v>32</v>
      </c>
      <c r="D2" s="31" t="s">
        <v>3</v>
      </c>
      <c r="E2" s="31" t="s">
        <v>33</v>
      </c>
      <c r="F2" s="31" t="s">
        <v>34</v>
      </c>
      <c r="G2" s="32" t="s">
        <v>35</v>
      </c>
      <c r="H2" s="33" t="s">
        <v>4</v>
      </c>
      <c r="I2" s="32" t="s">
        <v>35</v>
      </c>
      <c r="J2" s="33" t="s">
        <v>4</v>
      </c>
      <c r="K2" s="324" t="s">
        <v>35</v>
      </c>
      <c r="L2" s="33" t="s">
        <v>4</v>
      </c>
      <c r="M2" s="32" t="s">
        <v>35</v>
      </c>
      <c r="N2" s="33" t="s">
        <v>4</v>
      </c>
      <c r="O2" s="32" t="s">
        <v>35</v>
      </c>
      <c r="P2" s="33" t="s">
        <v>4</v>
      </c>
      <c r="Q2" s="393" t="s">
        <v>35</v>
      </c>
      <c r="R2" s="33" t="s">
        <v>4</v>
      </c>
      <c r="S2" s="32" t="s">
        <v>35</v>
      </c>
      <c r="T2" s="33" t="s">
        <v>4</v>
      </c>
      <c r="U2" s="32" t="s">
        <v>35</v>
      </c>
      <c r="V2" s="33" t="s">
        <v>4</v>
      </c>
      <c r="W2" s="324" t="s">
        <v>35</v>
      </c>
      <c r="X2" s="33" t="s">
        <v>4</v>
      </c>
      <c r="Y2" s="32" t="s">
        <v>35</v>
      </c>
      <c r="Z2" s="33" t="s">
        <v>4</v>
      </c>
      <c r="AB2" s="3" t="s">
        <v>44</v>
      </c>
      <c r="AC2" s="3" t="s">
        <v>44</v>
      </c>
      <c r="AD2" s="3" t="s">
        <v>44</v>
      </c>
      <c r="AE2" s="3" t="s">
        <v>44</v>
      </c>
      <c r="AF2" s="3" t="s">
        <v>44</v>
      </c>
      <c r="AG2" s="3" t="s">
        <v>44</v>
      </c>
      <c r="AH2" s="3" t="s">
        <v>44</v>
      </c>
      <c r="AI2" s="3" t="s">
        <v>44</v>
      </c>
      <c r="AJ2" s="3" t="s">
        <v>44</v>
      </c>
      <c r="AK2" s="3" t="s">
        <v>44</v>
      </c>
      <c r="AL2" s="3" t="s">
        <v>44</v>
      </c>
    </row>
    <row r="3" spans="1:38" ht="11.25" customHeight="1">
      <c r="B3" s="34">
        <v>1</v>
      </c>
      <c r="C3" s="34"/>
      <c r="D3" s="35" t="s">
        <v>5</v>
      </c>
      <c r="E3" s="35"/>
      <c r="F3" s="36"/>
      <c r="G3" s="37"/>
      <c r="H3" s="38"/>
      <c r="I3" s="37"/>
      <c r="J3" s="38"/>
      <c r="K3" s="37"/>
      <c r="L3" s="38"/>
      <c r="M3" s="37"/>
      <c r="N3" s="38"/>
      <c r="O3" s="37"/>
      <c r="P3" s="38"/>
      <c r="Q3" s="394"/>
      <c r="R3" s="38"/>
      <c r="S3" s="37"/>
      <c r="T3" s="38"/>
      <c r="U3" s="37"/>
      <c r="V3" s="38"/>
      <c r="W3" s="37"/>
      <c r="X3" s="38"/>
      <c r="Y3" s="37"/>
      <c r="Z3" s="38"/>
    </row>
    <row r="4" spans="1:38" s="3" customFormat="1" ht="135">
      <c r="B4" s="34">
        <v>1.1000000000000001</v>
      </c>
      <c r="C4" s="39" t="s">
        <v>36</v>
      </c>
      <c r="D4" s="409" t="s">
        <v>630</v>
      </c>
      <c r="E4" s="41" t="s">
        <v>37</v>
      </c>
      <c r="F4" s="258">
        <v>0</v>
      </c>
      <c r="G4" s="43">
        <v>270</v>
      </c>
      <c r="H4" s="44">
        <f>G4*$F4</f>
        <v>0</v>
      </c>
      <c r="I4" s="43"/>
      <c r="J4" s="44">
        <f>I4*$F4</f>
        <v>0</v>
      </c>
      <c r="K4" s="43"/>
      <c r="L4" s="44">
        <f>K4*$F4</f>
        <v>0</v>
      </c>
      <c r="M4" s="43">
        <v>130</v>
      </c>
      <c r="N4" s="44">
        <f>M4*$F4</f>
        <v>0</v>
      </c>
      <c r="O4" s="43">
        <v>225.75</v>
      </c>
      <c r="P4" s="44">
        <f>O4*$F4</f>
        <v>0</v>
      </c>
      <c r="Q4" s="43">
        <v>215</v>
      </c>
      <c r="R4" s="44">
        <f>Q4*$F4</f>
        <v>0</v>
      </c>
      <c r="S4" s="43">
        <v>140</v>
      </c>
      <c r="T4" s="44">
        <f>S4*$F4</f>
        <v>0</v>
      </c>
      <c r="U4" s="43"/>
      <c r="V4" s="44">
        <f>U4*$F4</f>
        <v>0</v>
      </c>
      <c r="W4" s="43"/>
      <c r="X4" s="44">
        <f>W4*$F4</f>
        <v>0</v>
      </c>
      <c r="Y4" s="43"/>
      <c r="Z4" s="44">
        <f>Y4*$F4</f>
        <v>0</v>
      </c>
    </row>
    <row r="5" spans="1:38" s="3" customFormat="1" ht="11.25" customHeight="1">
      <c r="B5" s="45"/>
      <c r="C5" s="39"/>
      <c r="D5" s="46"/>
      <c r="E5" s="41"/>
      <c r="F5" s="47"/>
      <c r="G5" s="43"/>
      <c r="H5" s="44"/>
      <c r="I5" s="43"/>
      <c r="J5" s="44"/>
      <c r="K5" s="43"/>
      <c r="L5" s="44"/>
      <c r="M5" s="43"/>
      <c r="N5" s="44"/>
      <c r="O5" s="43"/>
      <c r="P5" s="44"/>
      <c r="Q5" s="43"/>
      <c r="R5" s="44"/>
      <c r="S5" s="43"/>
      <c r="T5" s="44"/>
      <c r="U5" s="43"/>
      <c r="V5" s="44"/>
      <c r="W5" s="43"/>
      <c r="X5" s="44"/>
      <c r="Y5" s="43"/>
      <c r="Z5" s="44"/>
    </row>
    <row r="6" spans="1:38" ht="11.25" customHeight="1">
      <c r="B6" s="48"/>
      <c r="C6" s="49"/>
      <c r="D6" s="50" t="s">
        <v>38</v>
      </c>
      <c r="E6" s="48"/>
      <c r="F6" s="51"/>
      <c r="G6" s="52"/>
      <c r="H6" s="53">
        <f>SUM(H4)</f>
        <v>0</v>
      </c>
      <c r="I6" s="52"/>
      <c r="J6" s="53">
        <f>SUM(J4)</f>
        <v>0</v>
      </c>
      <c r="K6" s="52"/>
      <c r="L6" s="53">
        <f>SUM(L4)</f>
        <v>0</v>
      </c>
      <c r="M6" s="52"/>
      <c r="N6" s="53">
        <f>SUM(N4)</f>
        <v>0</v>
      </c>
      <c r="O6" s="52"/>
      <c r="P6" s="53">
        <f>SUM(P4)</f>
        <v>0</v>
      </c>
      <c r="Q6" s="395"/>
      <c r="R6" s="53">
        <f>SUM(R4)</f>
        <v>0</v>
      </c>
      <c r="S6" s="52"/>
      <c r="T6" s="53">
        <f>SUM(T4)</f>
        <v>0</v>
      </c>
      <c r="U6" s="52"/>
      <c r="V6" s="53">
        <f>SUM(V4)</f>
        <v>0</v>
      </c>
      <c r="W6" s="52"/>
      <c r="X6" s="53">
        <f>SUM(X4)</f>
        <v>0</v>
      </c>
      <c r="Y6" s="52"/>
      <c r="Z6" s="53">
        <f>SUM(Z4)</f>
        <v>0</v>
      </c>
    </row>
    <row r="7" spans="1:38" ht="11.25" customHeight="1">
      <c r="B7" s="54"/>
      <c r="C7" s="34"/>
      <c r="D7" s="55"/>
      <c r="E7" s="54"/>
      <c r="F7" s="47"/>
      <c r="G7" s="37"/>
      <c r="H7" s="38"/>
      <c r="I7" s="37"/>
      <c r="J7" s="38"/>
      <c r="K7" s="37"/>
      <c r="L7" s="38"/>
      <c r="M7" s="37"/>
      <c r="N7" s="38"/>
      <c r="O7" s="37"/>
      <c r="P7" s="38"/>
      <c r="Q7" s="394"/>
      <c r="R7" s="38"/>
      <c r="S7" s="37"/>
      <c r="T7" s="38"/>
      <c r="U7" s="37"/>
      <c r="V7" s="38"/>
      <c r="W7" s="37"/>
      <c r="X7" s="38"/>
      <c r="Y7" s="37"/>
      <c r="Z7" s="38"/>
    </row>
    <row r="8" spans="1:38" ht="11.25" customHeight="1">
      <c r="B8" s="56">
        <v>2</v>
      </c>
      <c r="C8" s="56"/>
      <c r="D8" s="57" t="s">
        <v>39</v>
      </c>
      <c r="E8" s="56"/>
      <c r="F8" s="56"/>
      <c r="G8" s="58"/>
      <c r="H8" s="59"/>
      <c r="I8" s="58"/>
      <c r="J8" s="59"/>
      <c r="K8" s="58"/>
      <c r="L8" s="59"/>
      <c r="M8" s="58"/>
      <c r="N8" s="59"/>
      <c r="O8" s="58"/>
      <c r="P8" s="59"/>
      <c r="Q8" s="396"/>
      <c r="R8" s="59"/>
      <c r="S8" s="58"/>
      <c r="T8" s="59"/>
      <c r="U8" s="58"/>
      <c r="V8" s="59"/>
      <c r="W8" s="58"/>
      <c r="X8" s="59"/>
      <c r="Y8" s="58"/>
      <c r="Z8" s="59"/>
    </row>
    <row r="9" spans="1:38" ht="11.25" customHeight="1">
      <c r="B9" s="54"/>
      <c r="C9" s="34"/>
      <c r="D9" s="55"/>
      <c r="E9" s="54"/>
      <c r="F9" s="47"/>
      <c r="G9" s="37"/>
      <c r="H9" s="38"/>
      <c r="I9" s="37"/>
      <c r="J9" s="38"/>
      <c r="K9" s="37"/>
      <c r="L9" s="38"/>
      <c r="M9" s="37"/>
      <c r="N9" s="38"/>
      <c r="O9" s="37"/>
      <c r="P9" s="38"/>
      <c r="Q9" s="394"/>
      <c r="R9" s="38"/>
      <c r="S9" s="37"/>
      <c r="T9" s="38"/>
      <c r="U9" s="37"/>
      <c r="V9" s="38"/>
      <c r="W9" s="37"/>
      <c r="X9" s="38"/>
      <c r="Y9" s="37"/>
      <c r="Z9" s="38"/>
    </row>
    <row r="10" spans="1:38" ht="11.25" customHeight="1">
      <c r="B10" s="34">
        <v>2.1</v>
      </c>
      <c r="C10" s="34"/>
      <c r="D10" s="60" t="s">
        <v>40</v>
      </c>
      <c r="E10" s="54"/>
      <c r="F10" s="47"/>
      <c r="G10" s="37"/>
      <c r="H10" s="38"/>
      <c r="I10" s="37"/>
      <c r="J10" s="38"/>
      <c r="K10" s="37"/>
      <c r="L10" s="38"/>
      <c r="M10" s="37"/>
      <c r="N10" s="38"/>
      <c r="O10" s="37"/>
      <c r="P10" s="38"/>
      <c r="Q10" s="394"/>
      <c r="R10" s="38"/>
      <c r="S10" s="37"/>
      <c r="T10" s="38"/>
      <c r="U10" s="37"/>
      <c r="V10" s="38"/>
      <c r="W10" s="37"/>
      <c r="X10" s="38"/>
      <c r="Y10" s="37"/>
      <c r="Z10" s="38"/>
    </row>
    <row r="11" spans="1:38" s="4" customFormat="1" ht="33.75">
      <c r="B11" s="45"/>
      <c r="C11" s="39" t="s">
        <v>41</v>
      </c>
      <c r="D11" s="409" t="s">
        <v>42</v>
      </c>
      <c r="E11" s="41" t="s">
        <v>37</v>
      </c>
      <c r="F11" s="258">
        <v>0</v>
      </c>
      <c r="G11" s="42">
        <v>9500</v>
      </c>
      <c r="H11" s="44">
        <f t="shared" ref="H11:H18" si="0">G11*$F11</f>
        <v>0</v>
      </c>
      <c r="I11" s="42"/>
      <c r="J11" s="44">
        <f t="shared" ref="J11:J18" si="1">I11*$F11</f>
        <v>0</v>
      </c>
      <c r="K11" s="42"/>
      <c r="L11" s="44">
        <f t="shared" ref="L11:L18" si="2">K11*$F11</f>
        <v>0</v>
      </c>
      <c r="M11" s="42">
        <v>1800</v>
      </c>
      <c r="N11" s="44">
        <f t="shared" ref="N11:N18" si="3">M11*$F11</f>
        <v>0</v>
      </c>
      <c r="O11" s="42">
        <v>2047.5</v>
      </c>
      <c r="P11" s="44">
        <f t="shared" ref="P11:P18" si="4">O11*$F11</f>
        <v>0</v>
      </c>
      <c r="Q11" s="42">
        <v>1950</v>
      </c>
      <c r="R11" s="44">
        <f t="shared" ref="R11:R18" si="5">Q11*$F11</f>
        <v>0</v>
      </c>
      <c r="S11" s="42">
        <v>1284</v>
      </c>
      <c r="T11" s="44">
        <f t="shared" ref="T11:T18" si="6">S11*$F11</f>
        <v>0</v>
      </c>
      <c r="U11" s="42"/>
      <c r="V11" s="44">
        <f t="shared" ref="V11:V18" si="7">U11*$F11</f>
        <v>0</v>
      </c>
      <c r="W11" s="42"/>
      <c r="X11" s="44">
        <f t="shared" ref="X11:X18" si="8">W11*$F11</f>
        <v>0</v>
      </c>
      <c r="Y11" s="42"/>
      <c r="Z11" s="44">
        <f t="shared" ref="Z11:Z18" si="9">Y11*$F11</f>
        <v>0</v>
      </c>
    </row>
    <row r="12" spans="1:38" s="3" customFormat="1" ht="303.75" customHeight="1">
      <c r="B12" s="34"/>
      <c r="C12" s="39"/>
      <c r="D12" s="40" t="s">
        <v>43</v>
      </c>
      <c r="E12" s="41"/>
      <c r="F12" s="42"/>
      <c r="G12" s="42"/>
      <c r="H12" s="44">
        <f t="shared" si="0"/>
        <v>0</v>
      </c>
      <c r="I12" s="42"/>
      <c r="J12" s="44">
        <f t="shared" si="1"/>
        <v>0</v>
      </c>
      <c r="K12" s="42"/>
      <c r="L12" s="44">
        <f t="shared" si="2"/>
        <v>0</v>
      </c>
      <c r="M12" s="42"/>
      <c r="N12" s="44">
        <f t="shared" si="3"/>
        <v>0</v>
      </c>
      <c r="O12" s="42"/>
      <c r="P12" s="44">
        <f t="shared" si="4"/>
        <v>0</v>
      </c>
      <c r="Q12" s="42"/>
      <c r="R12" s="44">
        <f t="shared" si="5"/>
        <v>0</v>
      </c>
      <c r="S12" s="42"/>
      <c r="T12" s="44">
        <f t="shared" si="6"/>
        <v>0</v>
      </c>
      <c r="U12" s="42"/>
      <c r="V12" s="44">
        <f t="shared" si="7"/>
        <v>0</v>
      </c>
      <c r="W12" s="42"/>
      <c r="X12" s="44">
        <f t="shared" si="8"/>
        <v>0</v>
      </c>
      <c r="Y12" s="42"/>
      <c r="Z12" s="44">
        <f t="shared" si="9"/>
        <v>0</v>
      </c>
    </row>
    <row r="13" spans="1:38" s="3" customFormat="1" ht="67.5">
      <c r="B13" s="34" t="s">
        <v>44</v>
      </c>
      <c r="C13" s="39" t="s">
        <v>45</v>
      </c>
      <c r="D13" s="409" t="s">
        <v>46</v>
      </c>
      <c r="E13" s="41" t="s">
        <v>37</v>
      </c>
      <c r="F13" s="258">
        <v>0</v>
      </c>
      <c r="G13" s="42">
        <v>3766</v>
      </c>
      <c r="H13" s="44">
        <f t="shared" si="0"/>
        <v>0</v>
      </c>
      <c r="I13" s="42"/>
      <c r="J13" s="44">
        <f t="shared" si="1"/>
        <v>0</v>
      </c>
      <c r="K13" s="42"/>
      <c r="L13" s="44">
        <f t="shared" si="2"/>
        <v>0</v>
      </c>
      <c r="M13" s="42">
        <v>2400</v>
      </c>
      <c r="N13" s="44">
        <f t="shared" si="3"/>
        <v>0</v>
      </c>
      <c r="O13" s="42">
        <v>3858.75</v>
      </c>
      <c r="P13" s="44">
        <f t="shared" si="4"/>
        <v>0</v>
      </c>
      <c r="Q13" s="42">
        <v>3675</v>
      </c>
      <c r="R13" s="44">
        <f t="shared" si="5"/>
        <v>0</v>
      </c>
      <c r="S13" s="42">
        <v>2110</v>
      </c>
      <c r="T13" s="44">
        <f t="shared" si="6"/>
        <v>0</v>
      </c>
      <c r="U13" s="42"/>
      <c r="V13" s="44">
        <f t="shared" si="7"/>
        <v>0</v>
      </c>
      <c r="W13" s="42"/>
      <c r="X13" s="44">
        <f t="shared" si="8"/>
        <v>0</v>
      </c>
      <c r="Y13" s="42"/>
      <c r="Z13" s="44">
        <f t="shared" si="9"/>
        <v>0</v>
      </c>
    </row>
    <row r="14" spans="1:38" s="3" customFormat="1" ht="67.5">
      <c r="B14" s="34" t="s">
        <v>47</v>
      </c>
      <c r="C14" s="39" t="s">
        <v>48</v>
      </c>
      <c r="D14" s="409" t="s">
        <v>46</v>
      </c>
      <c r="E14" s="41" t="s">
        <v>37</v>
      </c>
      <c r="F14" s="258">
        <v>0</v>
      </c>
      <c r="G14" s="42">
        <v>3766</v>
      </c>
      <c r="H14" s="44">
        <f t="shared" si="0"/>
        <v>0</v>
      </c>
      <c r="I14" s="42"/>
      <c r="J14" s="44">
        <f t="shared" si="1"/>
        <v>0</v>
      </c>
      <c r="K14" s="42"/>
      <c r="L14" s="44">
        <f t="shared" si="2"/>
        <v>0</v>
      </c>
      <c r="M14" s="42">
        <v>1800</v>
      </c>
      <c r="N14" s="44">
        <f t="shared" si="3"/>
        <v>0</v>
      </c>
      <c r="O14" s="42">
        <v>2882.25</v>
      </c>
      <c r="P14" s="44">
        <f t="shared" si="4"/>
        <v>0</v>
      </c>
      <c r="Q14" s="42">
        <v>2745</v>
      </c>
      <c r="R14" s="44">
        <f t="shared" si="5"/>
        <v>0</v>
      </c>
      <c r="S14" s="42">
        <v>1610</v>
      </c>
      <c r="T14" s="44">
        <f t="shared" si="6"/>
        <v>0</v>
      </c>
      <c r="U14" s="42"/>
      <c r="V14" s="44">
        <f t="shared" si="7"/>
        <v>0</v>
      </c>
      <c r="W14" s="42"/>
      <c r="X14" s="44">
        <f t="shared" si="8"/>
        <v>0</v>
      </c>
      <c r="Y14" s="42"/>
      <c r="Z14" s="44">
        <f t="shared" si="9"/>
        <v>0</v>
      </c>
    </row>
    <row r="15" spans="1:38" s="3" customFormat="1" ht="45">
      <c r="B15" s="34">
        <v>2.2999999999999998</v>
      </c>
      <c r="C15" s="39"/>
      <c r="D15" s="409" t="s">
        <v>49</v>
      </c>
      <c r="E15" s="41" t="s">
        <v>37</v>
      </c>
      <c r="F15" s="258">
        <v>0</v>
      </c>
      <c r="G15" s="42">
        <v>1614</v>
      </c>
      <c r="H15" s="44">
        <f t="shared" si="0"/>
        <v>0</v>
      </c>
      <c r="I15" s="42"/>
      <c r="J15" s="44">
        <f t="shared" si="1"/>
        <v>0</v>
      </c>
      <c r="K15" s="42"/>
      <c r="L15" s="44">
        <f t="shared" si="2"/>
        <v>0</v>
      </c>
      <c r="M15" s="42">
        <v>750</v>
      </c>
      <c r="N15" s="44">
        <f t="shared" si="3"/>
        <v>0</v>
      </c>
      <c r="O15" s="42">
        <v>918.75</v>
      </c>
      <c r="P15" s="44">
        <f t="shared" si="4"/>
        <v>0</v>
      </c>
      <c r="Q15" s="42">
        <v>875</v>
      </c>
      <c r="R15" s="44">
        <f t="shared" si="5"/>
        <v>0</v>
      </c>
      <c r="S15" s="42">
        <v>460</v>
      </c>
      <c r="T15" s="44">
        <f t="shared" si="6"/>
        <v>0</v>
      </c>
      <c r="U15" s="42"/>
      <c r="V15" s="44">
        <f t="shared" si="7"/>
        <v>0</v>
      </c>
      <c r="W15" s="42"/>
      <c r="X15" s="44">
        <f t="shared" si="8"/>
        <v>0</v>
      </c>
      <c r="Y15" s="42"/>
      <c r="Z15" s="44">
        <f t="shared" si="9"/>
        <v>0</v>
      </c>
    </row>
    <row r="16" spans="1:38" s="3" customFormat="1" ht="67.5">
      <c r="B16" s="34">
        <v>2.4</v>
      </c>
      <c r="C16" s="39" t="s">
        <v>50</v>
      </c>
      <c r="D16" s="409" t="s">
        <v>51</v>
      </c>
      <c r="E16" s="41" t="s">
        <v>37</v>
      </c>
      <c r="F16" s="258">
        <v>0</v>
      </c>
      <c r="G16" s="42">
        <v>1775</v>
      </c>
      <c r="H16" s="44">
        <f t="shared" si="0"/>
        <v>0</v>
      </c>
      <c r="I16" s="42"/>
      <c r="J16" s="44">
        <f t="shared" si="1"/>
        <v>0</v>
      </c>
      <c r="K16" s="42"/>
      <c r="L16" s="44">
        <f t="shared" si="2"/>
        <v>0</v>
      </c>
      <c r="M16" s="42">
        <v>1800</v>
      </c>
      <c r="N16" s="44">
        <f t="shared" si="3"/>
        <v>0</v>
      </c>
      <c r="O16" s="42">
        <v>2184</v>
      </c>
      <c r="P16" s="44">
        <f t="shared" si="4"/>
        <v>0</v>
      </c>
      <c r="Q16" s="42">
        <v>2080</v>
      </c>
      <c r="R16" s="44">
        <f t="shared" si="5"/>
        <v>0</v>
      </c>
      <c r="S16" s="42">
        <v>1475</v>
      </c>
      <c r="T16" s="44">
        <f t="shared" si="6"/>
        <v>0</v>
      </c>
      <c r="U16" s="42"/>
      <c r="V16" s="44">
        <f t="shared" si="7"/>
        <v>0</v>
      </c>
      <c r="W16" s="42"/>
      <c r="X16" s="44">
        <f t="shared" si="8"/>
        <v>0</v>
      </c>
      <c r="Y16" s="42"/>
      <c r="Z16" s="44">
        <f t="shared" si="9"/>
        <v>0</v>
      </c>
    </row>
    <row r="17" spans="2:26" s="3" customFormat="1" ht="78.75">
      <c r="B17" s="34">
        <v>2.5</v>
      </c>
      <c r="C17" s="39"/>
      <c r="D17" s="409" t="s">
        <v>52</v>
      </c>
      <c r="E17" s="41" t="s">
        <v>37</v>
      </c>
      <c r="F17" s="258">
        <v>0</v>
      </c>
      <c r="G17" s="42">
        <v>860</v>
      </c>
      <c r="H17" s="44">
        <f t="shared" si="0"/>
        <v>0</v>
      </c>
      <c r="I17" s="42"/>
      <c r="J17" s="44">
        <f t="shared" si="1"/>
        <v>0</v>
      </c>
      <c r="K17" s="42"/>
      <c r="L17" s="44">
        <f t="shared" si="2"/>
        <v>0</v>
      </c>
      <c r="M17" s="42">
        <v>807</v>
      </c>
      <c r="N17" s="44">
        <f t="shared" si="3"/>
        <v>0</v>
      </c>
      <c r="O17" s="42">
        <v>1044.75</v>
      </c>
      <c r="P17" s="44">
        <f t="shared" si="4"/>
        <v>0</v>
      </c>
      <c r="Q17" s="42">
        <v>995</v>
      </c>
      <c r="R17" s="44">
        <f t="shared" si="5"/>
        <v>0</v>
      </c>
      <c r="S17" s="42">
        <v>465</v>
      </c>
      <c r="T17" s="44">
        <f t="shared" si="6"/>
        <v>0</v>
      </c>
      <c r="U17" s="42"/>
      <c r="V17" s="44">
        <f t="shared" si="7"/>
        <v>0</v>
      </c>
      <c r="W17" s="42"/>
      <c r="X17" s="44">
        <f t="shared" si="8"/>
        <v>0</v>
      </c>
      <c r="Y17" s="42"/>
      <c r="Z17" s="44">
        <f t="shared" si="9"/>
        <v>0</v>
      </c>
    </row>
    <row r="18" spans="2:26" s="3" customFormat="1" ht="56.25">
      <c r="B18" s="34">
        <v>2.6</v>
      </c>
      <c r="C18" s="39" t="s">
        <v>53</v>
      </c>
      <c r="D18" s="409" t="s">
        <v>54</v>
      </c>
      <c r="E18" s="41" t="s">
        <v>55</v>
      </c>
      <c r="F18" s="258">
        <v>0</v>
      </c>
      <c r="G18" s="42">
        <v>1375</v>
      </c>
      <c r="H18" s="44">
        <f t="shared" si="0"/>
        <v>0</v>
      </c>
      <c r="I18" s="42"/>
      <c r="J18" s="44">
        <f t="shared" si="1"/>
        <v>0</v>
      </c>
      <c r="K18" s="42"/>
      <c r="L18" s="44">
        <f t="shared" si="2"/>
        <v>0</v>
      </c>
      <c r="M18" s="42">
        <v>350</v>
      </c>
      <c r="N18" s="44">
        <f t="shared" si="3"/>
        <v>0</v>
      </c>
      <c r="O18" s="42">
        <v>1207.5</v>
      </c>
      <c r="P18" s="44">
        <f t="shared" si="4"/>
        <v>0</v>
      </c>
      <c r="Q18" s="42">
        <v>1150</v>
      </c>
      <c r="R18" s="44">
        <f t="shared" si="5"/>
        <v>0</v>
      </c>
      <c r="S18" s="42">
        <v>550</v>
      </c>
      <c r="T18" s="44">
        <f t="shared" si="6"/>
        <v>0</v>
      </c>
      <c r="U18" s="42"/>
      <c r="V18" s="44">
        <f t="shared" si="7"/>
        <v>0</v>
      </c>
      <c r="W18" s="42"/>
      <c r="X18" s="44">
        <f t="shared" si="8"/>
        <v>0</v>
      </c>
      <c r="Y18" s="42"/>
      <c r="Z18" s="44">
        <f t="shared" si="9"/>
        <v>0</v>
      </c>
    </row>
    <row r="19" spans="2:26" s="3" customFormat="1" ht="78.75" customHeight="1">
      <c r="B19" s="34">
        <v>2.7</v>
      </c>
      <c r="C19" s="39" t="s">
        <v>56</v>
      </c>
      <c r="D19" s="409" t="s">
        <v>57</v>
      </c>
      <c r="E19" s="41" t="s">
        <v>55</v>
      </c>
      <c r="F19" s="258" t="s">
        <v>58</v>
      </c>
      <c r="G19" s="42"/>
      <c r="H19" s="42"/>
      <c r="I19" s="42"/>
      <c r="J19" s="42"/>
      <c r="K19" s="42"/>
      <c r="L19" s="42"/>
      <c r="M19" s="42"/>
      <c r="N19" s="42"/>
      <c r="O19" s="42">
        <v>1102.5</v>
      </c>
      <c r="P19" s="42"/>
      <c r="Q19" s="42">
        <v>1050</v>
      </c>
      <c r="R19" s="42"/>
      <c r="S19" s="42"/>
      <c r="T19" s="42"/>
      <c r="U19" s="42"/>
      <c r="V19" s="42"/>
      <c r="W19" s="42"/>
      <c r="X19" s="42"/>
      <c r="Y19" s="42"/>
      <c r="Z19" s="42"/>
    </row>
    <row r="20" spans="2:26" s="3" customFormat="1" ht="11.25" customHeight="1">
      <c r="B20" s="61"/>
      <c r="C20" s="62"/>
      <c r="D20" s="63" t="s">
        <v>59</v>
      </c>
      <c r="E20" s="64"/>
      <c r="F20" s="65"/>
      <c r="G20" s="65"/>
      <c r="H20" s="66">
        <f>SUM(H11:H19)</f>
        <v>0</v>
      </c>
      <c r="I20" s="65"/>
      <c r="J20" s="66">
        <f>SUM(J11:J19)</f>
        <v>0</v>
      </c>
      <c r="K20" s="65"/>
      <c r="L20" s="66">
        <f>SUM(L11:L19)</f>
        <v>0</v>
      </c>
      <c r="M20" s="65"/>
      <c r="N20" s="66">
        <f>SUM(N11:N19)</f>
        <v>0</v>
      </c>
      <c r="O20" s="65"/>
      <c r="P20" s="66">
        <f>SUM(P11:P19)</f>
        <v>0</v>
      </c>
      <c r="Q20" s="65"/>
      <c r="R20" s="66">
        <f>SUM(R11:R19)</f>
        <v>0</v>
      </c>
      <c r="S20" s="65"/>
      <c r="T20" s="66">
        <f>SUM(T11:T19)</f>
        <v>0</v>
      </c>
      <c r="U20" s="65"/>
      <c r="V20" s="66">
        <f>SUM(V11:V19)</f>
        <v>0</v>
      </c>
      <c r="W20" s="65"/>
      <c r="X20" s="66">
        <f>SUM(X11:X19)</f>
        <v>0</v>
      </c>
      <c r="Y20" s="65"/>
      <c r="Z20" s="66">
        <f>SUM(Z11:Z19)</f>
        <v>0</v>
      </c>
    </row>
    <row r="21" spans="2:26" s="3" customFormat="1" ht="11.25" customHeight="1">
      <c r="B21" s="67"/>
      <c r="C21" s="39"/>
      <c r="D21" s="68"/>
      <c r="E21" s="41"/>
      <c r="F21" s="42"/>
      <c r="G21" s="42"/>
      <c r="H21" s="42"/>
      <c r="I21" s="42"/>
      <c r="J21" s="42"/>
      <c r="K21" s="42"/>
      <c r="L21" s="42"/>
      <c r="M21" s="42"/>
      <c r="N21" s="42"/>
      <c r="O21" s="42"/>
      <c r="P21" s="42"/>
      <c r="Q21" s="42"/>
      <c r="R21" s="42"/>
      <c r="S21" s="42"/>
      <c r="T21" s="42"/>
      <c r="U21" s="42"/>
      <c r="V21" s="42"/>
      <c r="W21" s="42"/>
      <c r="X21" s="42"/>
      <c r="Y21" s="42"/>
      <c r="Z21" s="42"/>
    </row>
    <row r="22" spans="2:26" ht="11.25" customHeight="1">
      <c r="B22" s="69">
        <v>3</v>
      </c>
      <c r="C22" s="69"/>
      <c r="D22" s="70" t="s">
        <v>60</v>
      </c>
      <c r="E22" s="71"/>
      <c r="F22" s="72"/>
      <c r="G22" s="72"/>
      <c r="H22" s="72"/>
      <c r="I22" s="72"/>
      <c r="J22" s="72"/>
      <c r="K22" s="72"/>
      <c r="L22" s="72"/>
      <c r="M22" s="72"/>
      <c r="N22" s="72"/>
      <c r="O22" s="72"/>
      <c r="P22" s="72"/>
      <c r="Q22" s="72"/>
      <c r="R22" s="72"/>
      <c r="S22" s="72"/>
      <c r="T22" s="72"/>
      <c r="U22" s="72"/>
      <c r="V22" s="72"/>
      <c r="W22" s="72"/>
      <c r="X22" s="72"/>
      <c r="Y22" s="72"/>
      <c r="Z22" s="72"/>
    </row>
    <row r="23" spans="2:26" ht="146.25">
      <c r="B23" s="34">
        <v>3.01</v>
      </c>
      <c r="C23" s="39" t="s">
        <v>61</v>
      </c>
      <c r="D23" s="40" t="s">
        <v>631</v>
      </c>
      <c r="E23" s="41" t="s">
        <v>62</v>
      </c>
      <c r="F23" s="42">
        <v>75</v>
      </c>
      <c r="G23" s="42">
        <v>2852</v>
      </c>
      <c r="H23" s="44">
        <f t="shared" ref="H23:H33" si="10">G23*$F23</f>
        <v>213900</v>
      </c>
      <c r="I23" s="287">
        <v>2475</v>
      </c>
      <c r="J23" s="44">
        <f t="shared" ref="J23:J33" si="11">I23*$F23</f>
        <v>185625</v>
      </c>
      <c r="K23" s="287">
        <v>2475</v>
      </c>
      <c r="L23" s="44">
        <f t="shared" ref="L23:L33" si="12">K23*$F23</f>
        <v>185625</v>
      </c>
      <c r="M23" s="42">
        <v>2400</v>
      </c>
      <c r="N23" s="44">
        <f t="shared" ref="N23:N33" si="13">M23*$F23</f>
        <v>180000</v>
      </c>
      <c r="O23" s="42">
        <v>2672.25</v>
      </c>
      <c r="P23" s="44">
        <f t="shared" ref="P23:P33" si="14">O23*$F23</f>
        <v>200418.75</v>
      </c>
      <c r="Q23" s="42">
        <v>2545</v>
      </c>
      <c r="R23" s="44">
        <f t="shared" ref="R23:R33" si="15">Q23*$F23</f>
        <v>190875</v>
      </c>
      <c r="S23" s="42">
        <v>1820</v>
      </c>
      <c r="T23" s="44">
        <f t="shared" ref="T23:T33" si="16">S23*$F23</f>
        <v>136500</v>
      </c>
      <c r="U23" s="42">
        <v>2695</v>
      </c>
      <c r="V23" s="44">
        <f t="shared" ref="V23:V33" si="17">U23*$F23</f>
        <v>202125</v>
      </c>
      <c r="W23" s="355">
        <v>2400</v>
      </c>
      <c r="X23" s="44">
        <f t="shared" ref="X23:X33" si="18">W23*$F23</f>
        <v>180000</v>
      </c>
      <c r="Y23" s="42">
        <f>MIN(G23,M23,O23,U23)</f>
        <v>2400</v>
      </c>
      <c r="Z23" s="44">
        <f t="shared" ref="Z23:Z33" si="19">Y23*$F23</f>
        <v>180000</v>
      </c>
    </row>
    <row r="24" spans="2:26" ht="146.25">
      <c r="B24" s="34">
        <v>3.02</v>
      </c>
      <c r="C24" s="39" t="s">
        <v>63</v>
      </c>
      <c r="D24" s="40" t="s">
        <v>631</v>
      </c>
      <c r="E24" s="41" t="s">
        <v>62</v>
      </c>
      <c r="F24" s="42">
        <v>23</v>
      </c>
      <c r="G24" s="42">
        <v>2852</v>
      </c>
      <c r="H24" s="44">
        <f t="shared" si="10"/>
        <v>65596</v>
      </c>
      <c r="I24" s="287">
        <v>2475</v>
      </c>
      <c r="J24" s="44">
        <f t="shared" si="11"/>
        <v>56925</v>
      </c>
      <c r="K24" s="287">
        <v>2475</v>
      </c>
      <c r="L24" s="44">
        <f t="shared" si="12"/>
        <v>56925</v>
      </c>
      <c r="M24" s="42">
        <v>2400</v>
      </c>
      <c r="N24" s="44">
        <f t="shared" si="13"/>
        <v>55200</v>
      </c>
      <c r="O24" s="42">
        <v>2672.25</v>
      </c>
      <c r="P24" s="44">
        <f t="shared" si="14"/>
        <v>61461.75</v>
      </c>
      <c r="Q24" s="42">
        <v>2545</v>
      </c>
      <c r="R24" s="44">
        <f t="shared" si="15"/>
        <v>58535</v>
      </c>
      <c r="S24" s="42">
        <v>1820</v>
      </c>
      <c r="T24" s="44">
        <f t="shared" si="16"/>
        <v>41860</v>
      </c>
      <c r="U24" s="42">
        <v>2695</v>
      </c>
      <c r="V24" s="44">
        <f t="shared" si="17"/>
        <v>61985</v>
      </c>
      <c r="W24" s="355">
        <v>2400</v>
      </c>
      <c r="X24" s="44">
        <f t="shared" si="18"/>
        <v>55200</v>
      </c>
      <c r="Y24" s="42">
        <f t="shared" ref="Y24:Y31" si="20">MIN(G24,M24,O24,U24)</f>
        <v>2400</v>
      </c>
      <c r="Z24" s="44">
        <f t="shared" si="19"/>
        <v>55200</v>
      </c>
    </row>
    <row r="25" spans="2:26" ht="146.25">
      <c r="B25" s="34">
        <v>3.03</v>
      </c>
      <c r="C25" s="39" t="s">
        <v>64</v>
      </c>
      <c r="D25" s="40" t="s">
        <v>632</v>
      </c>
      <c r="E25" s="41" t="s">
        <v>62</v>
      </c>
      <c r="F25" s="42">
        <v>42</v>
      </c>
      <c r="G25" s="42">
        <v>2895</v>
      </c>
      <c r="H25" s="44">
        <f t="shared" si="10"/>
        <v>121590</v>
      </c>
      <c r="I25" s="287">
        <v>2550</v>
      </c>
      <c r="J25" s="44">
        <f t="shared" si="11"/>
        <v>107100</v>
      </c>
      <c r="K25" s="287">
        <v>2550</v>
      </c>
      <c r="L25" s="44">
        <f t="shared" si="12"/>
        <v>107100</v>
      </c>
      <c r="M25" s="42">
        <v>2500</v>
      </c>
      <c r="N25" s="44">
        <f t="shared" si="13"/>
        <v>105000</v>
      </c>
      <c r="O25" s="42">
        <v>2724.75</v>
      </c>
      <c r="P25" s="44">
        <f t="shared" si="14"/>
        <v>114439.5</v>
      </c>
      <c r="Q25" s="42">
        <v>2595</v>
      </c>
      <c r="R25" s="44">
        <f t="shared" si="15"/>
        <v>108990</v>
      </c>
      <c r="S25" s="42">
        <v>1880</v>
      </c>
      <c r="T25" s="44">
        <f t="shared" si="16"/>
        <v>78960</v>
      </c>
      <c r="U25" s="42">
        <v>2805</v>
      </c>
      <c r="V25" s="44">
        <f t="shared" si="17"/>
        <v>117810</v>
      </c>
      <c r="W25" s="355">
        <v>2500</v>
      </c>
      <c r="X25" s="44">
        <f t="shared" si="18"/>
        <v>105000</v>
      </c>
      <c r="Y25" s="42">
        <f t="shared" si="20"/>
        <v>2500</v>
      </c>
      <c r="Z25" s="44">
        <f t="shared" si="19"/>
        <v>105000</v>
      </c>
    </row>
    <row r="26" spans="2:26" ht="146.25">
      <c r="B26" s="34">
        <v>3.04</v>
      </c>
      <c r="C26" s="39" t="s">
        <v>65</v>
      </c>
      <c r="D26" s="40" t="s">
        <v>633</v>
      </c>
      <c r="E26" s="41" t="s">
        <v>62</v>
      </c>
      <c r="F26" s="42">
        <v>4</v>
      </c>
      <c r="G26" s="42">
        <v>3012</v>
      </c>
      <c r="H26" s="44">
        <f t="shared" si="10"/>
        <v>12048</v>
      </c>
      <c r="I26" s="287">
        <v>2987.25</v>
      </c>
      <c r="J26" s="44">
        <f t="shared" si="11"/>
        <v>11949</v>
      </c>
      <c r="K26" s="287">
        <v>2987.25</v>
      </c>
      <c r="L26" s="44">
        <f t="shared" si="12"/>
        <v>11949</v>
      </c>
      <c r="M26" s="42">
        <v>3200</v>
      </c>
      <c r="N26" s="44">
        <f t="shared" si="13"/>
        <v>12800</v>
      </c>
      <c r="O26" s="42">
        <v>2987.25</v>
      </c>
      <c r="P26" s="44">
        <f t="shared" si="14"/>
        <v>11949</v>
      </c>
      <c r="Q26" s="42">
        <v>2845</v>
      </c>
      <c r="R26" s="44">
        <f t="shared" si="15"/>
        <v>11380</v>
      </c>
      <c r="S26" s="42">
        <v>2195</v>
      </c>
      <c r="T26" s="44">
        <f t="shared" si="16"/>
        <v>8780</v>
      </c>
      <c r="U26" s="42">
        <v>3245.0000000000005</v>
      </c>
      <c r="V26" s="44">
        <f t="shared" si="17"/>
        <v>12980.000000000002</v>
      </c>
      <c r="W26" s="355">
        <v>2987.25</v>
      </c>
      <c r="X26" s="44">
        <f t="shared" si="18"/>
        <v>11949</v>
      </c>
      <c r="Y26" s="42">
        <f t="shared" si="20"/>
        <v>2987.25</v>
      </c>
      <c r="Z26" s="44">
        <f t="shared" si="19"/>
        <v>11949</v>
      </c>
    </row>
    <row r="27" spans="2:26" ht="101.25">
      <c r="B27" s="34">
        <v>3.05</v>
      </c>
      <c r="C27" s="39" t="s">
        <v>66</v>
      </c>
      <c r="D27" s="40" t="s">
        <v>634</v>
      </c>
      <c r="E27" s="41" t="s">
        <v>62</v>
      </c>
      <c r="F27" s="42">
        <v>5</v>
      </c>
      <c r="G27" s="42">
        <v>4852</v>
      </c>
      <c r="H27" s="44">
        <f t="shared" si="10"/>
        <v>24260</v>
      </c>
      <c r="I27" s="287">
        <v>4842</v>
      </c>
      <c r="J27" s="44">
        <f t="shared" si="11"/>
        <v>24210</v>
      </c>
      <c r="K27" s="287">
        <v>4842</v>
      </c>
      <c r="L27" s="44">
        <f t="shared" si="12"/>
        <v>24210</v>
      </c>
      <c r="M27" s="42">
        <v>4500</v>
      </c>
      <c r="N27" s="44">
        <f t="shared" si="13"/>
        <v>22500</v>
      </c>
      <c r="O27" s="42">
        <v>7218.75</v>
      </c>
      <c r="P27" s="44">
        <f t="shared" si="14"/>
        <v>36093.75</v>
      </c>
      <c r="Q27" s="42">
        <v>6820</v>
      </c>
      <c r="R27" s="44">
        <f t="shared" si="15"/>
        <v>34100</v>
      </c>
      <c r="S27" s="42">
        <v>4350</v>
      </c>
      <c r="T27" s="44">
        <f t="shared" si="16"/>
        <v>21750</v>
      </c>
      <c r="U27" s="42">
        <v>10450</v>
      </c>
      <c r="V27" s="44">
        <f t="shared" si="17"/>
        <v>52250</v>
      </c>
      <c r="W27" s="355">
        <v>9500</v>
      </c>
      <c r="X27" s="44">
        <f t="shared" si="18"/>
        <v>47500</v>
      </c>
      <c r="Y27" s="42">
        <f t="shared" si="20"/>
        <v>4500</v>
      </c>
      <c r="Z27" s="44">
        <f t="shared" si="19"/>
        <v>22500</v>
      </c>
    </row>
    <row r="28" spans="2:26" ht="67.5">
      <c r="B28" s="34">
        <v>3.06</v>
      </c>
      <c r="C28" s="39" t="s">
        <v>67</v>
      </c>
      <c r="D28" s="73" t="s">
        <v>635</v>
      </c>
      <c r="E28" s="41" t="s">
        <v>62</v>
      </c>
      <c r="F28" s="42">
        <v>27</v>
      </c>
      <c r="G28" s="42">
        <v>6994</v>
      </c>
      <c r="H28" s="44">
        <f t="shared" si="10"/>
        <v>188838</v>
      </c>
      <c r="I28" s="287">
        <v>5380</v>
      </c>
      <c r="J28" s="44">
        <f t="shared" si="11"/>
        <v>145260</v>
      </c>
      <c r="K28" s="287">
        <v>5380</v>
      </c>
      <c r="L28" s="44">
        <f t="shared" si="12"/>
        <v>145260</v>
      </c>
      <c r="M28" s="42">
        <v>4500</v>
      </c>
      <c r="N28" s="44">
        <f t="shared" si="13"/>
        <v>121500</v>
      </c>
      <c r="O28" s="42">
        <v>7784.7</v>
      </c>
      <c r="P28" s="44">
        <f t="shared" si="14"/>
        <v>210186.9</v>
      </c>
      <c r="Q28" s="42">
        <v>6575</v>
      </c>
      <c r="R28" s="44">
        <f t="shared" si="15"/>
        <v>177525</v>
      </c>
      <c r="S28" s="42">
        <v>7150</v>
      </c>
      <c r="T28" s="44">
        <f t="shared" si="16"/>
        <v>193050</v>
      </c>
      <c r="U28" s="42">
        <v>7464.6</v>
      </c>
      <c r="V28" s="44">
        <f t="shared" si="17"/>
        <v>201544.2</v>
      </c>
      <c r="W28" s="355">
        <v>6786</v>
      </c>
      <c r="X28" s="44">
        <f t="shared" si="18"/>
        <v>183222</v>
      </c>
      <c r="Y28" s="42">
        <f t="shared" si="20"/>
        <v>4500</v>
      </c>
      <c r="Z28" s="44">
        <f t="shared" si="19"/>
        <v>121500</v>
      </c>
    </row>
    <row r="29" spans="2:26" ht="45">
      <c r="B29" s="34">
        <v>3.07</v>
      </c>
      <c r="C29" s="39" t="s">
        <v>67</v>
      </c>
      <c r="D29" s="73" t="s">
        <v>636</v>
      </c>
      <c r="E29" s="41" t="s">
        <v>68</v>
      </c>
      <c r="F29" s="42">
        <v>20</v>
      </c>
      <c r="G29" s="42">
        <v>902</v>
      </c>
      <c r="H29" s="44">
        <f t="shared" si="10"/>
        <v>18040</v>
      </c>
      <c r="I29" s="287">
        <v>1066</v>
      </c>
      <c r="J29" s="44">
        <f t="shared" si="11"/>
        <v>21320</v>
      </c>
      <c r="K29" s="287">
        <v>1066</v>
      </c>
      <c r="L29" s="44">
        <f t="shared" si="12"/>
        <v>21320</v>
      </c>
      <c r="M29" s="42">
        <v>1200</v>
      </c>
      <c r="N29" s="44">
        <f t="shared" si="13"/>
        <v>24000</v>
      </c>
      <c r="O29" s="42">
        <v>997.5</v>
      </c>
      <c r="P29" s="44">
        <f t="shared" si="14"/>
        <v>19950</v>
      </c>
      <c r="Q29" s="42">
        <v>950</v>
      </c>
      <c r="R29" s="44">
        <f t="shared" si="15"/>
        <v>19000</v>
      </c>
      <c r="S29" s="42">
        <v>4580</v>
      </c>
      <c r="T29" s="44">
        <f t="shared" si="16"/>
        <v>91600</v>
      </c>
      <c r="U29" s="42">
        <v>7464.6</v>
      </c>
      <c r="V29" s="44">
        <f t="shared" si="17"/>
        <v>149292</v>
      </c>
      <c r="W29" s="355">
        <v>6786</v>
      </c>
      <c r="X29" s="44">
        <f t="shared" si="18"/>
        <v>135720</v>
      </c>
      <c r="Y29" s="42">
        <f t="shared" si="20"/>
        <v>902</v>
      </c>
      <c r="Z29" s="44">
        <f t="shared" si="19"/>
        <v>18040</v>
      </c>
    </row>
    <row r="30" spans="2:26" ht="67.5">
      <c r="B30" s="34">
        <v>3.08</v>
      </c>
      <c r="C30" s="39" t="s">
        <v>69</v>
      </c>
      <c r="D30" s="73" t="s">
        <v>637</v>
      </c>
      <c r="E30" s="41" t="s">
        <v>70</v>
      </c>
      <c r="F30" s="42">
        <v>7</v>
      </c>
      <c r="G30" s="42">
        <v>574</v>
      </c>
      <c r="H30" s="44">
        <f t="shared" si="10"/>
        <v>4018</v>
      </c>
      <c r="I30" s="287">
        <v>625</v>
      </c>
      <c r="J30" s="44">
        <f t="shared" si="11"/>
        <v>4375</v>
      </c>
      <c r="K30" s="287">
        <v>625</v>
      </c>
      <c r="L30" s="44">
        <f t="shared" si="12"/>
        <v>4375</v>
      </c>
      <c r="M30" s="42">
        <v>850</v>
      </c>
      <c r="N30" s="44">
        <f t="shared" si="13"/>
        <v>5950</v>
      </c>
      <c r="O30" s="42">
        <v>834.75</v>
      </c>
      <c r="P30" s="44">
        <f t="shared" si="14"/>
        <v>5843.25</v>
      </c>
      <c r="Q30" s="42">
        <v>650</v>
      </c>
      <c r="R30" s="44">
        <f t="shared" si="15"/>
        <v>4550</v>
      </c>
      <c r="S30" s="42">
        <v>620</v>
      </c>
      <c r="T30" s="44">
        <f t="shared" si="16"/>
        <v>4340</v>
      </c>
      <c r="U30" s="42">
        <v>1650.0000000000002</v>
      </c>
      <c r="V30" s="44">
        <f t="shared" si="17"/>
        <v>11550.000000000002</v>
      </c>
      <c r="W30" s="355">
        <v>1500</v>
      </c>
      <c r="X30" s="44">
        <f t="shared" si="18"/>
        <v>10500</v>
      </c>
      <c r="Y30" s="42">
        <f t="shared" si="20"/>
        <v>574</v>
      </c>
      <c r="Z30" s="44">
        <f t="shared" si="19"/>
        <v>4018</v>
      </c>
    </row>
    <row r="31" spans="2:26" ht="90">
      <c r="B31" s="34">
        <v>3.09</v>
      </c>
      <c r="C31" s="39" t="s">
        <v>71</v>
      </c>
      <c r="D31" s="40" t="s">
        <v>72</v>
      </c>
      <c r="E31" s="41" t="s">
        <v>70</v>
      </c>
      <c r="F31" s="42">
        <v>8</v>
      </c>
      <c r="G31" s="42">
        <v>1804</v>
      </c>
      <c r="H31" s="44">
        <f t="shared" si="10"/>
        <v>14432</v>
      </c>
      <c r="I31" s="287">
        <v>1950</v>
      </c>
      <c r="J31" s="44">
        <f t="shared" si="11"/>
        <v>15600</v>
      </c>
      <c r="K31" s="287">
        <v>1950</v>
      </c>
      <c r="L31" s="44">
        <f t="shared" si="12"/>
        <v>15600</v>
      </c>
      <c r="M31" s="42">
        <v>1500</v>
      </c>
      <c r="N31" s="44">
        <f t="shared" si="13"/>
        <v>12000</v>
      </c>
      <c r="O31" s="42">
        <v>2152.5</v>
      </c>
      <c r="P31" s="44">
        <f t="shared" si="14"/>
        <v>17220</v>
      </c>
      <c r="Q31" s="42">
        <v>1850</v>
      </c>
      <c r="R31" s="44">
        <f t="shared" si="15"/>
        <v>14800</v>
      </c>
      <c r="S31" s="42">
        <v>740</v>
      </c>
      <c r="T31" s="44">
        <f t="shared" si="16"/>
        <v>5920</v>
      </c>
      <c r="U31" s="42">
        <v>2200</v>
      </c>
      <c r="V31" s="44">
        <f t="shared" si="17"/>
        <v>17600</v>
      </c>
      <c r="W31" s="355">
        <v>2000</v>
      </c>
      <c r="X31" s="44">
        <f t="shared" si="18"/>
        <v>16000</v>
      </c>
      <c r="Y31" s="42">
        <f t="shared" si="20"/>
        <v>1500</v>
      </c>
      <c r="Z31" s="44">
        <f t="shared" si="19"/>
        <v>12000</v>
      </c>
    </row>
    <row r="32" spans="2:26" ht="146.25">
      <c r="B32" s="74">
        <v>3.1</v>
      </c>
      <c r="C32" s="39" t="s">
        <v>73</v>
      </c>
      <c r="D32" s="40" t="s">
        <v>638</v>
      </c>
      <c r="E32" s="41" t="s">
        <v>70</v>
      </c>
      <c r="F32" s="42">
        <v>70</v>
      </c>
      <c r="G32" s="42">
        <v>410</v>
      </c>
      <c r="H32" s="44">
        <f t="shared" si="10"/>
        <v>28700</v>
      </c>
      <c r="I32" s="287">
        <v>475</v>
      </c>
      <c r="J32" s="44">
        <f t="shared" si="11"/>
        <v>33250</v>
      </c>
      <c r="K32" s="287">
        <v>475</v>
      </c>
      <c r="L32" s="44">
        <f t="shared" si="12"/>
        <v>33250</v>
      </c>
      <c r="M32" s="42">
        <v>350</v>
      </c>
      <c r="N32" s="44">
        <f t="shared" si="13"/>
        <v>24500</v>
      </c>
      <c r="O32" s="42">
        <v>414.75</v>
      </c>
      <c r="P32" s="44">
        <f t="shared" si="14"/>
        <v>29032.5</v>
      </c>
      <c r="Q32" s="42">
        <v>355</v>
      </c>
      <c r="R32" s="44">
        <f t="shared" si="15"/>
        <v>24850</v>
      </c>
      <c r="S32" s="42">
        <v>410</v>
      </c>
      <c r="T32" s="44">
        <f t="shared" si="16"/>
        <v>28700</v>
      </c>
      <c r="U32" s="42">
        <v>935.00000000000011</v>
      </c>
      <c r="V32" s="44">
        <f t="shared" si="17"/>
        <v>65450.000000000007</v>
      </c>
      <c r="W32" s="355">
        <v>850</v>
      </c>
      <c r="X32" s="44">
        <f t="shared" si="18"/>
        <v>59500</v>
      </c>
      <c r="Y32" s="42">
        <v>200</v>
      </c>
      <c r="Z32" s="44">
        <f t="shared" si="19"/>
        <v>14000</v>
      </c>
    </row>
    <row r="33" spans="2:26" ht="146.25">
      <c r="B33" s="34">
        <v>3.11</v>
      </c>
      <c r="C33" s="39" t="s">
        <v>74</v>
      </c>
      <c r="D33" s="40" t="s">
        <v>639</v>
      </c>
      <c r="E33" s="41" t="s">
        <v>70</v>
      </c>
      <c r="F33" s="42">
        <v>45</v>
      </c>
      <c r="G33" s="42">
        <v>450</v>
      </c>
      <c r="H33" s="44">
        <f t="shared" si="10"/>
        <v>20250</v>
      </c>
      <c r="I33" s="287">
        <v>490</v>
      </c>
      <c r="J33" s="44">
        <f t="shared" si="11"/>
        <v>22050</v>
      </c>
      <c r="K33" s="287">
        <v>490</v>
      </c>
      <c r="L33" s="44">
        <f t="shared" si="12"/>
        <v>22050</v>
      </c>
      <c r="M33" s="42">
        <v>350</v>
      </c>
      <c r="N33" s="44">
        <f t="shared" si="13"/>
        <v>15750</v>
      </c>
      <c r="O33" s="42">
        <v>435.75</v>
      </c>
      <c r="P33" s="44">
        <f t="shared" si="14"/>
        <v>19608.75</v>
      </c>
      <c r="Q33" s="42">
        <v>365</v>
      </c>
      <c r="R33" s="44">
        <f t="shared" si="15"/>
        <v>16425</v>
      </c>
      <c r="S33" s="42">
        <v>480</v>
      </c>
      <c r="T33" s="44">
        <f t="shared" si="16"/>
        <v>21600</v>
      </c>
      <c r="U33" s="42">
        <v>1045</v>
      </c>
      <c r="V33" s="44">
        <f t="shared" si="17"/>
        <v>47025</v>
      </c>
      <c r="W33" s="355">
        <v>950</v>
      </c>
      <c r="X33" s="44">
        <f t="shared" si="18"/>
        <v>42750</v>
      </c>
      <c r="Y33" s="42">
        <v>260</v>
      </c>
      <c r="Z33" s="44">
        <f t="shared" si="19"/>
        <v>11700</v>
      </c>
    </row>
    <row r="34" spans="2:26" ht="11.25" customHeight="1">
      <c r="B34" s="61"/>
      <c r="C34" s="75"/>
      <c r="D34" s="63" t="s">
        <v>75</v>
      </c>
      <c r="E34" s="76"/>
      <c r="F34" s="77"/>
      <c r="G34" s="77"/>
      <c r="H34" s="66">
        <f>SUM(H23:H33)</f>
        <v>711672</v>
      </c>
      <c r="I34" s="77"/>
      <c r="J34" s="66">
        <f>SUM(J23:J33)</f>
        <v>627664</v>
      </c>
      <c r="K34" s="77"/>
      <c r="L34" s="66">
        <f>SUM(L23:L33)</f>
        <v>627664</v>
      </c>
      <c r="M34" s="77"/>
      <c r="N34" s="66">
        <f>SUM(N23:N33)</f>
        <v>579200</v>
      </c>
      <c r="O34" s="77"/>
      <c r="P34" s="66">
        <f>SUM(P23:P33)</f>
        <v>726204.15</v>
      </c>
      <c r="Q34" s="77"/>
      <c r="R34" s="66">
        <f>SUM(R23:R33)</f>
        <v>661030</v>
      </c>
      <c r="S34" s="77"/>
      <c r="T34" s="66">
        <f>SUM(T23:T33)</f>
        <v>633060</v>
      </c>
      <c r="U34" s="77"/>
      <c r="V34" s="66">
        <f>SUM(V23:V33)</f>
        <v>939611.2</v>
      </c>
      <c r="W34" s="358"/>
      <c r="X34" s="66">
        <f>SUM(X23:X33)</f>
        <v>847341</v>
      </c>
      <c r="Y34" s="77"/>
      <c r="Z34" s="66">
        <f>SUM(Z23:Z33)</f>
        <v>555907</v>
      </c>
    </row>
    <row r="35" spans="2:26" ht="11.25" customHeight="1">
      <c r="B35" s="54"/>
      <c r="C35" s="78"/>
      <c r="D35" s="73"/>
      <c r="E35" s="41"/>
      <c r="F35" s="42"/>
      <c r="G35" s="42"/>
      <c r="H35" s="42"/>
      <c r="I35" s="42"/>
      <c r="J35" s="42"/>
      <c r="K35" s="42"/>
      <c r="L35" s="42"/>
      <c r="M35" s="42"/>
      <c r="N35" s="42"/>
      <c r="O35" s="42"/>
      <c r="P35" s="42"/>
      <c r="Q35" s="42"/>
      <c r="R35" s="42"/>
      <c r="S35" s="42"/>
      <c r="T35" s="42"/>
      <c r="U35" s="42"/>
      <c r="V35" s="42"/>
      <c r="W35" s="355"/>
      <c r="X35" s="42"/>
      <c r="Y35" s="42"/>
      <c r="Z35" s="42"/>
    </row>
    <row r="36" spans="2:26" ht="11.25" customHeight="1">
      <c r="B36" s="69">
        <v>4</v>
      </c>
      <c r="C36" s="69"/>
      <c r="D36" s="70" t="s">
        <v>8</v>
      </c>
      <c r="E36" s="71"/>
      <c r="F36" s="72"/>
      <c r="G36" s="72"/>
      <c r="H36" s="72"/>
      <c r="I36" s="72"/>
      <c r="J36" s="72"/>
      <c r="K36" s="72"/>
      <c r="L36" s="72"/>
      <c r="M36" s="72"/>
      <c r="N36" s="72"/>
      <c r="O36" s="72"/>
      <c r="P36" s="72"/>
      <c r="Q36" s="72"/>
      <c r="R36" s="72"/>
      <c r="S36" s="72"/>
      <c r="T36" s="72"/>
      <c r="U36" s="72"/>
      <c r="V36" s="72"/>
      <c r="W36" s="357"/>
      <c r="X36" s="72"/>
      <c r="Y36" s="72"/>
      <c r="Z36" s="72"/>
    </row>
    <row r="37" spans="2:26" ht="168.75">
      <c r="B37" s="34">
        <v>4.01</v>
      </c>
      <c r="C37" s="39" t="s">
        <v>76</v>
      </c>
      <c r="D37" s="40" t="s">
        <v>640</v>
      </c>
      <c r="E37" s="41" t="s">
        <v>62</v>
      </c>
      <c r="F37" s="42">
        <v>115</v>
      </c>
      <c r="G37" s="42">
        <v>2610</v>
      </c>
      <c r="H37" s="44">
        <f t="shared" ref="H37:H44" si="21">G37*$F37</f>
        <v>300150</v>
      </c>
      <c r="I37" s="291">
        <v>2560</v>
      </c>
      <c r="J37" s="44">
        <f t="shared" ref="J37:J44" si="22">I37*$F37</f>
        <v>294400</v>
      </c>
      <c r="K37" s="355">
        <v>2560</v>
      </c>
      <c r="L37" s="44">
        <f t="shared" ref="L37:L44" si="23">K37*$F37</f>
        <v>294400</v>
      </c>
      <c r="M37" s="42">
        <v>1800</v>
      </c>
      <c r="N37" s="44">
        <f t="shared" ref="N37:N44" si="24">M37*$F37</f>
        <v>207000</v>
      </c>
      <c r="O37" s="42">
        <v>2362.5</v>
      </c>
      <c r="P37" s="44">
        <f t="shared" ref="P37:P44" si="25">O37*$F37</f>
        <v>271687.5</v>
      </c>
      <c r="Q37" s="42">
        <v>2250</v>
      </c>
      <c r="R37" s="44">
        <f t="shared" ref="R37:R44" si="26">Q37*$F37</f>
        <v>258750</v>
      </c>
      <c r="S37" s="42">
        <v>1180</v>
      </c>
      <c r="T37" s="44">
        <f t="shared" ref="T37:T44" si="27">S37*$F37</f>
        <v>135700</v>
      </c>
      <c r="U37" s="42">
        <v>2420</v>
      </c>
      <c r="V37" s="44">
        <f t="shared" ref="V37:V44" si="28">U37*$F37</f>
        <v>278300</v>
      </c>
      <c r="W37" s="355">
        <v>2200</v>
      </c>
      <c r="X37" s="44">
        <f t="shared" ref="X37:X44" si="29">W37*$F37</f>
        <v>253000</v>
      </c>
      <c r="Y37" s="42">
        <f t="shared" ref="Y37:Y40" si="30">MIN(G37,M37,O37,U37)</f>
        <v>1800</v>
      </c>
      <c r="Z37" s="44">
        <f t="shared" ref="Z37:Z44" si="31">Y37*$F37</f>
        <v>207000</v>
      </c>
    </row>
    <row r="38" spans="2:26" ht="112.5">
      <c r="B38" s="34">
        <v>4.0199999999999996</v>
      </c>
      <c r="C38" s="39" t="s">
        <v>77</v>
      </c>
      <c r="D38" s="79" t="s">
        <v>78</v>
      </c>
      <c r="E38" s="41" t="s">
        <v>79</v>
      </c>
      <c r="F38" s="42">
        <v>650</v>
      </c>
      <c r="G38" s="42">
        <v>280</v>
      </c>
      <c r="H38" s="44">
        <f t="shared" si="21"/>
        <v>182000</v>
      </c>
      <c r="I38" s="291">
        <v>265</v>
      </c>
      <c r="J38" s="44">
        <f t="shared" si="22"/>
        <v>172250</v>
      </c>
      <c r="K38" s="355">
        <v>265</v>
      </c>
      <c r="L38" s="44">
        <f t="shared" si="23"/>
        <v>172250</v>
      </c>
      <c r="M38" s="42">
        <v>250</v>
      </c>
      <c r="N38" s="44">
        <f t="shared" si="24"/>
        <v>162500</v>
      </c>
      <c r="O38" s="42">
        <v>309.75</v>
      </c>
      <c r="P38" s="44">
        <f t="shared" si="25"/>
        <v>201337.5</v>
      </c>
      <c r="Q38" s="42">
        <v>278</v>
      </c>
      <c r="R38" s="44">
        <f t="shared" si="26"/>
        <v>180700</v>
      </c>
      <c r="S38" s="42">
        <v>160</v>
      </c>
      <c r="T38" s="44">
        <f t="shared" si="27"/>
        <v>104000</v>
      </c>
      <c r="U38" s="42">
        <v>247.50000000000003</v>
      </c>
      <c r="V38" s="44">
        <f t="shared" si="28"/>
        <v>160875.00000000003</v>
      </c>
      <c r="W38" s="355">
        <v>247.5</v>
      </c>
      <c r="X38" s="44">
        <f t="shared" si="29"/>
        <v>160875</v>
      </c>
      <c r="Y38" s="42">
        <f t="shared" si="30"/>
        <v>247.50000000000003</v>
      </c>
      <c r="Z38" s="44">
        <f t="shared" si="31"/>
        <v>160875.00000000003</v>
      </c>
    </row>
    <row r="39" spans="2:26" ht="67.5">
      <c r="B39" s="34">
        <v>4.03</v>
      </c>
      <c r="C39" s="39"/>
      <c r="D39" s="79" t="s">
        <v>641</v>
      </c>
      <c r="E39" s="41" t="s">
        <v>62</v>
      </c>
      <c r="F39" s="42">
        <v>48</v>
      </c>
      <c r="G39" s="42">
        <v>9146</v>
      </c>
      <c r="H39" s="44">
        <f t="shared" si="21"/>
        <v>439008</v>
      </c>
      <c r="I39" s="291">
        <v>6187</v>
      </c>
      <c r="J39" s="44">
        <f t="shared" si="22"/>
        <v>296976</v>
      </c>
      <c r="K39" s="355">
        <v>6187</v>
      </c>
      <c r="L39" s="44">
        <f t="shared" si="23"/>
        <v>296976</v>
      </c>
      <c r="M39" s="42">
        <v>11200</v>
      </c>
      <c r="N39" s="44">
        <f t="shared" si="24"/>
        <v>537600</v>
      </c>
      <c r="O39" s="42">
        <v>10762.5</v>
      </c>
      <c r="P39" s="44">
        <f t="shared" si="25"/>
        <v>516600</v>
      </c>
      <c r="Q39" s="42">
        <v>9225</v>
      </c>
      <c r="R39" s="44">
        <f t="shared" si="26"/>
        <v>442800</v>
      </c>
      <c r="S39" s="42">
        <v>14350</v>
      </c>
      <c r="T39" s="44">
        <f t="shared" si="27"/>
        <v>688800</v>
      </c>
      <c r="U39" s="42">
        <v>5150.2000000000007</v>
      </c>
      <c r="V39" s="44">
        <f t="shared" si="28"/>
        <v>247209.60000000003</v>
      </c>
      <c r="W39" s="355">
        <v>5150.2</v>
      </c>
      <c r="X39" s="44">
        <f t="shared" si="29"/>
        <v>247209.59999999998</v>
      </c>
      <c r="Y39" s="42">
        <f t="shared" si="30"/>
        <v>5150.2000000000007</v>
      </c>
      <c r="Z39" s="44">
        <f t="shared" si="31"/>
        <v>247209.60000000003</v>
      </c>
    </row>
    <row r="40" spans="2:26" ht="56.25">
      <c r="B40" s="34">
        <v>4.04</v>
      </c>
      <c r="C40" s="39"/>
      <c r="D40" s="79" t="s">
        <v>80</v>
      </c>
      <c r="E40" s="41" t="s">
        <v>68</v>
      </c>
      <c r="F40" s="42">
        <v>12</v>
      </c>
      <c r="G40" s="42">
        <v>1476</v>
      </c>
      <c r="H40" s="44">
        <f t="shared" si="21"/>
        <v>17712</v>
      </c>
      <c r="I40" s="291">
        <v>650</v>
      </c>
      <c r="J40" s="44">
        <f t="shared" si="22"/>
        <v>7800</v>
      </c>
      <c r="K40" s="355">
        <v>650</v>
      </c>
      <c r="L40" s="44">
        <f t="shared" si="23"/>
        <v>7800</v>
      </c>
      <c r="M40" s="42">
        <v>450</v>
      </c>
      <c r="N40" s="44">
        <f t="shared" si="24"/>
        <v>5400</v>
      </c>
      <c r="O40" s="42">
        <v>813.75</v>
      </c>
      <c r="P40" s="44">
        <f t="shared" si="25"/>
        <v>9765</v>
      </c>
      <c r="Q40" s="42">
        <v>658</v>
      </c>
      <c r="R40" s="44">
        <f t="shared" si="26"/>
        <v>7896</v>
      </c>
      <c r="S40" s="42">
        <v>470</v>
      </c>
      <c r="T40" s="44">
        <f t="shared" si="27"/>
        <v>5640</v>
      </c>
      <c r="U40" s="42">
        <v>2695</v>
      </c>
      <c r="V40" s="44">
        <f t="shared" si="28"/>
        <v>32340</v>
      </c>
      <c r="W40" s="355">
        <v>2450</v>
      </c>
      <c r="X40" s="44">
        <f t="shared" si="29"/>
        <v>29400</v>
      </c>
      <c r="Y40" s="42">
        <f t="shared" si="30"/>
        <v>450</v>
      </c>
      <c r="Z40" s="44">
        <f t="shared" si="31"/>
        <v>5400</v>
      </c>
    </row>
    <row r="41" spans="2:26" ht="202.5" customHeight="1">
      <c r="B41" s="34">
        <v>4.05</v>
      </c>
      <c r="C41" s="39"/>
      <c r="D41" s="79" t="s">
        <v>81</v>
      </c>
      <c r="E41" s="41"/>
      <c r="F41" s="42"/>
      <c r="G41" s="42"/>
      <c r="H41" s="44">
        <f t="shared" si="21"/>
        <v>0</v>
      </c>
      <c r="I41" s="291"/>
      <c r="J41" s="44">
        <f t="shared" si="22"/>
        <v>0</v>
      </c>
      <c r="K41" s="355"/>
      <c r="L41" s="44">
        <f t="shared" si="23"/>
        <v>0</v>
      </c>
      <c r="M41" s="42"/>
      <c r="N41" s="44">
        <f t="shared" si="24"/>
        <v>0</v>
      </c>
      <c r="O41" s="42">
        <v>0</v>
      </c>
      <c r="P41" s="44">
        <f t="shared" si="25"/>
        <v>0</v>
      </c>
      <c r="Q41" s="42"/>
      <c r="R41" s="44">
        <f t="shared" si="26"/>
        <v>0</v>
      </c>
      <c r="S41" s="42"/>
      <c r="T41" s="44">
        <f t="shared" si="27"/>
        <v>0</v>
      </c>
      <c r="U41" s="42"/>
      <c r="V41" s="44">
        <f t="shared" si="28"/>
        <v>0</v>
      </c>
      <c r="W41" s="355"/>
      <c r="X41" s="44">
        <f t="shared" si="29"/>
        <v>0</v>
      </c>
      <c r="Y41" s="42"/>
      <c r="Z41" s="44">
        <f t="shared" si="31"/>
        <v>0</v>
      </c>
    </row>
    <row r="42" spans="2:26">
      <c r="B42" s="34" t="s">
        <v>44</v>
      </c>
      <c r="C42" s="80"/>
      <c r="D42" s="79" t="s">
        <v>82</v>
      </c>
      <c r="E42" s="41" t="s">
        <v>83</v>
      </c>
      <c r="F42" s="42">
        <v>1</v>
      </c>
      <c r="G42" s="42">
        <v>3500</v>
      </c>
      <c r="H42" s="44">
        <f t="shared" si="21"/>
        <v>3500</v>
      </c>
      <c r="I42" s="291">
        <v>2250</v>
      </c>
      <c r="J42" s="44">
        <f t="shared" si="22"/>
        <v>2250</v>
      </c>
      <c r="K42" s="355">
        <v>2250</v>
      </c>
      <c r="L42" s="44">
        <f t="shared" si="23"/>
        <v>2250</v>
      </c>
      <c r="M42" s="42">
        <v>4500</v>
      </c>
      <c r="N42" s="44">
        <f t="shared" si="24"/>
        <v>4500</v>
      </c>
      <c r="O42" s="42">
        <v>5223.75</v>
      </c>
      <c r="P42" s="44">
        <f t="shared" si="25"/>
        <v>5223.75</v>
      </c>
      <c r="Q42" s="42">
        <v>3500</v>
      </c>
      <c r="R42" s="44">
        <f t="shared" si="26"/>
        <v>3500</v>
      </c>
      <c r="S42" s="42"/>
      <c r="T42" s="44">
        <f t="shared" si="27"/>
        <v>0</v>
      </c>
      <c r="U42" s="42">
        <v>2035.0000000000002</v>
      </c>
      <c r="V42" s="44">
        <f t="shared" si="28"/>
        <v>2035.0000000000002</v>
      </c>
      <c r="W42" s="355">
        <v>2035</v>
      </c>
      <c r="X42" s="44">
        <f t="shared" si="29"/>
        <v>2035</v>
      </c>
      <c r="Y42" s="42">
        <f t="shared" ref="Y42:Y44" si="32">MIN(G42,M42,O42,U42)</f>
        <v>2035.0000000000002</v>
      </c>
      <c r="Z42" s="44">
        <f t="shared" si="31"/>
        <v>2035.0000000000002</v>
      </c>
    </row>
    <row r="43" spans="2:26">
      <c r="B43" s="34" t="s">
        <v>47</v>
      </c>
      <c r="C43" s="80"/>
      <c r="D43" s="79" t="s">
        <v>84</v>
      </c>
      <c r="E43" s="41" t="s">
        <v>83</v>
      </c>
      <c r="F43" s="42">
        <v>3</v>
      </c>
      <c r="G43" s="42">
        <v>1800</v>
      </c>
      <c r="H43" s="44">
        <f t="shared" si="21"/>
        <v>5400</v>
      </c>
      <c r="I43" s="291">
        <v>1650</v>
      </c>
      <c r="J43" s="44">
        <f t="shared" si="22"/>
        <v>4950</v>
      </c>
      <c r="K43" s="355">
        <v>1650</v>
      </c>
      <c r="L43" s="44">
        <f t="shared" si="23"/>
        <v>4950</v>
      </c>
      <c r="M43" s="42">
        <v>3500</v>
      </c>
      <c r="N43" s="44">
        <f t="shared" si="24"/>
        <v>10500</v>
      </c>
      <c r="O43" s="42">
        <v>3937.5</v>
      </c>
      <c r="P43" s="44">
        <f t="shared" si="25"/>
        <v>11812.5</v>
      </c>
      <c r="Q43" s="42">
        <v>2500</v>
      </c>
      <c r="R43" s="44">
        <f t="shared" si="26"/>
        <v>7500</v>
      </c>
      <c r="S43" s="42"/>
      <c r="T43" s="44">
        <f t="shared" si="27"/>
        <v>0</v>
      </c>
      <c r="U43" s="42">
        <v>1540.0000000000002</v>
      </c>
      <c r="V43" s="44">
        <f t="shared" si="28"/>
        <v>4620.0000000000009</v>
      </c>
      <c r="W43" s="355">
        <v>1540</v>
      </c>
      <c r="X43" s="44">
        <f t="shared" si="29"/>
        <v>4620</v>
      </c>
      <c r="Y43" s="42">
        <f t="shared" si="32"/>
        <v>1540.0000000000002</v>
      </c>
      <c r="Z43" s="44">
        <f t="shared" si="31"/>
        <v>4620.0000000000009</v>
      </c>
    </row>
    <row r="44" spans="2:26">
      <c r="B44" s="34" t="s">
        <v>85</v>
      </c>
      <c r="C44" s="80"/>
      <c r="D44" s="79" t="s">
        <v>86</v>
      </c>
      <c r="E44" s="41" t="s">
        <v>83</v>
      </c>
      <c r="F44" s="42">
        <v>1</v>
      </c>
      <c r="G44" s="42">
        <v>22500</v>
      </c>
      <c r="H44" s="44">
        <f t="shared" si="21"/>
        <v>22500</v>
      </c>
      <c r="I44" s="291">
        <v>14500</v>
      </c>
      <c r="J44" s="44">
        <f t="shared" si="22"/>
        <v>14500</v>
      </c>
      <c r="K44" s="355">
        <v>14500</v>
      </c>
      <c r="L44" s="44">
        <f t="shared" si="23"/>
        <v>14500</v>
      </c>
      <c r="M44" s="42">
        <v>35000</v>
      </c>
      <c r="N44" s="44">
        <f t="shared" si="24"/>
        <v>35000</v>
      </c>
      <c r="O44" s="42">
        <v>23887.5</v>
      </c>
      <c r="P44" s="44">
        <f t="shared" si="25"/>
        <v>23887.5</v>
      </c>
      <c r="Q44" s="42">
        <v>16500</v>
      </c>
      <c r="R44" s="44">
        <f t="shared" si="26"/>
        <v>16500</v>
      </c>
      <c r="S44" s="42"/>
      <c r="T44" s="44">
        <f t="shared" si="27"/>
        <v>0</v>
      </c>
      <c r="U44" s="42">
        <v>9350</v>
      </c>
      <c r="V44" s="44">
        <f t="shared" si="28"/>
        <v>9350</v>
      </c>
      <c r="W44" s="355">
        <v>9350</v>
      </c>
      <c r="X44" s="44">
        <f t="shared" si="29"/>
        <v>9350</v>
      </c>
      <c r="Y44" s="42">
        <f t="shared" si="32"/>
        <v>9350</v>
      </c>
      <c r="Z44" s="44">
        <f t="shared" si="31"/>
        <v>9350</v>
      </c>
    </row>
    <row r="45" spans="2:26" ht="11.25" customHeight="1">
      <c r="B45" s="81"/>
      <c r="C45" s="75"/>
      <c r="D45" s="82" t="s">
        <v>87</v>
      </c>
      <c r="E45" s="64"/>
      <c r="F45" s="65"/>
      <c r="G45" s="65"/>
      <c r="H45" s="83">
        <f>SUM(H37:H44)</f>
        <v>970270</v>
      </c>
      <c r="I45" s="65"/>
      <c r="J45" s="83">
        <f>SUM(J37:J44)</f>
        <v>793126</v>
      </c>
      <c r="K45" s="65"/>
      <c r="L45" s="83">
        <f>SUM(L37:L44)</f>
        <v>793126</v>
      </c>
      <c r="M45" s="65"/>
      <c r="N45" s="83">
        <f>SUM(N37:N44)</f>
        <v>962500</v>
      </c>
      <c r="O45" s="65"/>
      <c r="P45" s="83">
        <f>SUM(P37:P44)</f>
        <v>1040313.75</v>
      </c>
      <c r="Q45" s="65"/>
      <c r="R45" s="83">
        <f>SUM(R37:R44)</f>
        <v>917646</v>
      </c>
      <c r="S45" s="65"/>
      <c r="T45" s="83">
        <f>SUM(T37:T44)</f>
        <v>934140</v>
      </c>
      <c r="U45" s="65"/>
      <c r="V45" s="83">
        <f>SUM(V37:V44)</f>
        <v>734729.60000000009</v>
      </c>
      <c r="W45" s="356"/>
      <c r="X45" s="83">
        <f>SUM(X37:X44)</f>
        <v>706489.6</v>
      </c>
      <c r="Y45" s="65"/>
      <c r="Z45" s="83">
        <f>SUM(Z37:Z44)</f>
        <v>636489.60000000009</v>
      </c>
    </row>
    <row r="46" spans="2:26" ht="11.25" customHeight="1">
      <c r="B46" s="54"/>
      <c r="C46" s="80"/>
      <c r="D46" s="79"/>
      <c r="E46" s="41"/>
      <c r="F46" s="42"/>
      <c r="G46" s="42"/>
      <c r="H46" s="42"/>
      <c r="I46" s="42"/>
      <c r="J46" s="42"/>
      <c r="K46" s="42"/>
      <c r="L46" s="42"/>
      <c r="M46" s="42"/>
      <c r="N46" s="42"/>
      <c r="O46" s="42"/>
      <c r="P46" s="42"/>
      <c r="Q46" s="42"/>
      <c r="R46" s="42"/>
      <c r="S46" s="42"/>
      <c r="T46" s="42"/>
      <c r="U46" s="42"/>
      <c r="V46" s="42"/>
      <c r="W46" s="355"/>
      <c r="X46" s="42"/>
      <c r="Y46" s="42"/>
      <c r="Z46" s="42"/>
    </row>
    <row r="47" spans="2:26" ht="11.25" customHeight="1">
      <c r="B47" s="84">
        <v>5</v>
      </c>
      <c r="C47" s="85"/>
      <c r="D47" s="86" t="s">
        <v>9</v>
      </c>
      <c r="E47" s="71"/>
      <c r="F47" s="72"/>
      <c r="G47" s="72"/>
      <c r="H47" s="72"/>
      <c r="I47" s="72"/>
      <c r="J47" s="72"/>
      <c r="K47" s="72"/>
      <c r="L47" s="72"/>
      <c r="M47" s="72"/>
      <c r="N47" s="72"/>
      <c r="O47" s="72"/>
      <c r="P47" s="72"/>
      <c r="Q47" s="72"/>
      <c r="R47" s="72"/>
      <c r="S47" s="72"/>
      <c r="T47" s="72"/>
      <c r="U47" s="72"/>
      <c r="V47" s="72"/>
      <c r="W47" s="357"/>
      <c r="X47" s="72"/>
      <c r="Y47" s="72"/>
      <c r="Z47" s="72"/>
    </row>
    <row r="48" spans="2:26" ht="101.25">
      <c r="B48" s="34">
        <v>5.01</v>
      </c>
      <c r="C48" s="39"/>
      <c r="D48" s="87" t="s">
        <v>88</v>
      </c>
      <c r="E48" s="41" t="s">
        <v>89</v>
      </c>
      <c r="F48" s="42">
        <v>0.15</v>
      </c>
      <c r="G48" s="42">
        <v>122542</v>
      </c>
      <c r="H48" s="44">
        <f t="shared" ref="H48:N56" si="33">G48*$F48</f>
        <v>18381.3</v>
      </c>
      <c r="I48" s="292">
        <v>122542</v>
      </c>
      <c r="J48" s="44">
        <f t="shared" ref="J48:J56" si="34">I48*$F48</f>
        <v>18381.3</v>
      </c>
      <c r="K48" s="355">
        <v>122542</v>
      </c>
      <c r="L48" s="44">
        <f t="shared" ref="L48:L56" si="35">K48*$F48</f>
        <v>18381.3</v>
      </c>
      <c r="M48" s="42">
        <v>227000</v>
      </c>
      <c r="N48" s="44">
        <f t="shared" si="33"/>
        <v>34050</v>
      </c>
      <c r="O48" s="42">
        <v>353480.4</v>
      </c>
      <c r="P48" s="44">
        <f t="shared" ref="P48:P56" si="36">O48*$F48</f>
        <v>53022.060000000005</v>
      </c>
      <c r="Q48" s="42">
        <v>286150</v>
      </c>
      <c r="R48" s="44">
        <f t="shared" ref="R48:R56" si="37">Q48*$F48</f>
        <v>42922.5</v>
      </c>
      <c r="S48" s="42"/>
      <c r="T48" s="44">
        <f t="shared" ref="T48:T56" si="38">S48*$F48</f>
        <v>0</v>
      </c>
      <c r="U48" s="42">
        <v>231000.00000000003</v>
      </c>
      <c r="V48" s="44">
        <f t="shared" ref="V48:V56" si="39">U48*$F48</f>
        <v>34650</v>
      </c>
      <c r="W48" s="355">
        <v>210000</v>
      </c>
      <c r="X48" s="44">
        <f t="shared" ref="X48:X56" si="40">W48*$F48</f>
        <v>31500</v>
      </c>
      <c r="Y48" s="42">
        <f>MIN(G48,M48,O48,U48)</f>
        <v>122542</v>
      </c>
      <c r="Z48" s="44">
        <f t="shared" ref="Z48:Z56" si="41">Y48*$F48</f>
        <v>18381.3</v>
      </c>
    </row>
    <row r="49" spans="2:26" ht="180" customHeight="1">
      <c r="B49" s="34">
        <v>5.0199999999999996</v>
      </c>
      <c r="C49" s="39" t="s">
        <v>90</v>
      </c>
      <c r="D49" s="88" t="s">
        <v>642</v>
      </c>
      <c r="E49" s="41"/>
      <c r="F49" s="42"/>
      <c r="G49" s="42"/>
      <c r="H49" s="44">
        <f t="shared" si="33"/>
        <v>0</v>
      </c>
      <c r="I49" s="292"/>
      <c r="J49" s="44">
        <f t="shared" si="34"/>
        <v>0</v>
      </c>
      <c r="K49" s="355"/>
      <c r="L49" s="44">
        <f t="shared" si="35"/>
        <v>0</v>
      </c>
      <c r="M49" s="42"/>
      <c r="N49" s="44">
        <f t="shared" si="33"/>
        <v>0</v>
      </c>
      <c r="O49" s="42"/>
      <c r="P49" s="44">
        <f t="shared" si="36"/>
        <v>0</v>
      </c>
      <c r="Q49" s="42"/>
      <c r="R49" s="44">
        <f t="shared" si="37"/>
        <v>0</v>
      </c>
      <c r="S49" s="42"/>
      <c r="T49" s="44">
        <f t="shared" si="38"/>
        <v>0</v>
      </c>
      <c r="U49" s="42"/>
      <c r="V49" s="44">
        <f t="shared" si="39"/>
        <v>0</v>
      </c>
      <c r="W49" s="355"/>
      <c r="X49" s="44">
        <f t="shared" si="40"/>
        <v>0</v>
      </c>
      <c r="Y49" s="42"/>
      <c r="Z49" s="44">
        <f t="shared" si="41"/>
        <v>0</v>
      </c>
    </row>
    <row r="50" spans="2:26">
      <c r="B50" s="34" t="s">
        <v>44</v>
      </c>
      <c r="C50" s="39"/>
      <c r="D50" s="88" t="s">
        <v>91</v>
      </c>
      <c r="E50" s="41" t="s">
        <v>83</v>
      </c>
      <c r="F50" s="42">
        <v>2</v>
      </c>
      <c r="G50" s="42">
        <v>55000</v>
      </c>
      <c r="H50" s="44">
        <f t="shared" si="33"/>
        <v>110000</v>
      </c>
      <c r="I50" s="292">
        <v>36500</v>
      </c>
      <c r="J50" s="44">
        <f t="shared" si="34"/>
        <v>73000</v>
      </c>
      <c r="K50" s="355">
        <v>36500</v>
      </c>
      <c r="L50" s="44">
        <f t="shared" si="35"/>
        <v>73000</v>
      </c>
      <c r="M50" s="42">
        <v>38000</v>
      </c>
      <c r="N50" s="44">
        <f t="shared" si="33"/>
        <v>76000</v>
      </c>
      <c r="O50" s="42">
        <v>51187.5</v>
      </c>
      <c r="P50" s="44">
        <f t="shared" si="36"/>
        <v>102375</v>
      </c>
      <c r="Q50" s="42">
        <v>45500</v>
      </c>
      <c r="R50" s="44">
        <f t="shared" si="37"/>
        <v>91000</v>
      </c>
      <c r="S50" s="42">
        <v>15000</v>
      </c>
      <c r="T50" s="44">
        <f t="shared" si="38"/>
        <v>30000</v>
      </c>
      <c r="U50" s="42">
        <v>30800.000000000004</v>
      </c>
      <c r="V50" s="44">
        <f t="shared" si="39"/>
        <v>61600.000000000007</v>
      </c>
      <c r="W50" s="355">
        <v>30800</v>
      </c>
      <c r="X50" s="44">
        <f t="shared" si="40"/>
        <v>61600</v>
      </c>
      <c r="Y50" s="42">
        <f>MIN(G50,M50,O50,U50)</f>
        <v>30800.000000000004</v>
      </c>
      <c r="Z50" s="44">
        <f t="shared" si="41"/>
        <v>61600.000000000007</v>
      </c>
    </row>
    <row r="51" spans="2:26" ht="191.25" customHeight="1">
      <c r="B51" s="34">
        <v>5.03</v>
      </c>
      <c r="C51" s="39" t="s">
        <v>92</v>
      </c>
      <c r="D51" s="88" t="s">
        <v>643</v>
      </c>
      <c r="E51" s="41"/>
      <c r="F51" s="42"/>
      <c r="G51" s="42"/>
      <c r="H51" s="44">
        <f t="shared" si="33"/>
        <v>0</v>
      </c>
      <c r="I51" s="292"/>
      <c r="J51" s="44">
        <f t="shared" si="34"/>
        <v>0</v>
      </c>
      <c r="K51" s="355"/>
      <c r="L51" s="44">
        <f t="shared" si="35"/>
        <v>0</v>
      </c>
      <c r="M51" s="42"/>
      <c r="N51" s="44">
        <f t="shared" si="33"/>
        <v>0</v>
      </c>
      <c r="O51" s="42"/>
      <c r="P51" s="44">
        <f t="shared" si="36"/>
        <v>0</v>
      </c>
      <c r="Q51" s="42"/>
      <c r="R51" s="44">
        <f t="shared" si="37"/>
        <v>0</v>
      </c>
      <c r="S51" s="42"/>
      <c r="T51" s="44">
        <f t="shared" si="38"/>
        <v>0</v>
      </c>
      <c r="U51" s="42"/>
      <c r="V51" s="44">
        <f t="shared" si="39"/>
        <v>0</v>
      </c>
      <c r="W51" s="355"/>
      <c r="X51" s="44">
        <f t="shared" si="40"/>
        <v>0</v>
      </c>
      <c r="Y51" s="42"/>
      <c r="Z51" s="44">
        <f t="shared" si="41"/>
        <v>0</v>
      </c>
    </row>
    <row r="52" spans="2:26">
      <c r="B52" s="34" t="s">
        <v>44</v>
      </c>
      <c r="C52" s="39"/>
      <c r="D52" s="88" t="s">
        <v>93</v>
      </c>
      <c r="E52" s="41" t="s">
        <v>83</v>
      </c>
      <c r="F52" s="42">
        <v>1</v>
      </c>
      <c r="G52" s="42">
        <v>65000</v>
      </c>
      <c r="H52" s="44">
        <f t="shared" si="33"/>
        <v>65000</v>
      </c>
      <c r="I52" s="292">
        <v>65000</v>
      </c>
      <c r="J52" s="44">
        <f t="shared" si="34"/>
        <v>65000</v>
      </c>
      <c r="K52" s="355">
        <v>65000</v>
      </c>
      <c r="L52" s="44">
        <f t="shared" si="35"/>
        <v>65000</v>
      </c>
      <c r="M52" s="42">
        <v>45000</v>
      </c>
      <c r="N52" s="44">
        <f t="shared" si="33"/>
        <v>45000</v>
      </c>
      <c r="O52" s="42">
        <v>57487.5</v>
      </c>
      <c r="P52" s="44">
        <f t="shared" si="36"/>
        <v>57487.5</v>
      </c>
      <c r="Q52" s="42">
        <v>51750</v>
      </c>
      <c r="R52" s="44">
        <f t="shared" si="37"/>
        <v>51750</v>
      </c>
      <c r="S52" s="42">
        <v>18000</v>
      </c>
      <c r="T52" s="44">
        <f t="shared" si="38"/>
        <v>18000</v>
      </c>
      <c r="U52" s="42">
        <v>57640.000000000007</v>
      </c>
      <c r="V52" s="44">
        <f t="shared" si="39"/>
        <v>57640.000000000007</v>
      </c>
      <c r="W52" s="355">
        <v>52400</v>
      </c>
      <c r="X52" s="44">
        <f t="shared" si="40"/>
        <v>52400</v>
      </c>
      <c r="Y52" s="42">
        <f>MIN(G52,M52,O52,U52)</f>
        <v>45000</v>
      </c>
      <c r="Z52" s="44">
        <f t="shared" si="41"/>
        <v>45000</v>
      </c>
    </row>
    <row r="53" spans="2:26" ht="180" customHeight="1">
      <c r="B53" s="34">
        <v>5.04</v>
      </c>
      <c r="C53" s="39" t="s">
        <v>94</v>
      </c>
      <c r="D53" s="88" t="s">
        <v>644</v>
      </c>
      <c r="E53" s="41"/>
      <c r="F53" s="42"/>
      <c r="G53" s="42"/>
      <c r="H53" s="44">
        <f t="shared" si="33"/>
        <v>0</v>
      </c>
      <c r="I53" s="292"/>
      <c r="J53" s="44">
        <f t="shared" si="34"/>
        <v>0</v>
      </c>
      <c r="K53" s="355"/>
      <c r="L53" s="44">
        <f t="shared" si="35"/>
        <v>0</v>
      </c>
      <c r="M53" s="42"/>
      <c r="N53" s="44">
        <f t="shared" si="33"/>
        <v>0</v>
      </c>
      <c r="O53" s="42"/>
      <c r="P53" s="44">
        <f t="shared" si="36"/>
        <v>0</v>
      </c>
      <c r="Q53" s="42"/>
      <c r="R53" s="44">
        <f t="shared" si="37"/>
        <v>0</v>
      </c>
      <c r="S53" s="42"/>
      <c r="T53" s="44">
        <f t="shared" si="38"/>
        <v>0</v>
      </c>
      <c r="U53" s="42"/>
      <c r="V53" s="44">
        <f t="shared" si="39"/>
        <v>0</v>
      </c>
      <c r="W53" s="355"/>
      <c r="X53" s="44">
        <f t="shared" si="40"/>
        <v>0</v>
      </c>
      <c r="Y53" s="42"/>
      <c r="Z53" s="44">
        <f t="shared" si="41"/>
        <v>0</v>
      </c>
    </row>
    <row r="54" spans="2:26">
      <c r="B54" s="34" t="s">
        <v>44</v>
      </c>
      <c r="C54" s="39"/>
      <c r="D54" s="88" t="s">
        <v>91</v>
      </c>
      <c r="E54" s="41" t="s">
        <v>83</v>
      </c>
      <c r="F54" s="42">
        <v>1</v>
      </c>
      <c r="G54" s="42">
        <v>60000</v>
      </c>
      <c r="H54" s="44">
        <f t="shared" si="33"/>
        <v>60000</v>
      </c>
      <c r="I54" s="292">
        <v>34500</v>
      </c>
      <c r="J54" s="44">
        <f t="shared" si="34"/>
        <v>34500</v>
      </c>
      <c r="K54" s="355">
        <v>34500</v>
      </c>
      <c r="L54" s="44">
        <f t="shared" si="35"/>
        <v>34500</v>
      </c>
      <c r="M54" s="42">
        <v>42000</v>
      </c>
      <c r="N54" s="44">
        <f t="shared" si="33"/>
        <v>42000</v>
      </c>
      <c r="O54" s="42">
        <v>51187.5</v>
      </c>
      <c r="P54" s="44">
        <f t="shared" si="36"/>
        <v>51187.5</v>
      </c>
      <c r="Q54" s="42">
        <v>45500</v>
      </c>
      <c r="R54" s="44">
        <f t="shared" si="37"/>
        <v>45500</v>
      </c>
      <c r="S54" s="42">
        <v>15000</v>
      </c>
      <c r="T54" s="44">
        <f t="shared" si="38"/>
        <v>15000</v>
      </c>
      <c r="U54" s="42">
        <v>30195.000000000004</v>
      </c>
      <c r="V54" s="44">
        <f t="shared" si="39"/>
        <v>30195.000000000004</v>
      </c>
      <c r="W54" s="355">
        <v>30195</v>
      </c>
      <c r="X54" s="44">
        <f t="shared" si="40"/>
        <v>30195</v>
      </c>
      <c r="Y54" s="42">
        <f t="shared" ref="Y54:Y56" si="42">MIN(G54,M54,O54,U54)</f>
        <v>30195.000000000004</v>
      </c>
      <c r="Z54" s="44">
        <f t="shared" si="41"/>
        <v>30195.000000000004</v>
      </c>
    </row>
    <row r="55" spans="2:26">
      <c r="B55" s="34" t="s">
        <v>47</v>
      </c>
      <c r="C55" s="39"/>
      <c r="D55" s="88" t="s">
        <v>95</v>
      </c>
      <c r="E55" s="41" t="s">
        <v>83</v>
      </c>
      <c r="F55" s="42">
        <v>1</v>
      </c>
      <c r="G55" s="42">
        <v>62000</v>
      </c>
      <c r="H55" s="44">
        <f t="shared" si="33"/>
        <v>62000</v>
      </c>
      <c r="I55" s="292">
        <v>36500</v>
      </c>
      <c r="J55" s="44">
        <f t="shared" si="34"/>
        <v>36500</v>
      </c>
      <c r="K55" s="355">
        <v>36500</v>
      </c>
      <c r="L55" s="44">
        <f t="shared" si="35"/>
        <v>36500</v>
      </c>
      <c r="M55" s="42">
        <v>44000</v>
      </c>
      <c r="N55" s="44">
        <f t="shared" si="33"/>
        <v>44000</v>
      </c>
      <c r="O55" s="42">
        <v>55387.5</v>
      </c>
      <c r="P55" s="44">
        <f t="shared" si="36"/>
        <v>55387.5</v>
      </c>
      <c r="Q55" s="42">
        <v>51750</v>
      </c>
      <c r="R55" s="44">
        <f t="shared" si="37"/>
        <v>51750</v>
      </c>
      <c r="S55" s="42">
        <v>15000</v>
      </c>
      <c r="T55" s="44">
        <f t="shared" si="38"/>
        <v>15000</v>
      </c>
      <c r="U55" s="42">
        <v>34650</v>
      </c>
      <c r="V55" s="44">
        <f t="shared" si="39"/>
        <v>34650</v>
      </c>
      <c r="W55" s="355">
        <v>34650</v>
      </c>
      <c r="X55" s="44">
        <f t="shared" si="40"/>
        <v>34650</v>
      </c>
      <c r="Y55" s="42">
        <f t="shared" si="42"/>
        <v>34650</v>
      </c>
      <c r="Z55" s="44">
        <f t="shared" si="41"/>
        <v>34650</v>
      </c>
    </row>
    <row r="56" spans="2:26" ht="101.25">
      <c r="B56" s="34">
        <v>5.05</v>
      </c>
      <c r="C56" s="39" t="s">
        <v>96</v>
      </c>
      <c r="D56" s="88" t="s">
        <v>97</v>
      </c>
      <c r="E56" s="41" t="s">
        <v>68</v>
      </c>
      <c r="F56" s="42">
        <v>4</v>
      </c>
      <c r="G56" s="42">
        <v>3936</v>
      </c>
      <c r="H56" s="44">
        <f t="shared" si="33"/>
        <v>15744</v>
      </c>
      <c r="I56" s="292">
        <v>1850</v>
      </c>
      <c r="J56" s="44">
        <f t="shared" si="34"/>
        <v>7400</v>
      </c>
      <c r="K56" s="355">
        <v>1850</v>
      </c>
      <c r="L56" s="44">
        <f t="shared" si="35"/>
        <v>7400</v>
      </c>
      <c r="M56" s="42">
        <v>1600</v>
      </c>
      <c r="N56" s="44">
        <f t="shared" si="33"/>
        <v>6400</v>
      </c>
      <c r="O56" s="42">
        <v>3704.4</v>
      </c>
      <c r="P56" s="44">
        <f t="shared" si="36"/>
        <v>14817.6</v>
      </c>
      <c r="Q56" s="42">
        <v>3175</v>
      </c>
      <c r="R56" s="44">
        <f t="shared" si="37"/>
        <v>12700</v>
      </c>
      <c r="S56" s="42">
        <v>1350</v>
      </c>
      <c r="T56" s="44">
        <f t="shared" si="38"/>
        <v>5400</v>
      </c>
      <c r="U56" s="42">
        <v>4400</v>
      </c>
      <c r="V56" s="44">
        <f t="shared" si="39"/>
        <v>17600</v>
      </c>
      <c r="W56" s="355">
        <v>4000</v>
      </c>
      <c r="X56" s="44">
        <f t="shared" si="40"/>
        <v>16000</v>
      </c>
      <c r="Y56" s="42">
        <f t="shared" si="42"/>
        <v>1600</v>
      </c>
      <c r="Z56" s="44">
        <f t="shared" si="41"/>
        <v>6400</v>
      </c>
    </row>
    <row r="57" spans="2:26" ht="11.25" customHeight="1">
      <c r="B57" s="81"/>
      <c r="C57" s="75"/>
      <c r="D57" s="82" t="s">
        <v>98</v>
      </c>
      <c r="E57" s="64"/>
      <c r="F57" s="65"/>
      <c r="G57" s="65"/>
      <c r="H57" s="83">
        <f>SUM(H48:H56)</f>
        <v>331125.3</v>
      </c>
      <c r="I57" s="65"/>
      <c r="J57" s="83">
        <f>SUM(J48:J56)</f>
        <v>234781.3</v>
      </c>
      <c r="K57" s="65"/>
      <c r="L57" s="83">
        <f>SUM(L48:L56)</f>
        <v>234781.3</v>
      </c>
      <c r="M57" s="65"/>
      <c r="N57" s="83">
        <f>SUM(N48:N56)</f>
        <v>247450</v>
      </c>
      <c r="O57" s="65"/>
      <c r="P57" s="83">
        <f>SUM(P48:P56)</f>
        <v>334277.15999999997</v>
      </c>
      <c r="Q57" s="65"/>
      <c r="R57" s="83">
        <f>SUM(R48:R56)</f>
        <v>295622.5</v>
      </c>
      <c r="S57" s="65"/>
      <c r="T57" s="83">
        <f>SUM(T48:T56)</f>
        <v>83400</v>
      </c>
      <c r="U57" s="65"/>
      <c r="V57" s="83">
        <f>SUM(V48:V56)</f>
        <v>236335</v>
      </c>
      <c r="W57" s="356"/>
      <c r="X57" s="83">
        <f>SUM(X48:X56)</f>
        <v>226345</v>
      </c>
      <c r="Y57" s="65"/>
      <c r="Z57" s="83">
        <f>SUM(Z48:Z56)</f>
        <v>196226.30000000002</v>
      </c>
    </row>
    <row r="58" spans="2:26" ht="11.25" customHeight="1">
      <c r="B58" s="54"/>
      <c r="C58" s="80"/>
      <c r="D58" s="79"/>
      <c r="E58" s="41"/>
      <c r="F58" s="42"/>
      <c r="G58" s="42"/>
      <c r="H58" s="42"/>
      <c r="I58" s="42"/>
      <c r="J58" s="42"/>
      <c r="K58" s="42"/>
      <c r="L58" s="42"/>
      <c r="M58" s="42"/>
      <c r="N58" s="42"/>
      <c r="O58" s="42"/>
      <c r="P58" s="42"/>
      <c r="Q58" s="42"/>
      <c r="R58" s="42"/>
      <c r="S58" s="42"/>
      <c r="T58" s="42"/>
      <c r="U58" s="42"/>
      <c r="V58" s="42"/>
      <c r="W58" s="355"/>
      <c r="X58" s="42"/>
      <c r="Y58" s="42"/>
      <c r="Z58" s="42"/>
    </row>
    <row r="59" spans="2:26" ht="11.25" customHeight="1">
      <c r="B59" s="89">
        <v>6</v>
      </c>
      <c r="C59" s="85"/>
      <c r="D59" s="86" t="s">
        <v>10</v>
      </c>
      <c r="E59" s="71"/>
      <c r="F59" s="72"/>
      <c r="G59" s="72"/>
      <c r="H59" s="72"/>
      <c r="I59" s="72"/>
      <c r="J59" s="72"/>
      <c r="K59" s="72"/>
      <c r="L59" s="72"/>
      <c r="M59" s="72"/>
      <c r="N59" s="72"/>
      <c r="O59" s="72"/>
      <c r="P59" s="72"/>
      <c r="Q59" s="72"/>
      <c r="R59" s="72"/>
      <c r="S59" s="72"/>
      <c r="T59" s="72"/>
      <c r="U59" s="72"/>
      <c r="V59" s="72"/>
      <c r="W59" s="357"/>
      <c r="X59" s="72"/>
      <c r="Y59" s="72"/>
      <c r="Z59" s="72"/>
    </row>
    <row r="60" spans="2:26" ht="11.25" customHeight="1">
      <c r="B60" s="54"/>
      <c r="C60" s="80"/>
      <c r="D60" s="90"/>
      <c r="E60" s="41"/>
      <c r="F60" s="42"/>
      <c r="G60" s="42"/>
      <c r="H60" s="42"/>
      <c r="I60" s="42"/>
      <c r="J60" s="42"/>
      <c r="K60" s="42"/>
      <c r="L60" s="42"/>
      <c r="M60" s="42"/>
      <c r="N60" s="42"/>
      <c r="O60" s="42"/>
      <c r="P60" s="42"/>
      <c r="Q60" s="42"/>
      <c r="R60" s="42"/>
      <c r="S60" s="42"/>
      <c r="T60" s="42"/>
      <c r="U60" s="42"/>
      <c r="V60" s="42"/>
      <c r="W60" s="355"/>
      <c r="X60" s="42"/>
      <c r="Y60" s="42"/>
      <c r="Z60" s="42"/>
    </row>
    <row r="61" spans="2:26" ht="101.25">
      <c r="B61" s="34">
        <v>6.01</v>
      </c>
      <c r="C61" s="39" t="s">
        <v>99</v>
      </c>
      <c r="D61" s="91" t="s">
        <v>100</v>
      </c>
      <c r="E61" s="41" t="s">
        <v>62</v>
      </c>
      <c r="F61" s="258">
        <v>0</v>
      </c>
      <c r="G61" s="42">
        <v>3766</v>
      </c>
      <c r="H61" s="44">
        <f t="shared" ref="H61:N78" si="43">G61*$F61</f>
        <v>0</v>
      </c>
      <c r="I61" s="42"/>
      <c r="J61" s="44">
        <f t="shared" ref="J61:J64" si="44">I61*$F61</f>
        <v>0</v>
      </c>
      <c r="K61" s="42"/>
      <c r="L61" s="44">
        <f t="shared" ref="L61:L64" si="45">K61*$F61</f>
        <v>0</v>
      </c>
      <c r="M61" s="42">
        <v>1750</v>
      </c>
      <c r="N61" s="44">
        <f t="shared" si="43"/>
        <v>0</v>
      </c>
      <c r="O61" s="42">
        <v>3412.5</v>
      </c>
      <c r="P61" s="44">
        <f t="shared" ref="P61:P64" si="46">O61*$F61</f>
        <v>0</v>
      </c>
      <c r="Q61" s="42">
        <v>2960</v>
      </c>
      <c r="R61" s="44">
        <f t="shared" ref="R61:R64" si="47">Q61*$F61</f>
        <v>0</v>
      </c>
      <c r="S61" s="42">
        <v>1870</v>
      </c>
      <c r="T61" s="44">
        <f t="shared" ref="T61:T64" si="48">S61*$F61</f>
        <v>0</v>
      </c>
      <c r="U61" s="42"/>
      <c r="V61" s="44">
        <f t="shared" ref="V61:V64" si="49">U61*$F61</f>
        <v>0</v>
      </c>
      <c r="W61" s="355"/>
      <c r="X61" s="44">
        <f t="shared" ref="X61:X64" si="50">W61*$F61</f>
        <v>0</v>
      </c>
      <c r="Y61" s="42"/>
      <c r="Z61" s="44">
        <f t="shared" ref="Z61:Z64" si="51">Y61*$F61</f>
        <v>0</v>
      </c>
    </row>
    <row r="62" spans="2:26" ht="45">
      <c r="B62" s="34">
        <v>6.02</v>
      </c>
      <c r="C62" s="39" t="s">
        <v>101</v>
      </c>
      <c r="D62" s="91" t="s">
        <v>645</v>
      </c>
      <c r="E62" s="41" t="s">
        <v>62</v>
      </c>
      <c r="F62" s="42">
        <v>95</v>
      </c>
      <c r="G62" s="42">
        <v>2152</v>
      </c>
      <c r="H62" s="44">
        <f t="shared" si="43"/>
        <v>204440</v>
      </c>
      <c r="I62" s="293">
        <v>1925</v>
      </c>
      <c r="J62" s="44">
        <f t="shared" si="44"/>
        <v>182875</v>
      </c>
      <c r="K62" s="355">
        <v>1925</v>
      </c>
      <c r="L62" s="44">
        <f t="shared" si="45"/>
        <v>182875</v>
      </c>
      <c r="M62" s="42">
        <v>1750</v>
      </c>
      <c r="N62" s="44">
        <f t="shared" si="43"/>
        <v>166250</v>
      </c>
      <c r="O62" s="42">
        <v>2808.75</v>
      </c>
      <c r="P62" s="44">
        <f t="shared" si="46"/>
        <v>266831.25</v>
      </c>
      <c r="Q62" s="42">
        <v>2124</v>
      </c>
      <c r="R62" s="44">
        <f t="shared" si="47"/>
        <v>201780</v>
      </c>
      <c r="S62" s="42">
        <v>1450</v>
      </c>
      <c r="T62" s="44">
        <f t="shared" si="48"/>
        <v>137750</v>
      </c>
      <c r="U62" s="42">
        <v>2145</v>
      </c>
      <c r="V62" s="44">
        <f t="shared" si="49"/>
        <v>203775</v>
      </c>
      <c r="W62" s="355">
        <v>1950</v>
      </c>
      <c r="X62" s="44">
        <f t="shared" si="50"/>
        <v>185250</v>
      </c>
      <c r="Y62" s="42">
        <f t="shared" ref="Y62:Y64" si="52">MIN(G62,M62,O62,U62)</f>
        <v>1750</v>
      </c>
      <c r="Z62" s="44">
        <f t="shared" si="51"/>
        <v>166250</v>
      </c>
    </row>
    <row r="63" spans="2:26" ht="45">
      <c r="B63" s="279">
        <v>6.03</v>
      </c>
      <c r="C63" s="279" t="s">
        <v>102</v>
      </c>
      <c r="D63" s="278" t="s">
        <v>646</v>
      </c>
      <c r="E63" s="277" t="s">
        <v>62</v>
      </c>
      <c r="F63" s="259">
        <v>620</v>
      </c>
      <c r="G63" s="42">
        <v>4088</v>
      </c>
      <c r="H63" s="44">
        <f t="shared" si="43"/>
        <v>2534560</v>
      </c>
      <c r="I63" s="44">
        <v>3228</v>
      </c>
      <c r="J63" s="44">
        <f t="shared" si="44"/>
        <v>2001360</v>
      </c>
      <c r="K63" s="44">
        <v>1614</v>
      </c>
      <c r="L63" s="44">
        <f t="shared" si="45"/>
        <v>1000680</v>
      </c>
      <c r="M63" s="42">
        <v>1200</v>
      </c>
      <c r="N63" s="44">
        <f t="shared" si="43"/>
        <v>744000</v>
      </c>
      <c r="O63" s="42">
        <v>3559.5</v>
      </c>
      <c r="P63" s="44">
        <f t="shared" si="46"/>
        <v>2206890</v>
      </c>
      <c r="Q63" s="42">
        <v>2454</v>
      </c>
      <c r="R63" s="44">
        <f t="shared" si="47"/>
        <v>1521480</v>
      </c>
      <c r="S63" s="42">
        <v>1926</v>
      </c>
      <c r="T63" s="44">
        <f t="shared" si="48"/>
        <v>1194120</v>
      </c>
      <c r="U63" s="42">
        <v>3135.0000000000005</v>
      </c>
      <c r="V63" s="44">
        <f t="shared" si="49"/>
        <v>1943700.0000000002</v>
      </c>
      <c r="W63" s="355">
        <v>2850</v>
      </c>
      <c r="X63" s="44">
        <f t="shared" si="50"/>
        <v>1767000</v>
      </c>
      <c r="Y63" s="42">
        <f t="shared" si="52"/>
        <v>1200</v>
      </c>
      <c r="Z63" s="44">
        <f t="shared" si="51"/>
        <v>744000</v>
      </c>
    </row>
    <row r="64" spans="2:26" ht="45">
      <c r="B64" s="34">
        <v>6.04</v>
      </c>
      <c r="C64" s="39"/>
      <c r="D64" s="91" t="s">
        <v>647</v>
      </c>
      <c r="E64" s="41" t="s">
        <v>62</v>
      </c>
      <c r="F64" s="42">
        <v>17</v>
      </c>
      <c r="G64" s="42">
        <v>2690</v>
      </c>
      <c r="H64" s="44">
        <f t="shared" si="43"/>
        <v>45730</v>
      </c>
      <c r="I64" s="294">
        <v>2690</v>
      </c>
      <c r="J64" s="44">
        <f t="shared" si="44"/>
        <v>45730</v>
      </c>
      <c r="K64" s="355">
        <v>2690</v>
      </c>
      <c r="L64" s="44">
        <f t="shared" si="45"/>
        <v>45730</v>
      </c>
      <c r="M64" s="42">
        <v>2200</v>
      </c>
      <c r="N64" s="44">
        <f t="shared" si="43"/>
        <v>37400</v>
      </c>
      <c r="O64" s="42">
        <v>3675</v>
      </c>
      <c r="P64" s="44">
        <f t="shared" si="46"/>
        <v>62475</v>
      </c>
      <c r="Q64" s="42">
        <v>2800</v>
      </c>
      <c r="R64" s="44">
        <f t="shared" si="47"/>
        <v>47600</v>
      </c>
      <c r="S64" s="42">
        <v>2100</v>
      </c>
      <c r="T64" s="44">
        <f t="shared" si="48"/>
        <v>35700</v>
      </c>
      <c r="U64" s="42">
        <v>6050.0000000000009</v>
      </c>
      <c r="V64" s="44">
        <f t="shared" si="49"/>
        <v>102850.00000000001</v>
      </c>
      <c r="W64" s="355">
        <v>5500</v>
      </c>
      <c r="X64" s="44">
        <f t="shared" si="50"/>
        <v>93500</v>
      </c>
      <c r="Y64" s="42">
        <f t="shared" si="52"/>
        <v>2200</v>
      </c>
      <c r="Z64" s="44">
        <f t="shared" si="51"/>
        <v>37400</v>
      </c>
    </row>
    <row r="65" spans="2:26" ht="11.25" customHeight="1">
      <c r="B65" s="34">
        <v>6.05</v>
      </c>
      <c r="C65" s="39"/>
      <c r="D65" s="90" t="s">
        <v>103</v>
      </c>
      <c r="E65" s="41"/>
      <c r="F65" s="42"/>
      <c r="G65" s="42"/>
      <c r="H65" s="42"/>
      <c r="I65" s="294"/>
      <c r="J65" s="42"/>
      <c r="K65" s="355"/>
      <c r="L65" s="42"/>
      <c r="M65" s="42"/>
      <c r="N65" s="42"/>
      <c r="O65" s="42"/>
      <c r="P65" s="42"/>
      <c r="Q65" s="42"/>
      <c r="R65" s="42"/>
      <c r="S65" s="42"/>
      <c r="T65" s="42"/>
      <c r="U65" s="42"/>
      <c r="V65" s="42"/>
      <c r="W65" s="355"/>
      <c r="X65" s="42"/>
      <c r="Y65" s="42"/>
      <c r="Z65" s="42"/>
    </row>
    <row r="66" spans="2:26" ht="225">
      <c r="B66" s="34" t="s">
        <v>104</v>
      </c>
      <c r="C66" s="39" t="s">
        <v>105</v>
      </c>
      <c r="D66" s="88" t="s">
        <v>648</v>
      </c>
      <c r="E66" s="41" t="s">
        <v>62</v>
      </c>
      <c r="F66" s="42">
        <v>9</v>
      </c>
      <c r="G66" s="42">
        <v>15602</v>
      </c>
      <c r="H66" s="44">
        <f t="shared" si="43"/>
        <v>140418</v>
      </c>
      <c r="I66" s="294">
        <v>11575</v>
      </c>
      <c r="J66" s="44">
        <f t="shared" ref="J66:J78" si="53">I66*$F66</f>
        <v>104175</v>
      </c>
      <c r="K66" s="355">
        <v>11575</v>
      </c>
      <c r="L66" s="44">
        <f t="shared" ref="L66:L78" si="54">K66*$F66</f>
        <v>104175</v>
      </c>
      <c r="M66" s="42">
        <v>16000</v>
      </c>
      <c r="N66" s="44">
        <f t="shared" si="43"/>
        <v>144000</v>
      </c>
      <c r="O66" s="42">
        <v>9603.2999999999993</v>
      </c>
      <c r="P66" s="44">
        <f t="shared" ref="P66:P78" si="55">O66*$F66</f>
        <v>86429.7</v>
      </c>
      <c r="Q66" s="42">
        <v>9603.2999999999993</v>
      </c>
      <c r="R66" s="44">
        <f t="shared" ref="R66:R78" si="56">Q66*$F66</f>
        <v>86429.7</v>
      </c>
      <c r="S66" s="42"/>
      <c r="T66" s="44">
        <f t="shared" ref="T66:T78" si="57">S66*$F66</f>
        <v>0</v>
      </c>
      <c r="U66" s="42">
        <v>14740.000000000002</v>
      </c>
      <c r="V66" s="44">
        <f t="shared" ref="V66:V78" si="58">U66*$F66</f>
        <v>132660.00000000003</v>
      </c>
      <c r="W66" s="355">
        <v>13400</v>
      </c>
      <c r="X66" s="44">
        <f t="shared" ref="X66:X78" si="59">W66*$F66</f>
        <v>120600</v>
      </c>
      <c r="Y66" s="42">
        <f t="shared" ref="Y66:Y71" si="60">MIN(G66,M66,O66,U66)</f>
        <v>9603.2999999999993</v>
      </c>
      <c r="Z66" s="44">
        <f t="shared" ref="Z66:Z78" si="61">Y66*$F66</f>
        <v>86429.7</v>
      </c>
    </row>
    <row r="67" spans="2:26" ht="135">
      <c r="B67" s="34" t="s">
        <v>106</v>
      </c>
      <c r="C67" s="39" t="s">
        <v>107</v>
      </c>
      <c r="D67" s="88" t="s">
        <v>649</v>
      </c>
      <c r="E67" s="41" t="s">
        <v>62</v>
      </c>
      <c r="F67" s="42">
        <v>3</v>
      </c>
      <c r="G67" s="42">
        <v>10222</v>
      </c>
      <c r="H67" s="44">
        <f t="shared" si="43"/>
        <v>30666</v>
      </c>
      <c r="I67" s="294">
        <v>8754</v>
      </c>
      <c r="J67" s="44">
        <f t="shared" si="53"/>
        <v>26262</v>
      </c>
      <c r="K67" s="355">
        <v>8754</v>
      </c>
      <c r="L67" s="44">
        <f t="shared" si="54"/>
        <v>26262</v>
      </c>
      <c r="M67" s="42">
        <v>8500</v>
      </c>
      <c r="N67" s="44">
        <f t="shared" si="43"/>
        <v>25500</v>
      </c>
      <c r="O67" s="42">
        <v>7875</v>
      </c>
      <c r="P67" s="44">
        <f t="shared" si="55"/>
        <v>23625</v>
      </c>
      <c r="Q67" s="42">
        <v>7875</v>
      </c>
      <c r="R67" s="44">
        <f t="shared" si="56"/>
        <v>23625</v>
      </c>
      <c r="S67" s="42"/>
      <c r="T67" s="44">
        <f t="shared" si="57"/>
        <v>0</v>
      </c>
      <c r="U67" s="42">
        <v>16720</v>
      </c>
      <c r="V67" s="44">
        <f t="shared" si="58"/>
        <v>50160</v>
      </c>
      <c r="W67" s="355">
        <v>15200</v>
      </c>
      <c r="X67" s="44">
        <f t="shared" si="59"/>
        <v>45600</v>
      </c>
      <c r="Y67" s="42">
        <f t="shared" si="60"/>
        <v>7875</v>
      </c>
      <c r="Z67" s="44">
        <f t="shared" si="61"/>
        <v>23625</v>
      </c>
    </row>
    <row r="68" spans="2:26" ht="33.75">
      <c r="B68" s="34" t="s">
        <v>108</v>
      </c>
      <c r="C68" s="39"/>
      <c r="D68" s="79" t="s">
        <v>650</v>
      </c>
      <c r="E68" s="41" t="s">
        <v>62</v>
      </c>
      <c r="F68" s="42">
        <v>13</v>
      </c>
      <c r="G68" s="42">
        <v>10650</v>
      </c>
      <c r="H68" s="44">
        <f t="shared" si="43"/>
        <v>138450</v>
      </c>
      <c r="I68" s="294">
        <v>7500</v>
      </c>
      <c r="J68" s="44">
        <f t="shared" si="53"/>
        <v>97500</v>
      </c>
      <c r="K68" s="355">
        <v>7500</v>
      </c>
      <c r="L68" s="44">
        <f t="shared" si="54"/>
        <v>97500</v>
      </c>
      <c r="M68" s="42">
        <v>22000</v>
      </c>
      <c r="N68" s="44">
        <f t="shared" si="43"/>
        <v>286000</v>
      </c>
      <c r="O68" s="42">
        <v>33894</v>
      </c>
      <c r="P68" s="44">
        <f t="shared" si="55"/>
        <v>440622</v>
      </c>
      <c r="Q68" s="42">
        <v>26900</v>
      </c>
      <c r="R68" s="44">
        <f t="shared" si="56"/>
        <v>349700</v>
      </c>
      <c r="S68" s="42"/>
      <c r="T68" s="44">
        <f t="shared" si="57"/>
        <v>0</v>
      </c>
      <c r="U68" s="42">
        <v>5830.0000000000009</v>
      </c>
      <c r="V68" s="44">
        <f t="shared" si="58"/>
        <v>75790.000000000015</v>
      </c>
      <c r="W68" s="355">
        <v>5830</v>
      </c>
      <c r="X68" s="44">
        <f t="shared" si="59"/>
        <v>75790</v>
      </c>
      <c r="Y68" s="42">
        <f t="shared" si="60"/>
        <v>5830.0000000000009</v>
      </c>
      <c r="Z68" s="44">
        <f t="shared" si="61"/>
        <v>75790.000000000015</v>
      </c>
    </row>
    <row r="69" spans="2:26" ht="67.5">
      <c r="B69" s="34" t="s">
        <v>109</v>
      </c>
      <c r="C69" s="39"/>
      <c r="D69" s="92" t="s">
        <v>651</v>
      </c>
      <c r="E69" s="41" t="s">
        <v>110</v>
      </c>
      <c r="F69" s="42">
        <v>13</v>
      </c>
      <c r="G69" s="42">
        <v>3766</v>
      </c>
      <c r="H69" s="44">
        <f t="shared" si="43"/>
        <v>48958</v>
      </c>
      <c r="I69" s="294">
        <v>2797</v>
      </c>
      <c r="J69" s="44">
        <f t="shared" si="53"/>
        <v>36361</v>
      </c>
      <c r="K69" s="355">
        <v>2797</v>
      </c>
      <c r="L69" s="44">
        <f t="shared" si="54"/>
        <v>36361</v>
      </c>
      <c r="M69" s="42">
        <v>3500</v>
      </c>
      <c r="N69" s="44">
        <f t="shared" si="43"/>
        <v>45500</v>
      </c>
      <c r="O69" s="42">
        <v>446.25</v>
      </c>
      <c r="P69" s="44">
        <f t="shared" si="55"/>
        <v>5801.25</v>
      </c>
      <c r="Q69" s="42">
        <v>446.25</v>
      </c>
      <c r="R69" s="44">
        <f t="shared" si="56"/>
        <v>5801.25</v>
      </c>
      <c r="S69" s="42"/>
      <c r="T69" s="44">
        <f t="shared" si="57"/>
        <v>0</v>
      </c>
      <c r="U69" s="42">
        <v>3960.0000000000005</v>
      </c>
      <c r="V69" s="44">
        <f t="shared" si="58"/>
        <v>51480.000000000007</v>
      </c>
      <c r="W69" s="355">
        <v>3600</v>
      </c>
      <c r="X69" s="44">
        <f t="shared" si="59"/>
        <v>46800</v>
      </c>
      <c r="Y69" s="42">
        <f t="shared" si="60"/>
        <v>446.25</v>
      </c>
      <c r="Z69" s="44">
        <f t="shared" si="61"/>
        <v>5801.25</v>
      </c>
    </row>
    <row r="70" spans="2:26" ht="56.25">
      <c r="B70" s="34">
        <v>6.06</v>
      </c>
      <c r="C70" s="39"/>
      <c r="D70" s="79" t="s">
        <v>652</v>
      </c>
      <c r="E70" s="41" t="s">
        <v>62</v>
      </c>
      <c r="F70" s="42">
        <v>26</v>
      </c>
      <c r="G70" s="42">
        <v>13450</v>
      </c>
      <c r="H70" s="44">
        <f t="shared" si="43"/>
        <v>349700</v>
      </c>
      <c r="I70" s="294">
        <v>13000</v>
      </c>
      <c r="J70" s="44">
        <f t="shared" si="53"/>
        <v>338000</v>
      </c>
      <c r="K70" s="355">
        <v>13000</v>
      </c>
      <c r="L70" s="44">
        <f t="shared" si="54"/>
        <v>338000</v>
      </c>
      <c r="M70" s="42">
        <v>13000</v>
      </c>
      <c r="N70" s="44">
        <f t="shared" si="43"/>
        <v>338000</v>
      </c>
      <c r="O70" s="42">
        <v>14122.5</v>
      </c>
      <c r="P70" s="44">
        <f t="shared" si="55"/>
        <v>367185</v>
      </c>
      <c r="Q70" s="42">
        <v>13450</v>
      </c>
      <c r="R70" s="44">
        <f t="shared" si="56"/>
        <v>349700</v>
      </c>
      <c r="S70" s="42"/>
      <c r="T70" s="44">
        <f t="shared" si="57"/>
        <v>0</v>
      </c>
      <c r="U70" s="42">
        <v>32505.000000000004</v>
      </c>
      <c r="V70" s="44">
        <f t="shared" si="58"/>
        <v>845130.00000000012</v>
      </c>
      <c r="W70" s="355">
        <v>29550</v>
      </c>
      <c r="X70" s="44">
        <f t="shared" si="59"/>
        <v>768300</v>
      </c>
      <c r="Y70" s="42">
        <f t="shared" si="60"/>
        <v>13000</v>
      </c>
      <c r="Z70" s="44">
        <f t="shared" si="61"/>
        <v>338000</v>
      </c>
    </row>
    <row r="71" spans="2:26" ht="67.5">
      <c r="B71" s="34">
        <v>6.07</v>
      </c>
      <c r="C71" s="39"/>
      <c r="D71" s="92" t="s">
        <v>653</v>
      </c>
      <c r="E71" s="41" t="s">
        <v>62</v>
      </c>
      <c r="F71" s="42">
        <v>16</v>
      </c>
      <c r="G71" s="42">
        <v>2690</v>
      </c>
      <c r="H71" s="44">
        <f t="shared" si="43"/>
        <v>43040</v>
      </c>
      <c r="I71" s="294">
        <v>2500</v>
      </c>
      <c r="J71" s="44">
        <f t="shared" si="53"/>
        <v>40000</v>
      </c>
      <c r="K71" s="355">
        <v>2500</v>
      </c>
      <c r="L71" s="44">
        <f t="shared" si="54"/>
        <v>40000</v>
      </c>
      <c r="M71" s="42">
        <v>2500</v>
      </c>
      <c r="N71" s="44">
        <f t="shared" si="43"/>
        <v>40000</v>
      </c>
      <c r="O71" s="42">
        <v>3123.75</v>
      </c>
      <c r="P71" s="44">
        <f t="shared" si="55"/>
        <v>49980</v>
      </c>
      <c r="Q71" s="42">
        <v>2975</v>
      </c>
      <c r="R71" s="44">
        <f t="shared" si="56"/>
        <v>47600</v>
      </c>
      <c r="S71" s="42"/>
      <c r="T71" s="44">
        <f t="shared" si="57"/>
        <v>0</v>
      </c>
      <c r="U71" s="42">
        <v>3300.0000000000005</v>
      </c>
      <c r="V71" s="44">
        <f t="shared" si="58"/>
        <v>52800.000000000007</v>
      </c>
      <c r="W71" s="355">
        <v>3000</v>
      </c>
      <c r="X71" s="44">
        <f t="shared" si="59"/>
        <v>48000</v>
      </c>
      <c r="Y71" s="42">
        <f t="shared" si="60"/>
        <v>2500</v>
      </c>
      <c r="Z71" s="44">
        <f t="shared" si="61"/>
        <v>40000</v>
      </c>
    </row>
    <row r="72" spans="2:26" ht="11.25" customHeight="1">
      <c r="B72" s="34"/>
      <c r="C72" s="39"/>
      <c r="D72" s="90"/>
      <c r="E72" s="41"/>
      <c r="F72" s="42"/>
      <c r="G72" s="42"/>
      <c r="H72" s="44">
        <f t="shared" si="43"/>
        <v>0</v>
      </c>
      <c r="I72" s="294"/>
      <c r="J72" s="44">
        <f t="shared" si="53"/>
        <v>0</v>
      </c>
      <c r="K72" s="355"/>
      <c r="L72" s="44">
        <f t="shared" si="54"/>
        <v>0</v>
      </c>
      <c r="M72" s="42"/>
      <c r="N72" s="44">
        <f t="shared" si="43"/>
        <v>0</v>
      </c>
      <c r="O72" s="42">
        <v>0</v>
      </c>
      <c r="P72" s="44">
        <f t="shared" si="55"/>
        <v>0</v>
      </c>
      <c r="Q72" s="42"/>
      <c r="R72" s="44">
        <f t="shared" si="56"/>
        <v>0</v>
      </c>
      <c r="S72" s="42"/>
      <c r="T72" s="44">
        <f t="shared" si="57"/>
        <v>0</v>
      </c>
      <c r="U72" s="42"/>
      <c r="V72" s="44">
        <f t="shared" si="58"/>
        <v>0</v>
      </c>
      <c r="W72" s="355"/>
      <c r="X72" s="44">
        <f t="shared" si="59"/>
        <v>0</v>
      </c>
      <c r="Y72" s="42"/>
      <c r="Z72" s="44">
        <f t="shared" si="61"/>
        <v>0</v>
      </c>
    </row>
    <row r="73" spans="2:26" ht="56.25">
      <c r="B73" s="34">
        <v>6.08</v>
      </c>
      <c r="C73" s="39" t="s">
        <v>111</v>
      </c>
      <c r="D73" s="79" t="s">
        <v>112</v>
      </c>
      <c r="E73" s="41" t="s">
        <v>62</v>
      </c>
      <c r="F73" s="42">
        <v>9</v>
      </c>
      <c r="G73" s="42">
        <v>11836</v>
      </c>
      <c r="H73" s="44">
        <f t="shared" si="43"/>
        <v>106524</v>
      </c>
      <c r="I73" s="294">
        <v>11836</v>
      </c>
      <c r="J73" s="44">
        <f t="shared" si="53"/>
        <v>106524</v>
      </c>
      <c r="K73" s="355">
        <v>11836</v>
      </c>
      <c r="L73" s="44">
        <f t="shared" si="54"/>
        <v>106524</v>
      </c>
      <c r="M73" s="42">
        <v>12000</v>
      </c>
      <c r="N73" s="44">
        <f t="shared" si="43"/>
        <v>108000</v>
      </c>
      <c r="O73" s="42">
        <v>17511.900000000001</v>
      </c>
      <c r="P73" s="44">
        <f t="shared" si="55"/>
        <v>157607.1</v>
      </c>
      <c r="Q73" s="42">
        <v>16678</v>
      </c>
      <c r="R73" s="44">
        <f t="shared" si="56"/>
        <v>150102</v>
      </c>
      <c r="S73" s="42"/>
      <c r="T73" s="44">
        <f t="shared" si="57"/>
        <v>0</v>
      </c>
      <c r="U73" s="42">
        <v>21450</v>
      </c>
      <c r="V73" s="44">
        <f t="shared" si="58"/>
        <v>193050</v>
      </c>
      <c r="W73" s="355">
        <v>19500</v>
      </c>
      <c r="X73" s="44">
        <f t="shared" si="59"/>
        <v>175500</v>
      </c>
      <c r="Y73" s="42">
        <f t="shared" ref="Y73:Y78" si="62">MIN(G73,M73,O73,U73)</f>
        <v>11836</v>
      </c>
      <c r="Z73" s="44">
        <f t="shared" si="61"/>
        <v>106524</v>
      </c>
    </row>
    <row r="74" spans="2:26" ht="67.5">
      <c r="B74" s="34">
        <v>6.09</v>
      </c>
      <c r="C74" s="39" t="s">
        <v>111</v>
      </c>
      <c r="D74" s="92" t="s">
        <v>113</v>
      </c>
      <c r="E74" s="41" t="s">
        <v>62</v>
      </c>
      <c r="F74" s="42">
        <v>7</v>
      </c>
      <c r="G74" s="42">
        <v>6994</v>
      </c>
      <c r="H74" s="44">
        <f t="shared" si="43"/>
        <v>48958</v>
      </c>
      <c r="I74" s="294">
        <v>6994</v>
      </c>
      <c r="J74" s="44">
        <f t="shared" si="53"/>
        <v>48958</v>
      </c>
      <c r="K74" s="355">
        <v>6994</v>
      </c>
      <c r="L74" s="44">
        <f t="shared" si="54"/>
        <v>48958</v>
      </c>
      <c r="M74" s="42">
        <v>8000</v>
      </c>
      <c r="N74" s="44">
        <f t="shared" si="43"/>
        <v>56000</v>
      </c>
      <c r="O74" s="42">
        <v>17511.900000000001</v>
      </c>
      <c r="P74" s="44">
        <f t="shared" si="55"/>
        <v>122583.30000000002</v>
      </c>
      <c r="Q74" s="42">
        <v>10222</v>
      </c>
      <c r="R74" s="44">
        <f t="shared" si="56"/>
        <v>71554</v>
      </c>
      <c r="S74" s="42"/>
      <c r="T74" s="44">
        <f t="shared" si="57"/>
        <v>0</v>
      </c>
      <c r="U74" s="42">
        <v>22440</v>
      </c>
      <c r="V74" s="44">
        <f t="shared" si="58"/>
        <v>157080</v>
      </c>
      <c r="W74" s="355">
        <v>20400</v>
      </c>
      <c r="X74" s="44">
        <f t="shared" si="59"/>
        <v>142800</v>
      </c>
      <c r="Y74" s="42">
        <f t="shared" si="62"/>
        <v>6994</v>
      </c>
      <c r="Z74" s="44">
        <f t="shared" si="61"/>
        <v>48958</v>
      </c>
    </row>
    <row r="75" spans="2:26" ht="78.75">
      <c r="B75" s="74">
        <v>6.1</v>
      </c>
      <c r="C75" s="39" t="s">
        <v>111</v>
      </c>
      <c r="D75" s="92" t="s">
        <v>114</v>
      </c>
      <c r="E75" s="41" t="s">
        <v>62</v>
      </c>
      <c r="F75" s="42">
        <v>7</v>
      </c>
      <c r="G75" s="42">
        <v>2959</v>
      </c>
      <c r="H75" s="44">
        <f t="shared" si="43"/>
        <v>20713</v>
      </c>
      <c r="I75" s="294">
        <v>2250</v>
      </c>
      <c r="J75" s="44">
        <f t="shared" si="53"/>
        <v>15750</v>
      </c>
      <c r="K75" s="355">
        <v>2250</v>
      </c>
      <c r="L75" s="44">
        <f t="shared" si="54"/>
        <v>15750</v>
      </c>
      <c r="M75" s="42">
        <v>2200</v>
      </c>
      <c r="N75" s="44">
        <f t="shared" si="43"/>
        <v>15400</v>
      </c>
      <c r="O75" s="42">
        <v>4236.75</v>
      </c>
      <c r="P75" s="44">
        <f t="shared" si="55"/>
        <v>29657.25</v>
      </c>
      <c r="Q75" s="42">
        <v>2960</v>
      </c>
      <c r="R75" s="44">
        <f t="shared" si="56"/>
        <v>20720</v>
      </c>
      <c r="S75" s="42"/>
      <c r="T75" s="44">
        <f t="shared" si="57"/>
        <v>0</v>
      </c>
      <c r="U75" s="42">
        <v>2145</v>
      </c>
      <c r="V75" s="44">
        <f t="shared" si="58"/>
        <v>15015</v>
      </c>
      <c r="W75" s="355">
        <v>2145</v>
      </c>
      <c r="X75" s="44">
        <f t="shared" si="59"/>
        <v>15015</v>
      </c>
      <c r="Y75" s="42">
        <f t="shared" si="62"/>
        <v>2145</v>
      </c>
      <c r="Z75" s="44">
        <f t="shared" si="61"/>
        <v>15015</v>
      </c>
    </row>
    <row r="76" spans="2:26" ht="180">
      <c r="B76" s="34">
        <v>6.11</v>
      </c>
      <c r="C76" s="39" t="s">
        <v>115</v>
      </c>
      <c r="D76" s="92" t="s">
        <v>654</v>
      </c>
      <c r="E76" s="41" t="s">
        <v>62</v>
      </c>
      <c r="F76" s="42">
        <v>3</v>
      </c>
      <c r="G76" s="42">
        <v>12912</v>
      </c>
      <c r="H76" s="44">
        <f t="shared" si="43"/>
        <v>38736</v>
      </c>
      <c r="I76" s="294">
        <v>10775</v>
      </c>
      <c r="J76" s="44">
        <f t="shared" si="53"/>
        <v>32325</v>
      </c>
      <c r="K76" s="355">
        <v>10775</v>
      </c>
      <c r="L76" s="44">
        <f t="shared" si="54"/>
        <v>32325</v>
      </c>
      <c r="M76" s="42">
        <v>9500</v>
      </c>
      <c r="N76" s="44">
        <f t="shared" si="43"/>
        <v>28500</v>
      </c>
      <c r="O76" s="42">
        <v>9975</v>
      </c>
      <c r="P76" s="44">
        <f t="shared" si="55"/>
        <v>29925</v>
      </c>
      <c r="Q76" s="42">
        <v>9500</v>
      </c>
      <c r="R76" s="44">
        <f t="shared" si="56"/>
        <v>28500</v>
      </c>
      <c r="S76" s="42"/>
      <c r="T76" s="44">
        <f t="shared" si="57"/>
        <v>0</v>
      </c>
      <c r="U76" s="42">
        <v>11550.000000000002</v>
      </c>
      <c r="V76" s="44">
        <f t="shared" si="58"/>
        <v>34650.000000000007</v>
      </c>
      <c r="W76" s="355">
        <v>10500</v>
      </c>
      <c r="X76" s="44">
        <f t="shared" si="59"/>
        <v>31500</v>
      </c>
      <c r="Y76" s="42">
        <f t="shared" si="62"/>
        <v>9500</v>
      </c>
      <c r="Z76" s="44">
        <f t="shared" si="61"/>
        <v>28500</v>
      </c>
    </row>
    <row r="77" spans="2:26" ht="33.75">
      <c r="B77" s="34">
        <v>6.12</v>
      </c>
      <c r="C77" s="39"/>
      <c r="D77" s="92" t="s">
        <v>116</v>
      </c>
      <c r="E77" s="41" t="s">
        <v>62</v>
      </c>
      <c r="F77" s="42">
        <v>30</v>
      </c>
      <c r="G77" s="42">
        <v>10222</v>
      </c>
      <c r="H77" s="44">
        <f t="shared" si="43"/>
        <v>306660</v>
      </c>
      <c r="I77" s="294">
        <v>5425</v>
      </c>
      <c r="J77" s="44">
        <f t="shared" si="53"/>
        <v>162750</v>
      </c>
      <c r="K77" s="355">
        <v>5425</v>
      </c>
      <c r="L77" s="44">
        <f t="shared" si="54"/>
        <v>162750</v>
      </c>
      <c r="M77" s="42">
        <v>6500</v>
      </c>
      <c r="N77" s="44">
        <f t="shared" si="43"/>
        <v>195000</v>
      </c>
      <c r="O77" s="42">
        <v>4725</v>
      </c>
      <c r="P77" s="44">
        <f t="shared" si="55"/>
        <v>141750</v>
      </c>
      <c r="Q77" s="42">
        <v>4725</v>
      </c>
      <c r="R77" s="44">
        <f t="shared" si="56"/>
        <v>141750</v>
      </c>
      <c r="S77" s="42"/>
      <c r="T77" s="44">
        <f t="shared" si="57"/>
        <v>0</v>
      </c>
      <c r="U77" s="42">
        <v>5280</v>
      </c>
      <c r="V77" s="44">
        <f t="shared" si="58"/>
        <v>158400</v>
      </c>
      <c r="W77" s="355">
        <v>4800</v>
      </c>
      <c r="X77" s="44">
        <f t="shared" si="59"/>
        <v>144000</v>
      </c>
      <c r="Y77" s="42">
        <f t="shared" si="62"/>
        <v>4725</v>
      </c>
      <c r="Z77" s="44">
        <f t="shared" si="61"/>
        <v>141750</v>
      </c>
    </row>
    <row r="78" spans="2:26" ht="78.75">
      <c r="B78" s="34">
        <v>6.13</v>
      </c>
      <c r="C78" s="39"/>
      <c r="D78" s="92" t="s">
        <v>655</v>
      </c>
      <c r="E78" s="41" t="s">
        <v>62</v>
      </c>
      <c r="F78" s="42">
        <v>45</v>
      </c>
      <c r="G78" s="42">
        <v>3874</v>
      </c>
      <c r="H78" s="44">
        <f t="shared" si="43"/>
        <v>174330</v>
      </c>
      <c r="I78" s="294">
        <v>3874</v>
      </c>
      <c r="J78" s="44">
        <f t="shared" si="53"/>
        <v>174330</v>
      </c>
      <c r="K78" s="355">
        <v>3874</v>
      </c>
      <c r="L78" s="44">
        <f t="shared" si="54"/>
        <v>174330</v>
      </c>
      <c r="M78" s="42">
        <v>3500</v>
      </c>
      <c r="N78" s="44">
        <f t="shared" si="43"/>
        <v>157500</v>
      </c>
      <c r="O78" s="42">
        <v>3123.75</v>
      </c>
      <c r="P78" s="44">
        <f t="shared" si="55"/>
        <v>140568.75</v>
      </c>
      <c r="Q78" s="42">
        <v>3123.75</v>
      </c>
      <c r="R78" s="44">
        <f t="shared" si="56"/>
        <v>140568.75</v>
      </c>
      <c r="S78" s="42"/>
      <c r="T78" s="44">
        <f t="shared" si="57"/>
        <v>0</v>
      </c>
      <c r="U78" s="42">
        <v>5280</v>
      </c>
      <c r="V78" s="44">
        <f t="shared" si="58"/>
        <v>237600</v>
      </c>
      <c r="W78" s="355">
        <v>4800</v>
      </c>
      <c r="X78" s="44">
        <f t="shared" si="59"/>
        <v>216000</v>
      </c>
      <c r="Y78" s="42">
        <f t="shared" si="62"/>
        <v>3123.75</v>
      </c>
      <c r="Z78" s="44">
        <f t="shared" si="61"/>
        <v>140568.75</v>
      </c>
    </row>
    <row r="79" spans="2:26" ht="11.25" customHeight="1">
      <c r="B79" s="81"/>
      <c r="C79" s="75"/>
      <c r="D79" s="82" t="s">
        <v>117</v>
      </c>
      <c r="E79" s="64"/>
      <c r="F79" s="65"/>
      <c r="G79" s="65"/>
      <c r="H79" s="83">
        <f>SUM(H61:H78)</f>
        <v>4231883</v>
      </c>
      <c r="I79" s="65"/>
      <c r="J79" s="83">
        <f>SUM(J61:J78)</f>
        <v>3412900</v>
      </c>
      <c r="K79" s="65"/>
      <c r="L79" s="83">
        <f>SUM(L61:L78)</f>
        <v>2412220</v>
      </c>
      <c r="M79" s="65"/>
      <c r="N79" s="83">
        <f>SUM(N61:N78)</f>
        <v>2387050</v>
      </c>
      <c r="O79" s="65"/>
      <c r="P79" s="83">
        <f>SUM(P61:P78)</f>
        <v>4131930.6</v>
      </c>
      <c r="Q79" s="65"/>
      <c r="R79" s="83">
        <f>SUM(R61:R78)</f>
        <v>3186910.7</v>
      </c>
      <c r="S79" s="65"/>
      <c r="T79" s="83">
        <f>SUM(T61:T78)</f>
        <v>1367570</v>
      </c>
      <c r="U79" s="65"/>
      <c r="V79" s="83">
        <f>SUM(V61:V78)</f>
        <v>4254140</v>
      </c>
      <c r="W79" s="356"/>
      <c r="X79" s="83">
        <f>SUM(X61:X78)</f>
        <v>3875655</v>
      </c>
      <c r="Y79" s="65"/>
      <c r="Z79" s="83">
        <f>SUM(Z61:Z78)</f>
        <v>1998611.7</v>
      </c>
    </row>
    <row r="80" spans="2:26" ht="11.25" customHeight="1">
      <c r="B80" s="54"/>
      <c r="C80" s="80"/>
      <c r="D80" s="79"/>
      <c r="E80" s="41"/>
      <c r="F80" s="42"/>
      <c r="G80" s="42"/>
      <c r="H80" s="42"/>
      <c r="I80" s="42"/>
      <c r="J80" s="42"/>
      <c r="K80" s="42"/>
      <c r="L80" s="42"/>
      <c r="M80" s="42"/>
      <c r="N80" s="42"/>
      <c r="O80" s="42"/>
      <c r="P80" s="42"/>
      <c r="Q80" s="42"/>
      <c r="R80" s="42"/>
      <c r="S80" s="42"/>
      <c r="T80" s="42"/>
      <c r="U80" s="42"/>
      <c r="V80" s="42"/>
      <c r="W80" s="355"/>
      <c r="X80" s="42"/>
      <c r="Y80" s="42"/>
      <c r="Z80" s="42"/>
    </row>
    <row r="81" spans="2:26" ht="11.25" customHeight="1">
      <c r="B81" s="84">
        <v>7</v>
      </c>
      <c r="C81" s="85"/>
      <c r="D81" s="86" t="s">
        <v>11</v>
      </c>
      <c r="E81" s="71"/>
      <c r="F81" s="72"/>
      <c r="G81" s="72"/>
      <c r="H81" s="72"/>
      <c r="I81" s="72"/>
      <c r="J81" s="72"/>
      <c r="K81" s="72"/>
      <c r="L81" s="72"/>
      <c r="M81" s="72"/>
      <c r="N81" s="72"/>
      <c r="O81" s="72"/>
      <c r="P81" s="72"/>
      <c r="Q81" s="72"/>
      <c r="R81" s="72"/>
      <c r="S81" s="72"/>
      <c r="T81" s="72"/>
      <c r="U81" s="72"/>
      <c r="V81" s="72"/>
      <c r="W81" s="357"/>
      <c r="X81" s="72"/>
      <c r="Y81" s="72"/>
      <c r="Z81" s="72"/>
    </row>
    <row r="82" spans="2:26" ht="123.75">
      <c r="B82" s="34">
        <v>7.01</v>
      </c>
      <c r="C82" s="39" t="s">
        <v>118</v>
      </c>
      <c r="D82" s="88" t="s">
        <v>656</v>
      </c>
      <c r="E82" s="41" t="s">
        <v>62</v>
      </c>
      <c r="F82" s="42">
        <v>86</v>
      </c>
      <c r="G82" s="42">
        <v>2797</v>
      </c>
      <c r="H82" s="44">
        <f t="shared" ref="H82:N89" si="63">G82*$F82</f>
        <v>240542</v>
      </c>
      <c r="I82" s="295">
        <v>2153</v>
      </c>
      <c r="J82" s="44">
        <f t="shared" ref="J82:J89" si="64">I82*$F82</f>
        <v>185158</v>
      </c>
      <c r="K82" s="355">
        <v>2153</v>
      </c>
      <c r="L82" s="44">
        <f t="shared" ref="L82:L89" si="65">K82*$F82</f>
        <v>185158</v>
      </c>
      <c r="M82" s="42">
        <v>1800</v>
      </c>
      <c r="N82" s="44">
        <f t="shared" si="63"/>
        <v>154800</v>
      </c>
      <c r="O82" s="42">
        <v>2514.75</v>
      </c>
      <c r="P82" s="44">
        <f t="shared" ref="P82:P89" si="66">O82*$F82</f>
        <v>216268.5</v>
      </c>
      <c r="Q82" s="42">
        <v>2155</v>
      </c>
      <c r="R82" s="44">
        <f t="shared" ref="R82:R89" si="67">Q82*$F82</f>
        <v>185330</v>
      </c>
      <c r="S82" s="42">
        <v>1284</v>
      </c>
      <c r="T82" s="44">
        <f t="shared" ref="T82:T89" si="68">S82*$F82</f>
        <v>110424</v>
      </c>
      <c r="U82" s="42">
        <v>3146.0000000000005</v>
      </c>
      <c r="V82" s="44">
        <f t="shared" ref="V82:V89" si="69">U82*$F82</f>
        <v>270556.00000000006</v>
      </c>
      <c r="W82" s="355">
        <v>2860</v>
      </c>
      <c r="X82" s="44">
        <f t="shared" ref="X82:X89" si="70">W82*$F82</f>
        <v>245960</v>
      </c>
      <c r="Y82" s="42">
        <f t="shared" ref="Y82:Y89" si="71">MIN(G82,M82,O82,U82)</f>
        <v>1800</v>
      </c>
      <c r="Z82" s="44">
        <f t="shared" ref="Z82:Z89" si="72">Y82*$F82</f>
        <v>154800</v>
      </c>
    </row>
    <row r="83" spans="2:26" ht="112.5">
      <c r="B83" s="34">
        <v>7.02</v>
      </c>
      <c r="C83" s="39" t="s">
        <v>119</v>
      </c>
      <c r="D83" s="92" t="s">
        <v>657</v>
      </c>
      <c r="E83" s="41" t="s">
        <v>62</v>
      </c>
      <c r="F83" s="42">
        <v>15</v>
      </c>
      <c r="G83" s="42">
        <v>3228</v>
      </c>
      <c r="H83" s="44">
        <f t="shared" si="63"/>
        <v>48420</v>
      </c>
      <c r="I83" s="295">
        <v>3200</v>
      </c>
      <c r="J83" s="44">
        <f t="shared" si="64"/>
        <v>48000</v>
      </c>
      <c r="K83" s="355">
        <v>3200</v>
      </c>
      <c r="L83" s="44">
        <f t="shared" si="65"/>
        <v>48000</v>
      </c>
      <c r="M83" s="42">
        <v>3200</v>
      </c>
      <c r="N83" s="44">
        <f t="shared" si="63"/>
        <v>48000</v>
      </c>
      <c r="O83" s="42">
        <v>3748.5</v>
      </c>
      <c r="P83" s="44">
        <f t="shared" si="66"/>
        <v>56227.5</v>
      </c>
      <c r="Q83" s="42">
        <v>3392</v>
      </c>
      <c r="R83" s="44">
        <f t="shared" si="67"/>
        <v>50880</v>
      </c>
      <c r="S83" s="42">
        <v>1550</v>
      </c>
      <c r="T83" s="44">
        <f t="shared" si="68"/>
        <v>23250</v>
      </c>
      <c r="U83" s="42">
        <v>4950</v>
      </c>
      <c r="V83" s="44">
        <f t="shared" si="69"/>
        <v>74250</v>
      </c>
      <c r="W83" s="355">
        <v>4500</v>
      </c>
      <c r="X83" s="44">
        <f t="shared" si="70"/>
        <v>67500</v>
      </c>
      <c r="Y83" s="42">
        <f t="shared" si="71"/>
        <v>3200</v>
      </c>
      <c r="Z83" s="44">
        <f t="shared" si="72"/>
        <v>48000</v>
      </c>
    </row>
    <row r="84" spans="2:26" ht="112.5">
      <c r="B84" s="34">
        <v>7.03</v>
      </c>
      <c r="C84" s="39" t="s">
        <v>120</v>
      </c>
      <c r="D84" s="92" t="s">
        <v>658</v>
      </c>
      <c r="E84" s="41" t="s">
        <v>62</v>
      </c>
      <c r="F84" s="42">
        <v>17</v>
      </c>
      <c r="G84" s="42">
        <v>4585</v>
      </c>
      <c r="H84" s="44">
        <f t="shared" si="63"/>
        <v>77945</v>
      </c>
      <c r="I84" s="295">
        <v>4500</v>
      </c>
      <c r="J84" s="44">
        <f t="shared" si="64"/>
        <v>76500</v>
      </c>
      <c r="K84" s="355">
        <v>4500</v>
      </c>
      <c r="L84" s="44">
        <f t="shared" si="65"/>
        <v>76500</v>
      </c>
      <c r="M84" s="42">
        <v>4500</v>
      </c>
      <c r="N84" s="44">
        <f t="shared" si="63"/>
        <v>76500</v>
      </c>
      <c r="O84" s="42">
        <v>5772.9</v>
      </c>
      <c r="P84" s="44">
        <f t="shared" si="66"/>
        <v>98139.299999999988</v>
      </c>
      <c r="Q84" s="42">
        <v>5224</v>
      </c>
      <c r="R84" s="44">
        <f t="shared" si="67"/>
        <v>88808</v>
      </c>
      <c r="S84" s="42">
        <v>3745</v>
      </c>
      <c r="T84" s="44">
        <f t="shared" si="68"/>
        <v>63665</v>
      </c>
      <c r="U84" s="42">
        <v>4950</v>
      </c>
      <c r="V84" s="44">
        <f t="shared" si="69"/>
        <v>84150</v>
      </c>
      <c r="W84" s="355">
        <v>4500</v>
      </c>
      <c r="X84" s="44">
        <f t="shared" si="70"/>
        <v>76500</v>
      </c>
      <c r="Y84" s="42">
        <f t="shared" si="71"/>
        <v>4500</v>
      </c>
      <c r="Z84" s="44">
        <f t="shared" si="72"/>
        <v>76500</v>
      </c>
    </row>
    <row r="85" spans="2:26" ht="90">
      <c r="B85" s="34">
        <v>7.04</v>
      </c>
      <c r="C85" s="39" t="s">
        <v>121</v>
      </c>
      <c r="D85" s="92" t="s">
        <v>659</v>
      </c>
      <c r="E85" s="41" t="s">
        <v>62</v>
      </c>
      <c r="F85" s="42">
        <v>9</v>
      </c>
      <c r="G85" s="42">
        <v>3389</v>
      </c>
      <c r="H85" s="44">
        <f t="shared" si="63"/>
        <v>30501</v>
      </c>
      <c r="I85" s="295">
        <v>3389</v>
      </c>
      <c r="J85" s="44">
        <f t="shared" si="64"/>
        <v>30501</v>
      </c>
      <c r="K85" s="355">
        <v>3389</v>
      </c>
      <c r="L85" s="44">
        <f t="shared" si="65"/>
        <v>30501</v>
      </c>
      <c r="M85" s="42">
        <v>3800</v>
      </c>
      <c r="N85" s="44">
        <f t="shared" si="63"/>
        <v>34200</v>
      </c>
      <c r="O85" s="42">
        <v>4443.6000000000004</v>
      </c>
      <c r="P85" s="44">
        <f t="shared" si="66"/>
        <v>39992.400000000001</v>
      </c>
      <c r="Q85" s="42">
        <v>4020</v>
      </c>
      <c r="R85" s="44">
        <f t="shared" si="67"/>
        <v>36180</v>
      </c>
      <c r="S85" s="42">
        <v>2850</v>
      </c>
      <c r="T85" s="44">
        <f t="shared" si="68"/>
        <v>25650</v>
      </c>
      <c r="U85" s="42">
        <v>3960.0000000000005</v>
      </c>
      <c r="V85" s="44">
        <f t="shared" si="69"/>
        <v>35640.000000000007</v>
      </c>
      <c r="W85" s="355">
        <v>3600</v>
      </c>
      <c r="X85" s="44">
        <f t="shared" si="70"/>
        <v>32400</v>
      </c>
      <c r="Y85" s="42">
        <f t="shared" si="71"/>
        <v>3389</v>
      </c>
      <c r="Z85" s="44">
        <f t="shared" si="72"/>
        <v>30501</v>
      </c>
    </row>
    <row r="86" spans="2:26" ht="67.5" customHeight="1">
      <c r="B86" s="34">
        <v>7.05</v>
      </c>
      <c r="C86" s="39" t="s">
        <v>122</v>
      </c>
      <c r="D86" s="92" t="s">
        <v>660</v>
      </c>
      <c r="E86" s="41" t="s">
        <v>62</v>
      </c>
      <c r="F86" s="42">
        <v>30</v>
      </c>
      <c r="G86" s="42">
        <v>11298</v>
      </c>
      <c r="H86" s="44">
        <f t="shared" si="63"/>
        <v>338940</v>
      </c>
      <c r="I86" s="295">
        <v>9469</v>
      </c>
      <c r="J86" s="44">
        <f t="shared" si="64"/>
        <v>284070</v>
      </c>
      <c r="K86" s="355">
        <v>9469</v>
      </c>
      <c r="L86" s="44">
        <f t="shared" si="65"/>
        <v>284070</v>
      </c>
      <c r="M86" s="42">
        <v>9200</v>
      </c>
      <c r="N86" s="44">
        <f t="shared" si="63"/>
        <v>276000</v>
      </c>
      <c r="O86" s="42">
        <v>15817.2</v>
      </c>
      <c r="P86" s="44">
        <f t="shared" si="66"/>
        <v>474516</v>
      </c>
      <c r="Q86" s="42">
        <v>14310</v>
      </c>
      <c r="R86" s="44">
        <f t="shared" si="67"/>
        <v>429300</v>
      </c>
      <c r="S86" s="42">
        <v>8550</v>
      </c>
      <c r="T86" s="44">
        <f t="shared" si="68"/>
        <v>256500</v>
      </c>
      <c r="U86" s="42">
        <v>13420.000000000002</v>
      </c>
      <c r="V86" s="44">
        <f t="shared" si="69"/>
        <v>402600.00000000006</v>
      </c>
      <c r="W86" s="355">
        <v>12200</v>
      </c>
      <c r="X86" s="44">
        <f t="shared" si="70"/>
        <v>366000</v>
      </c>
      <c r="Y86" s="42">
        <f t="shared" si="71"/>
        <v>9200</v>
      </c>
      <c r="Z86" s="44">
        <f t="shared" si="72"/>
        <v>276000</v>
      </c>
    </row>
    <row r="87" spans="2:26" ht="101.25">
      <c r="B87" s="34">
        <v>7.06</v>
      </c>
      <c r="C87" s="39"/>
      <c r="D87" s="73" t="s">
        <v>661</v>
      </c>
      <c r="E87" s="41" t="s">
        <v>70</v>
      </c>
      <c r="F87" s="42">
        <v>45</v>
      </c>
      <c r="G87" s="42">
        <v>738</v>
      </c>
      <c r="H87" s="44">
        <f t="shared" si="63"/>
        <v>33210</v>
      </c>
      <c r="I87" s="295">
        <v>950</v>
      </c>
      <c r="J87" s="44">
        <f t="shared" si="64"/>
        <v>42750</v>
      </c>
      <c r="K87" s="355">
        <v>950</v>
      </c>
      <c r="L87" s="44">
        <f t="shared" si="65"/>
        <v>42750</v>
      </c>
      <c r="M87" s="42">
        <v>1200</v>
      </c>
      <c r="N87" s="44">
        <f t="shared" si="63"/>
        <v>54000</v>
      </c>
      <c r="O87" s="42">
        <v>1989.75</v>
      </c>
      <c r="P87" s="44">
        <f t="shared" si="66"/>
        <v>89538.75</v>
      </c>
      <c r="Q87" s="42">
        <v>1610</v>
      </c>
      <c r="R87" s="44">
        <f t="shared" si="67"/>
        <v>72450</v>
      </c>
      <c r="S87" s="42">
        <v>1530</v>
      </c>
      <c r="T87" s="44">
        <f t="shared" si="68"/>
        <v>68850</v>
      </c>
      <c r="U87" s="42">
        <v>1210</v>
      </c>
      <c r="V87" s="44">
        <f t="shared" si="69"/>
        <v>54450</v>
      </c>
      <c r="W87" s="355">
        <v>1100</v>
      </c>
      <c r="X87" s="44">
        <f t="shared" si="70"/>
        <v>49500</v>
      </c>
      <c r="Y87" s="42">
        <f t="shared" si="71"/>
        <v>738</v>
      </c>
      <c r="Z87" s="44">
        <f t="shared" si="72"/>
        <v>33210</v>
      </c>
    </row>
    <row r="88" spans="2:26" ht="101.25">
      <c r="B88" s="34">
        <v>7.07</v>
      </c>
      <c r="C88" s="39"/>
      <c r="D88" s="87" t="s">
        <v>123</v>
      </c>
      <c r="E88" s="41" t="s">
        <v>62</v>
      </c>
      <c r="F88" s="42">
        <v>165</v>
      </c>
      <c r="G88" s="42">
        <v>720</v>
      </c>
      <c r="H88" s="44">
        <f t="shared" si="63"/>
        <v>118800</v>
      </c>
      <c r="I88" s="295">
        <v>592</v>
      </c>
      <c r="J88" s="44">
        <f t="shared" si="64"/>
        <v>97680</v>
      </c>
      <c r="K88" s="355">
        <v>592</v>
      </c>
      <c r="L88" s="44">
        <f t="shared" si="65"/>
        <v>97680</v>
      </c>
      <c r="M88" s="42">
        <v>850</v>
      </c>
      <c r="N88" s="44">
        <f t="shared" si="63"/>
        <v>140250</v>
      </c>
      <c r="O88" s="42">
        <v>430.5</v>
      </c>
      <c r="P88" s="44">
        <f t="shared" si="66"/>
        <v>71032.5</v>
      </c>
      <c r="Q88" s="42">
        <v>430.5</v>
      </c>
      <c r="R88" s="44">
        <f t="shared" si="67"/>
        <v>71032.5</v>
      </c>
      <c r="S88" s="42">
        <v>260</v>
      </c>
      <c r="T88" s="44">
        <f t="shared" si="68"/>
        <v>42900</v>
      </c>
      <c r="U88" s="42">
        <v>605</v>
      </c>
      <c r="V88" s="44">
        <f t="shared" si="69"/>
        <v>99825</v>
      </c>
      <c r="W88" s="355">
        <v>550</v>
      </c>
      <c r="X88" s="44">
        <f t="shared" si="70"/>
        <v>90750</v>
      </c>
      <c r="Y88" s="42">
        <f t="shared" si="71"/>
        <v>430.5</v>
      </c>
      <c r="Z88" s="44">
        <f t="shared" si="72"/>
        <v>71032.5</v>
      </c>
    </row>
    <row r="89" spans="2:26" ht="78.75">
      <c r="B89" s="34">
        <v>7.08</v>
      </c>
      <c r="C89" s="39"/>
      <c r="D89" s="87" t="s">
        <v>662</v>
      </c>
      <c r="E89" s="41" t="s">
        <v>62</v>
      </c>
      <c r="F89" s="42">
        <v>8</v>
      </c>
      <c r="G89" s="42">
        <v>2959</v>
      </c>
      <c r="H89" s="44">
        <f t="shared" si="63"/>
        <v>23672</v>
      </c>
      <c r="I89" s="295">
        <v>2959</v>
      </c>
      <c r="J89" s="44">
        <f t="shared" si="64"/>
        <v>23672</v>
      </c>
      <c r="K89" s="355">
        <v>2959</v>
      </c>
      <c r="L89" s="44">
        <f t="shared" si="65"/>
        <v>23672</v>
      </c>
      <c r="M89" s="42">
        <v>2500</v>
      </c>
      <c r="N89" s="44">
        <f t="shared" si="63"/>
        <v>20000</v>
      </c>
      <c r="O89" s="42">
        <v>2898</v>
      </c>
      <c r="P89" s="44">
        <f t="shared" si="66"/>
        <v>23184</v>
      </c>
      <c r="Q89" s="42">
        <v>2760</v>
      </c>
      <c r="R89" s="44">
        <f t="shared" si="67"/>
        <v>22080</v>
      </c>
      <c r="S89" s="42">
        <v>2600</v>
      </c>
      <c r="T89" s="44">
        <f t="shared" si="68"/>
        <v>20800</v>
      </c>
      <c r="U89" s="42">
        <v>3740.0000000000005</v>
      </c>
      <c r="V89" s="44">
        <f t="shared" si="69"/>
        <v>29920.000000000004</v>
      </c>
      <c r="W89" s="355">
        <v>3400</v>
      </c>
      <c r="X89" s="44">
        <f t="shared" si="70"/>
        <v>27200</v>
      </c>
      <c r="Y89" s="42">
        <f t="shared" si="71"/>
        <v>2500</v>
      </c>
      <c r="Z89" s="44">
        <f t="shared" si="72"/>
        <v>20000</v>
      </c>
    </row>
    <row r="90" spans="2:26" ht="11.25" customHeight="1">
      <c r="B90" s="81"/>
      <c r="C90" s="75"/>
      <c r="D90" s="93" t="s">
        <v>124</v>
      </c>
      <c r="E90" s="64"/>
      <c r="F90" s="65"/>
      <c r="G90" s="65"/>
      <c r="H90" s="83">
        <f>SUM(H82:H89)</f>
        <v>912030</v>
      </c>
      <c r="I90" s="65"/>
      <c r="J90" s="83">
        <f>SUM(J82:J89)</f>
        <v>788331</v>
      </c>
      <c r="K90" s="65"/>
      <c r="L90" s="83">
        <f>SUM(L82:L89)</f>
        <v>788331</v>
      </c>
      <c r="M90" s="65"/>
      <c r="N90" s="83">
        <f>SUM(N82:N89)</f>
        <v>803750</v>
      </c>
      <c r="O90" s="65"/>
      <c r="P90" s="83">
        <f>SUM(P82:P89)</f>
        <v>1068898.95</v>
      </c>
      <c r="Q90" s="65"/>
      <c r="R90" s="83">
        <f>SUM(R82:R89)</f>
        <v>956060.5</v>
      </c>
      <c r="S90" s="65"/>
      <c r="T90" s="83">
        <f>SUM(T82:T89)</f>
        <v>612039</v>
      </c>
      <c r="U90" s="65"/>
      <c r="V90" s="83">
        <f>SUM(V82:V89)</f>
        <v>1051391.0000000002</v>
      </c>
      <c r="W90" s="356"/>
      <c r="X90" s="83">
        <f>SUM(X82:X89)</f>
        <v>955810</v>
      </c>
      <c r="Y90" s="65"/>
      <c r="Z90" s="83">
        <f>SUM(Z82:Z89)</f>
        <v>710043.5</v>
      </c>
    </row>
    <row r="91" spans="2:26" ht="11.25" customHeight="1">
      <c r="B91" s="54"/>
      <c r="C91" s="80"/>
      <c r="D91" s="79"/>
      <c r="E91" s="41"/>
      <c r="F91" s="42"/>
      <c r="G91" s="42"/>
      <c r="H91" s="42"/>
      <c r="I91" s="42"/>
      <c r="J91" s="42"/>
      <c r="K91" s="42"/>
      <c r="L91" s="42"/>
      <c r="M91" s="42"/>
      <c r="N91" s="42"/>
      <c r="O91" s="42"/>
      <c r="P91" s="42"/>
      <c r="Q91" s="42"/>
      <c r="R91" s="42"/>
      <c r="S91" s="42"/>
      <c r="T91" s="42"/>
      <c r="U91" s="42"/>
      <c r="V91" s="42"/>
      <c r="W91" s="355"/>
      <c r="X91" s="42"/>
      <c r="Y91" s="42"/>
      <c r="Z91" s="42"/>
    </row>
    <row r="92" spans="2:26" ht="11.25" customHeight="1">
      <c r="B92" s="84">
        <v>8</v>
      </c>
      <c r="C92" s="85"/>
      <c r="D92" s="86" t="s">
        <v>12</v>
      </c>
      <c r="E92" s="71"/>
      <c r="F92" s="72"/>
      <c r="G92" s="72"/>
      <c r="H92" s="72"/>
      <c r="I92" s="72"/>
      <c r="J92" s="72"/>
      <c r="K92" s="72"/>
      <c r="L92" s="72"/>
      <c r="M92" s="72"/>
      <c r="N92" s="72"/>
      <c r="O92" s="72"/>
      <c r="P92" s="72"/>
      <c r="Q92" s="72"/>
      <c r="R92" s="72"/>
      <c r="S92" s="72"/>
      <c r="T92" s="72"/>
      <c r="U92" s="72"/>
      <c r="V92" s="72"/>
      <c r="W92" s="357"/>
      <c r="X92" s="72"/>
      <c r="Y92" s="72"/>
      <c r="Z92" s="72"/>
    </row>
    <row r="93" spans="2:26" ht="326.25">
      <c r="B93" s="34">
        <v>8.01</v>
      </c>
      <c r="C93" s="39"/>
      <c r="D93" s="87" t="s">
        <v>663</v>
      </c>
      <c r="E93" s="41" t="s">
        <v>83</v>
      </c>
      <c r="F93" s="42">
        <v>1</v>
      </c>
      <c r="G93" s="42">
        <v>280000</v>
      </c>
      <c r="H93" s="44">
        <f t="shared" ref="H93:N118" si="73">G93*$F93</f>
        <v>280000</v>
      </c>
      <c r="I93" s="296">
        <v>165000</v>
      </c>
      <c r="J93" s="44">
        <f t="shared" ref="J93:J118" si="74">I93*$F93</f>
        <v>165000</v>
      </c>
      <c r="K93" s="355">
        <v>165000</v>
      </c>
      <c r="L93" s="44">
        <f t="shared" ref="L93:L118" si="75">K93*$F93</f>
        <v>165000</v>
      </c>
      <c r="M93" s="42">
        <v>180000</v>
      </c>
      <c r="N93" s="44">
        <f t="shared" si="73"/>
        <v>180000</v>
      </c>
      <c r="O93" s="42">
        <v>136237.5</v>
      </c>
      <c r="P93" s="44">
        <f t="shared" ref="P93:P118" si="76">O93*$F93</f>
        <v>136237.5</v>
      </c>
      <c r="Q93" s="42">
        <v>136237.5</v>
      </c>
      <c r="R93" s="44">
        <f t="shared" ref="R93:R118" si="77">Q93*$F93</f>
        <v>136237.5</v>
      </c>
      <c r="S93" s="42"/>
      <c r="T93" s="44">
        <f t="shared" ref="T93:T118" si="78">S93*$F93</f>
        <v>0</v>
      </c>
      <c r="U93" s="42">
        <v>194150.00000000003</v>
      </c>
      <c r="V93" s="44">
        <f t="shared" ref="V93:V118" si="79">U93*$F93</f>
        <v>194150.00000000003</v>
      </c>
      <c r="W93" s="355">
        <v>176500</v>
      </c>
      <c r="X93" s="44">
        <f t="shared" ref="X93:X118" si="80">W93*$F93</f>
        <v>176500</v>
      </c>
      <c r="Y93" s="42">
        <f t="shared" ref="Y93:Y95" si="81">MIN(G93,M93,O93,U93)</f>
        <v>136237.5</v>
      </c>
      <c r="Z93" s="44">
        <f t="shared" ref="Z93:Z118" si="82">Y93*$F93</f>
        <v>136237.5</v>
      </c>
    </row>
    <row r="94" spans="2:26" ht="213.75" customHeight="1">
      <c r="B94" s="34">
        <v>8.02</v>
      </c>
      <c r="C94" s="39" t="s">
        <v>125</v>
      </c>
      <c r="D94" s="87" t="s">
        <v>664</v>
      </c>
      <c r="E94" s="41" t="s">
        <v>62</v>
      </c>
      <c r="F94" s="42">
        <v>6</v>
      </c>
      <c r="G94" s="42">
        <v>55000</v>
      </c>
      <c r="H94" s="44">
        <f t="shared" si="73"/>
        <v>330000</v>
      </c>
      <c r="I94" s="296">
        <v>55000</v>
      </c>
      <c r="J94" s="44">
        <f t="shared" si="74"/>
        <v>330000</v>
      </c>
      <c r="K94" s="355">
        <v>55000</v>
      </c>
      <c r="L94" s="44">
        <f t="shared" si="75"/>
        <v>330000</v>
      </c>
      <c r="M94" s="42">
        <v>65000</v>
      </c>
      <c r="N94" s="44">
        <f t="shared" si="73"/>
        <v>390000</v>
      </c>
      <c r="O94" s="42">
        <v>62139</v>
      </c>
      <c r="P94" s="44">
        <f t="shared" si="76"/>
        <v>372834</v>
      </c>
      <c r="Q94" s="42">
        <v>59180</v>
      </c>
      <c r="R94" s="44">
        <f t="shared" si="77"/>
        <v>355080</v>
      </c>
      <c r="S94" s="42"/>
      <c r="T94" s="44">
        <f t="shared" si="78"/>
        <v>0</v>
      </c>
      <c r="U94" s="42">
        <v>74800</v>
      </c>
      <c r="V94" s="44">
        <f t="shared" si="79"/>
        <v>448800</v>
      </c>
      <c r="W94" s="355">
        <v>68000</v>
      </c>
      <c r="X94" s="44">
        <f t="shared" si="80"/>
        <v>408000</v>
      </c>
      <c r="Y94" s="42">
        <f t="shared" si="81"/>
        <v>55000</v>
      </c>
      <c r="Z94" s="44">
        <f t="shared" si="82"/>
        <v>330000</v>
      </c>
    </row>
    <row r="95" spans="2:26" ht="258.75" customHeight="1">
      <c r="B95" s="34">
        <v>8.0299999999999994</v>
      </c>
      <c r="C95" s="39"/>
      <c r="D95" s="87" t="s">
        <v>665</v>
      </c>
      <c r="E95" s="41" t="s">
        <v>110</v>
      </c>
      <c r="F95" s="42">
        <v>3</v>
      </c>
      <c r="G95" s="42">
        <v>48000</v>
      </c>
      <c r="H95" s="44">
        <f t="shared" si="73"/>
        <v>144000</v>
      </c>
      <c r="I95" s="296">
        <v>5128</v>
      </c>
      <c r="J95" s="44">
        <f t="shared" si="74"/>
        <v>15384</v>
      </c>
      <c r="K95" s="355">
        <v>5128</v>
      </c>
      <c r="L95" s="44">
        <f t="shared" si="75"/>
        <v>15384</v>
      </c>
      <c r="M95" s="42">
        <v>55000</v>
      </c>
      <c r="N95" s="44">
        <f t="shared" si="73"/>
        <v>165000</v>
      </c>
      <c r="O95" s="42">
        <v>4725</v>
      </c>
      <c r="P95" s="44">
        <f t="shared" si="76"/>
        <v>14175</v>
      </c>
      <c r="Q95" s="42">
        <v>4725</v>
      </c>
      <c r="R95" s="44">
        <f t="shared" si="77"/>
        <v>14175</v>
      </c>
      <c r="S95" s="42"/>
      <c r="T95" s="44">
        <f t="shared" si="78"/>
        <v>0</v>
      </c>
      <c r="U95" s="42">
        <v>52800.000000000007</v>
      </c>
      <c r="V95" s="44">
        <f t="shared" si="79"/>
        <v>158400.00000000003</v>
      </c>
      <c r="W95" s="355">
        <v>48000</v>
      </c>
      <c r="X95" s="44">
        <f t="shared" si="80"/>
        <v>144000</v>
      </c>
      <c r="Y95" s="42">
        <f t="shared" si="81"/>
        <v>4725</v>
      </c>
      <c r="Z95" s="44">
        <f t="shared" si="82"/>
        <v>14175</v>
      </c>
    </row>
    <row r="96" spans="2:26" ht="11.25" customHeight="1">
      <c r="B96" s="34"/>
      <c r="C96" s="39"/>
      <c r="D96" s="79"/>
      <c r="E96" s="41"/>
      <c r="F96" s="42"/>
      <c r="G96" s="42"/>
      <c r="H96" s="44">
        <f t="shared" si="73"/>
        <v>0</v>
      </c>
      <c r="I96" s="296"/>
      <c r="J96" s="44">
        <f t="shared" si="74"/>
        <v>0</v>
      </c>
      <c r="K96" s="355"/>
      <c r="L96" s="44">
        <f t="shared" si="75"/>
        <v>0</v>
      </c>
      <c r="M96" s="42"/>
      <c r="N96" s="44">
        <f t="shared" si="73"/>
        <v>0</v>
      </c>
      <c r="O96" s="42">
        <v>0</v>
      </c>
      <c r="P96" s="44">
        <f t="shared" si="76"/>
        <v>0</v>
      </c>
      <c r="Q96" s="42"/>
      <c r="R96" s="44">
        <f t="shared" si="77"/>
        <v>0</v>
      </c>
      <c r="S96" s="42"/>
      <c r="T96" s="44">
        <f t="shared" si="78"/>
        <v>0</v>
      </c>
      <c r="U96" s="42"/>
      <c r="V96" s="44">
        <f t="shared" si="79"/>
        <v>0</v>
      </c>
      <c r="W96" s="355"/>
      <c r="X96" s="44">
        <f t="shared" si="80"/>
        <v>0</v>
      </c>
      <c r="Y96" s="42"/>
      <c r="Z96" s="44">
        <f t="shared" si="82"/>
        <v>0</v>
      </c>
    </row>
    <row r="97" spans="2:26" ht="90" customHeight="1">
      <c r="B97" s="34">
        <v>8.0399999999999991</v>
      </c>
      <c r="C97" s="39" t="s">
        <v>126</v>
      </c>
      <c r="D97" s="87" t="s">
        <v>666</v>
      </c>
      <c r="E97" s="41" t="s">
        <v>83</v>
      </c>
      <c r="F97" s="42">
        <v>2</v>
      </c>
      <c r="G97" s="42">
        <v>20000</v>
      </c>
      <c r="H97" s="44">
        <f t="shared" si="73"/>
        <v>40000</v>
      </c>
      <c r="I97" s="296">
        <v>19000</v>
      </c>
      <c r="J97" s="44">
        <f t="shared" si="74"/>
        <v>38000</v>
      </c>
      <c r="K97" s="355">
        <v>19000</v>
      </c>
      <c r="L97" s="44">
        <f t="shared" si="75"/>
        <v>38000</v>
      </c>
      <c r="M97" s="42">
        <v>18000</v>
      </c>
      <c r="N97" s="44">
        <f t="shared" si="73"/>
        <v>36000</v>
      </c>
      <c r="O97" s="42">
        <v>18742.5</v>
      </c>
      <c r="P97" s="44">
        <f t="shared" si="76"/>
        <v>37485</v>
      </c>
      <c r="Q97" s="42">
        <v>17850</v>
      </c>
      <c r="R97" s="44">
        <f t="shared" si="77"/>
        <v>35700</v>
      </c>
      <c r="S97" s="42"/>
      <c r="T97" s="44">
        <f t="shared" si="78"/>
        <v>0</v>
      </c>
      <c r="U97" s="42">
        <v>17600</v>
      </c>
      <c r="V97" s="44">
        <f t="shared" si="79"/>
        <v>35200</v>
      </c>
      <c r="W97" s="355">
        <v>17600</v>
      </c>
      <c r="X97" s="44">
        <f t="shared" si="80"/>
        <v>35200</v>
      </c>
      <c r="Y97" s="42">
        <f t="shared" ref="Y97:Y104" si="83">MIN(G97,M97,O97,U97)</f>
        <v>17600</v>
      </c>
      <c r="Z97" s="44">
        <f t="shared" si="82"/>
        <v>35200</v>
      </c>
    </row>
    <row r="98" spans="2:26" ht="78.75">
      <c r="B98" s="34">
        <v>8.0500000000000007</v>
      </c>
      <c r="C98" s="39" t="s">
        <v>127</v>
      </c>
      <c r="D98" s="87" t="s">
        <v>667</v>
      </c>
      <c r="E98" s="41" t="s">
        <v>62</v>
      </c>
      <c r="F98" s="42">
        <v>4</v>
      </c>
      <c r="G98" s="42">
        <v>10222</v>
      </c>
      <c r="H98" s="44">
        <f t="shared" si="73"/>
        <v>40888</v>
      </c>
      <c r="I98" s="296">
        <v>10222</v>
      </c>
      <c r="J98" s="44">
        <f t="shared" si="74"/>
        <v>40888</v>
      </c>
      <c r="K98" s="355">
        <v>10222</v>
      </c>
      <c r="L98" s="44">
        <f t="shared" si="75"/>
        <v>40888</v>
      </c>
      <c r="M98" s="42">
        <v>12000</v>
      </c>
      <c r="N98" s="44">
        <f t="shared" si="73"/>
        <v>48000</v>
      </c>
      <c r="O98" s="42">
        <v>3753.75</v>
      </c>
      <c r="P98" s="44">
        <f t="shared" si="76"/>
        <v>15015</v>
      </c>
      <c r="Q98" s="42">
        <v>10222</v>
      </c>
      <c r="R98" s="44">
        <f t="shared" si="77"/>
        <v>40888</v>
      </c>
      <c r="S98" s="42"/>
      <c r="T98" s="44">
        <f t="shared" si="78"/>
        <v>0</v>
      </c>
      <c r="U98" s="42">
        <v>21450</v>
      </c>
      <c r="V98" s="44">
        <f t="shared" si="79"/>
        <v>85800</v>
      </c>
      <c r="W98" s="355">
        <v>19500</v>
      </c>
      <c r="X98" s="44">
        <f t="shared" si="80"/>
        <v>78000</v>
      </c>
      <c r="Y98" s="42">
        <v>10222</v>
      </c>
      <c r="Z98" s="44">
        <f t="shared" si="82"/>
        <v>40888</v>
      </c>
    </row>
    <row r="99" spans="2:26" ht="56.25">
      <c r="B99" s="34">
        <v>8.06</v>
      </c>
      <c r="C99" s="39" t="s">
        <v>127</v>
      </c>
      <c r="D99" s="79" t="s">
        <v>128</v>
      </c>
      <c r="E99" s="41" t="s">
        <v>129</v>
      </c>
      <c r="F99" s="42">
        <v>4</v>
      </c>
      <c r="G99" s="42">
        <v>10500</v>
      </c>
      <c r="H99" s="44">
        <f t="shared" si="73"/>
        <v>42000</v>
      </c>
      <c r="I99" s="296">
        <v>8500</v>
      </c>
      <c r="J99" s="44">
        <f t="shared" si="74"/>
        <v>34000</v>
      </c>
      <c r="K99" s="355">
        <v>8500</v>
      </c>
      <c r="L99" s="44">
        <f t="shared" si="75"/>
        <v>34000</v>
      </c>
      <c r="M99" s="42">
        <v>6500</v>
      </c>
      <c r="N99" s="44">
        <f t="shared" si="73"/>
        <v>26000</v>
      </c>
      <c r="O99" s="42">
        <v>6273.75</v>
      </c>
      <c r="P99" s="44">
        <f t="shared" si="76"/>
        <v>25095</v>
      </c>
      <c r="Q99" s="42">
        <v>6273.75</v>
      </c>
      <c r="R99" s="44">
        <f t="shared" si="77"/>
        <v>25095</v>
      </c>
      <c r="S99" s="42"/>
      <c r="T99" s="44">
        <f t="shared" si="78"/>
        <v>0</v>
      </c>
      <c r="U99" s="42">
        <v>15400.000000000002</v>
      </c>
      <c r="V99" s="44">
        <f t="shared" si="79"/>
        <v>61600.000000000007</v>
      </c>
      <c r="W99" s="355">
        <v>14000</v>
      </c>
      <c r="X99" s="44">
        <f t="shared" si="80"/>
        <v>56000</v>
      </c>
      <c r="Y99" s="42">
        <f t="shared" si="83"/>
        <v>6273.75</v>
      </c>
      <c r="Z99" s="44">
        <f t="shared" si="82"/>
        <v>25095</v>
      </c>
    </row>
    <row r="100" spans="2:26" ht="56.25">
      <c r="B100" s="34">
        <v>8.07</v>
      </c>
      <c r="C100" s="39" t="s">
        <v>130</v>
      </c>
      <c r="D100" s="79" t="s">
        <v>131</v>
      </c>
      <c r="E100" s="41" t="s">
        <v>62</v>
      </c>
      <c r="F100" s="42">
        <v>20</v>
      </c>
      <c r="G100" s="42">
        <v>5918</v>
      </c>
      <c r="H100" s="44">
        <f t="shared" si="73"/>
        <v>118360</v>
      </c>
      <c r="I100" s="296">
        <v>5918</v>
      </c>
      <c r="J100" s="44">
        <f t="shared" si="74"/>
        <v>118360</v>
      </c>
      <c r="K100" s="355">
        <v>5918</v>
      </c>
      <c r="L100" s="44">
        <f t="shared" si="75"/>
        <v>118360</v>
      </c>
      <c r="M100" s="42">
        <v>8500</v>
      </c>
      <c r="N100" s="44">
        <f t="shared" si="73"/>
        <v>170000</v>
      </c>
      <c r="O100" s="42">
        <v>17511.900000000001</v>
      </c>
      <c r="P100" s="44">
        <f t="shared" si="76"/>
        <v>350238</v>
      </c>
      <c r="Q100" s="42">
        <v>15845</v>
      </c>
      <c r="R100" s="44">
        <f t="shared" si="77"/>
        <v>316900</v>
      </c>
      <c r="S100" s="42"/>
      <c r="T100" s="44">
        <f t="shared" si="78"/>
        <v>0</v>
      </c>
      <c r="U100" s="42">
        <v>12738.000000000002</v>
      </c>
      <c r="V100" s="44">
        <f t="shared" si="79"/>
        <v>254760.00000000003</v>
      </c>
      <c r="W100" s="355">
        <v>11580</v>
      </c>
      <c r="X100" s="44">
        <f t="shared" si="80"/>
        <v>231600</v>
      </c>
      <c r="Y100" s="42">
        <f t="shared" si="83"/>
        <v>5918</v>
      </c>
      <c r="Z100" s="44">
        <f t="shared" si="82"/>
        <v>118360</v>
      </c>
    </row>
    <row r="101" spans="2:26" ht="168.75">
      <c r="B101" s="34">
        <v>8.08</v>
      </c>
      <c r="C101" s="39"/>
      <c r="D101" s="87" t="s">
        <v>668</v>
      </c>
      <c r="E101" s="41" t="s">
        <v>132</v>
      </c>
      <c r="F101" s="42">
        <v>2</v>
      </c>
      <c r="G101" s="42">
        <v>11298</v>
      </c>
      <c r="H101" s="44">
        <f t="shared" si="73"/>
        <v>22596</v>
      </c>
      <c r="I101" s="296">
        <v>11298</v>
      </c>
      <c r="J101" s="44">
        <f t="shared" si="74"/>
        <v>22596</v>
      </c>
      <c r="K101" s="355">
        <v>11298</v>
      </c>
      <c r="L101" s="44">
        <f t="shared" si="75"/>
        <v>22596</v>
      </c>
      <c r="M101" s="42">
        <v>22000</v>
      </c>
      <c r="N101" s="44">
        <f t="shared" si="73"/>
        <v>44000</v>
      </c>
      <c r="O101" s="42">
        <v>21483</v>
      </c>
      <c r="P101" s="44">
        <f t="shared" si="76"/>
        <v>42966</v>
      </c>
      <c r="Q101" s="42">
        <v>18415</v>
      </c>
      <c r="R101" s="44">
        <f t="shared" si="77"/>
        <v>36830</v>
      </c>
      <c r="S101" s="42"/>
      <c r="T101" s="44">
        <f t="shared" si="78"/>
        <v>0</v>
      </c>
      <c r="U101" s="42">
        <v>17600</v>
      </c>
      <c r="V101" s="44">
        <f t="shared" si="79"/>
        <v>35200</v>
      </c>
      <c r="W101" s="355">
        <v>16000</v>
      </c>
      <c r="X101" s="44">
        <f t="shared" si="80"/>
        <v>32000</v>
      </c>
      <c r="Y101" s="42">
        <f t="shared" si="83"/>
        <v>11298</v>
      </c>
      <c r="Z101" s="44">
        <f t="shared" si="82"/>
        <v>22596</v>
      </c>
    </row>
    <row r="102" spans="2:26" ht="247.5">
      <c r="B102" s="34">
        <v>8.09</v>
      </c>
      <c r="C102" s="39"/>
      <c r="D102" s="87" t="s">
        <v>669</v>
      </c>
      <c r="E102" s="41" t="s">
        <v>62</v>
      </c>
      <c r="F102" s="42">
        <v>3</v>
      </c>
      <c r="G102" s="42">
        <v>26900</v>
      </c>
      <c r="H102" s="44">
        <f t="shared" si="73"/>
        <v>80700</v>
      </c>
      <c r="I102" s="296">
        <v>26900</v>
      </c>
      <c r="J102" s="44">
        <f t="shared" si="74"/>
        <v>80700</v>
      </c>
      <c r="K102" s="355">
        <v>26900</v>
      </c>
      <c r="L102" s="44">
        <f t="shared" si="75"/>
        <v>80700</v>
      </c>
      <c r="M102" s="42">
        <v>55000</v>
      </c>
      <c r="N102" s="44">
        <f t="shared" si="73"/>
        <v>165000</v>
      </c>
      <c r="O102" s="42">
        <v>73437</v>
      </c>
      <c r="P102" s="44">
        <f t="shared" si="76"/>
        <v>220311</v>
      </c>
      <c r="Q102" s="42">
        <v>62946</v>
      </c>
      <c r="R102" s="44">
        <f t="shared" si="77"/>
        <v>188838</v>
      </c>
      <c r="S102" s="42"/>
      <c r="T102" s="44">
        <f t="shared" si="78"/>
        <v>0</v>
      </c>
      <c r="U102" s="42">
        <v>68200</v>
      </c>
      <c r="V102" s="44">
        <f t="shared" si="79"/>
        <v>204600</v>
      </c>
      <c r="W102" s="355">
        <v>62000</v>
      </c>
      <c r="X102" s="44">
        <f t="shared" si="80"/>
        <v>186000</v>
      </c>
      <c r="Y102" s="42">
        <f t="shared" si="83"/>
        <v>26900</v>
      </c>
      <c r="Z102" s="44">
        <f t="shared" si="82"/>
        <v>80700</v>
      </c>
    </row>
    <row r="103" spans="2:26" ht="90">
      <c r="B103" s="74">
        <v>8.1</v>
      </c>
      <c r="C103" s="39"/>
      <c r="D103" s="87" t="s">
        <v>670</v>
      </c>
      <c r="E103" s="41" t="s">
        <v>62</v>
      </c>
      <c r="F103" s="42">
        <v>3</v>
      </c>
      <c r="G103" s="42">
        <v>38500</v>
      </c>
      <c r="H103" s="44">
        <f t="shared" si="73"/>
        <v>115500</v>
      </c>
      <c r="I103" s="296">
        <v>16587</v>
      </c>
      <c r="J103" s="44">
        <f t="shared" si="74"/>
        <v>49761</v>
      </c>
      <c r="K103" s="355">
        <v>16587</v>
      </c>
      <c r="L103" s="44">
        <f t="shared" si="75"/>
        <v>49761</v>
      </c>
      <c r="M103" s="42">
        <v>45000</v>
      </c>
      <c r="N103" s="44">
        <f t="shared" si="73"/>
        <v>135000</v>
      </c>
      <c r="O103" s="42">
        <v>23160.9</v>
      </c>
      <c r="P103" s="44">
        <f t="shared" si="76"/>
        <v>69482.700000000012</v>
      </c>
      <c r="Q103" s="42">
        <v>19910</v>
      </c>
      <c r="R103" s="44">
        <f t="shared" si="77"/>
        <v>59730</v>
      </c>
      <c r="S103" s="42"/>
      <c r="T103" s="44">
        <f t="shared" si="78"/>
        <v>0</v>
      </c>
      <c r="U103" s="42">
        <v>13750.000000000002</v>
      </c>
      <c r="V103" s="44">
        <f t="shared" si="79"/>
        <v>41250.000000000007</v>
      </c>
      <c r="W103" s="355">
        <v>13750</v>
      </c>
      <c r="X103" s="44">
        <f t="shared" si="80"/>
        <v>41250</v>
      </c>
      <c r="Y103" s="42">
        <f t="shared" si="83"/>
        <v>13750.000000000002</v>
      </c>
      <c r="Z103" s="44">
        <f t="shared" si="82"/>
        <v>41250.000000000007</v>
      </c>
    </row>
    <row r="104" spans="2:26" ht="135">
      <c r="B104" s="34">
        <v>8.11</v>
      </c>
      <c r="C104" s="39"/>
      <c r="D104" s="87" t="s">
        <v>671</v>
      </c>
      <c r="E104" s="41" t="s">
        <v>62</v>
      </c>
      <c r="F104" s="42">
        <v>7</v>
      </c>
      <c r="G104" s="42">
        <v>46580</v>
      </c>
      <c r="H104" s="44">
        <f t="shared" si="73"/>
        <v>326060</v>
      </c>
      <c r="I104" s="296">
        <v>24587</v>
      </c>
      <c r="J104" s="44">
        <f t="shared" si="74"/>
        <v>172109</v>
      </c>
      <c r="K104" s="355">
        <v>24587</v>
      </c>
      <c r="L104" s="44">
        <f t="shared" si="75"/>
        <v>172109</v>
      </c>
      <c r="M104" s="42">
        <v>28000</v>
      </c>
      <c r="N104" s="44">
        <f t="shared" si="73"/>
        <v>196000</v>
      </c>
      <c r="O104" s="42">
        <v>20901.3</v>
      </c>
      <c r="P104" s="44">
        <f t="shared" si="76"/>
        <v>146309.1</v>
      </c>
      <c r="Q104" s="42">
        <v>20901.3</v>
      </c>
      <c r="R104" s="44">
        <f t="shared" si="77"/>
        <v>146309.1</v>
      </c>
      <c r="S104" s="42"/>
      <c r="T104" s="44">
        <f t="shared" si="78"/>
        <v>0</v>
      </c>
      <c r="U104" s="42">
        <v>68750</v>
      </c>
      <c r="V104" s="44">
        <f t="shared" si="79"/>
        <v>481250</v>
      </c>
      <c r="W104" s="355">
        <v>62500</v>
      </c>
      <c r="X104" s="44">
        <f t="shared" si="80"/>
        <v>437500</v>
      </c>
      <c r="Y104" s="42">
        <f t="shared" si="83"/>
        <v>20901.3</v>
      </c>
      <c r="Z104" s="44">
        <f t="shared" si="82"/>
        <v>146309.1</v>
      </c>
    </row>
    <row r="105" spans="2:26" ht="11.25" customHeight="1">
      <c r="B105" s="34"/>
      <c r="C105" s="39"/>
      <c r="D105" s="87"/>
      <c r="E105" s="41"/>
      <c r="F105" s="42"/>
      <c r="G105" s="42"/>
      <c r="H105" s="44">
        <f t="shared" si="73"/>
        <v>0</v>
      </c>
      <c r="I105" s="296"/>
      <c r="J105" s="44">
        <f t="shared" si="74"/>
        <v>0</v>
      </c>
      <c r="K105" s="355"/>
      <c r="L105" s="44">
        <f t="shared" si="75"/>
        <v>0</v>
      </c>
      <c r="M105" s="42"/>
      <c r="N105" s="44">
        <f t="shared" si="73"/>
        <v>0</v>
      </c>
      <c r="O105" s="42">
        <v>0</v>
      </c>
      <c r="P105" s="44">
        <f t="shared" si="76"/>
        <v>0</v>
      </c>
      <c r="Q105" s="42"/>
      <c r="R105" s="44">
        <f t="shared" si="77"/>
        <v>0</v>
      </c>
      <c r="S105" s="42"/>
      <c r="T105" s="44">
        <f t="shared" si="78"/>
        <v>0</v>
      </c>
      <c r="U105" s="42"/>
      <c r="V105" s="44">
        <f t="shared" si="79"/>
        <v>0</v>
      </c>
      <c r="W105" s="355"/>
      <c r="X105" s="44">
        <f t="shared" si="80"/>
        <v>0</v>
      </c>
      <c r="Y105" s="42"/>
      <c r="Z105" s="44">
        <f t="shared" si="82"/>
        <v>0</v>
      </c>
    </row>
    <row r="106" spans="2:26" ht="168.75">
      <c r="B106" s="34">
        <v>8.1199999999999992</v>
      </c>
      <c r="C106" s="39"/>
      <c r="D106" s="87" t="s">
        <v>672</v>
      </c>
      <c r="E106" s="41" t="s">
        <v>83</v>
      </c>
      <c r="F106" s="42">
        <v>1</v>
      </c>
      <c r="G106" s="42">
        <v>38500</v>
      </c>
      <c r="H106" s="44">
        <f t="shared" si="73"/>
        <v>38500</v>
      </c>
      <c r="I106" s="296">
        <v>35000</v>
      </c>
      <c r="J106" s="44">
        <f t="shared" si="74"/>
        <v>35000</v>
      </c>
      <c r="K106" s="355">
        <v>35000</v>
      </c>
      <c r="L106" s="44">
        <f t="shared" si="75"/>
        <v>35000</v>
      </c>
      <c r="M106" s="42">
        <v>35000</v>
      </c>
      <c r="N106" s="44">
        <f t="shared" si="73"/>
        <v>35000</v>
      </c>
      <c r="O106" s="42">
        <v>89722.5</v>
      </c>
      <c r="P106" s="44">
        <f t="shared" si="76"/>
        <v>89722.5</v>
      </c>
      <c r="Q106" s="42">
        <v>72632</v>
      </c>
      <c r="R106" s="44">
        <f t="shared" si="77"/>
        <v>72632</v>
      </c>
      <c r="S106" s="42"/>
      <c r="T106" s="44">
        <f t="shared" si="78"/>
        <v>0</v>
      </c>
      <c r="U106" s="42">
        <v>99000.000000000015</v>
      </c>
      <c r="V106" s="44">
        <f t="shared" si="79"/>
        <v>99000.000000000015</v>
      </c>
      <c r="W106" s="355">
        <v>90000</v>
      </c>
      <c r="X106" s="44">
        <f t="shared" si="80"/>
        <v>90000</v>
      </c>
      <c r="Y106" s="42">
        <f t="shared" ref="Y106:Y111" si="84">MIN(G106,M106,O106,U106)</f>
        <v>35000</v>
      </c>
      <c r="Z106" s="44">
        <f t="shared" si="82"/>
        <v>35000</v>
      </c>
    </row>
    <row r="107" spans="2:26" ht="67.5">
      <c r="B107" s="34">
        <v>8.1300000000000008</v>
      </c>
      <c r="C107" s="39"/>
      <c r="D107" s="87" t="s">
        <v>673</v>
      </c>
      <c r="E107" s="41" t="s">
        <v>83</v>
      </c>
      <c r="F107" s="42">
        <v>1</v>
      </c>
      <c r="G107" s="42">
        <v>10500</v>
      </c>
      <c r="H107" s="44">
        <f t="shared" si="73"/>
        <v>10500</v>
      </c>
      <c r="I107" s="296">
        <v>10500</v>
      </c>
      <c r="J107" s="44">
        <f t="shared" si="74"/>
        <v>10500</v>
      </c>
      <c r="K107" s="355">
        <v>10500</v>
      </c>
      <c r="L107" s="44">
        <f t="shared" si="75"/>
        <v>10500</v>
      </c>
      <c r="M107" s="42">
        <v>15000</v>
      </c>
      <c r="N107" s="44">
        <f t="shared" si="73"/>
        <v>15000</v>
      </c>
      <c r="O107" s="42">
        <v>13125</v>
      </c>
      <c r="P107" s="44">
        <f t="shared" si="76"/>
        <v>13125</v>
      </c>
      <c r="Q107" s="42">
        <v>12500</v>
      </c>
      <c r="R107" s="44">
        <f t="shared" si="77"/>
        <v>12500</v>
      </c>
      <c r="S107" s="42"/>
      <c r="T107" s="44">
        <f t="shared" si="78"/>
        <v>0</v>
      </c>
      <c r="U107" s="42">
        <v>17600</v>
      </c>
      <c r="V107" s="44">
        <f t="shared" si="79"/>
        <v>17600</v>
      </c>
      <c r="W107" s="355">
        <v>16000</v>
      </c>
      <c r="X107" s="44">
        <f t="shared" si="80"/>
        <v>16000</v>
      </c>
      <c r="Y107" s="42">
        <f t="shared" si="84"/>
        <v>10500</v>
      </c>
      <c r="Z107" s="44">
        <f t="shared" si="82"/>
        <v>10500</v>
      </c>
    </row>
    <row r="108" spans="2:26" ht="22.5">
      <c r="B108" s="34">
        <v>8.14</v>
      </c>
      <c r="C108" s="39" t="s">
        <v>133</v>
      </c>
      <c r="D108" s="87" t="s">
        <v>134</v>
      </c>
      <c r="E108" s="41" t="s">
        <v>83</v>
      </c>
      <c r="F108" s="42">
        <v>2</v>
      </c>
      <c r="G108" s="42">
        <v>8500</v>
      </c>
      <c r="H108" s="44">
        <f t="shared" si="73"/>
        <v>17000</v>
      </c>
      <c r="I108" s="296">
        <v>6500</v>
      </c>
      <c r="J108" s="44">
        <f t="shared" si="74"/>
        <v>13000</v>
      </c>
      <c r="K108" s="355">
        <v>6500</v>
      </c>
      <c r="L108" s="44">
        <f t="shared" si="75"/>
        <v>13000</v>
      </c>
      <c r="M108" s="42">
        <v>8500</v>
      </c>
      <c r="N108" s="44">
        <f t="shared" si="73"/>
        <v>17000</v>
      </c>
      <c r="O108" s="42">
        <v>8925</v>
      </c>
      <c r="P108" s="44">
        <f t="shared" si="76"/>
        <v>17850</v>
      </c>
      <c r="Q108" s="42">
        <v>8500</v>
      </c>
      <c r="R108" s="44">
        <f t="shared" si="77"/>
        <v>17000</v>
      </c>
      <c r="S108" s="258"/>
      <c r="T108" s="44">
        <f t="shared" si="78"/>
        <v>0</v>
      </c>
      <c r="U108" s="258"/>
      <c r="V108" s="44">
        <f t="shared" si="79"/>
        <v>0</v>
      </c>
      <c r="W108" s="355">
        <v>8500</v>
      </c>
      <c r="X108" s="44">
        <f t="shared" si="80"/>
        <v>17000</v>
      </c>
      <c r="Y108" s="42">
        <v>5000</v>
      </c>
      <c r="Z108" s="44">
        <f t="shared" si="82"/>
        <v>10000</v>
      </c>
    </row>
    <row r="109" spans="2:26" ht="101.25">
      <c r="B109" s="34">
        <v>8.15</v>
      </c>
      <c r="C109" s="39" t="s">
        <v>135</v>
      </c>
      <c r="D109" s="87" t="s">
        <v>674</v>
      </c>
      <c r="E109" s="41" t="s">
        <v>62</v>
      </c>
      <c r="F109" s="42">
        <v>2</v>
      </c>
      <c r="G109" s="42">
        <v>26362</v>
      </c>
      <c r="H109" s="44">
        <f t="shared" si="73"/>
        <v>52724</v>
      </c>
      <c r="I109" s="296">
        <v>19906</v>
      </c>
      <c r="J109" s="44">
        <f t="shared" si="74"/>
        <v>39812</v>
      </c>
      <c r="K109" s="355">
        <v>19906</v>
      </c>
      <c r="L109" s="44">
        <f t="shared" si="75"/>
        <v>39812</v>
      </c>
      <c r="M109" s="42">
        <v>18300</v>
      </c>
      <c r="N109" s="44">
        <f t="shared" si="73"/>
        <v>36600</v>
      </c>
      <c r="O109" s="42">
        <v>18652.2</v>
      </c>
      <c r="P109" s="44">
        <f t="shared" si="76"/>
        <v>37304.400000000001</v>
      </c>
      <c r="Q109" s="42">
        <v>18652.2</v>
      </c>
      <c r="R109" s="44">
        <f t="shared" si="77"/>
        <v>37304.400000000001</v>
      </c>
      <c r="S109" s="42">
        <v>10165</v>
      </c>
      <c r="T109" s="44">
        <f t="shared" si="78"/>
        <v>20330</v>
      </c>
      <c r="U109" s="42">
        <v>23100.000000000004</v>
      </c>
      <c r="V109" s="44">
        <f t="shared" si="79"/>
        <v>46200.000000000007</v>
      </c>
      <c r="W109" s="355">
        <v>21000</v>
      </c>
      <c r="X109" s="44">
        <f t="shared" si="80"/>
        <v>42000</v>
      </c>
      <c r="Y109" s="42">
        <f t="shared" si="84"/>
        <v>18300</v>
      </c>
      <c r="Z109" s="44">
        <f t="shared" si="82"/>
        <v>36600</v>
      </c>
    </row>
    <row r="110" spans="2:26" ht="45">
      <c r="B110" s="34">
        <v>8.16</v>
      </c>
      <c r="C110" s="39" t="s">
        <v>136</v>
      </c>
      <c r="D110" s="94" t="s">
        <v>675</v>
      </c>
      <c r="E110" s="41" t="s">
        <v>62</v>
      </c>
      <c r="F110" s="42">
        <v>2</v>
      </c>
      <c r="G110" s="42">
        <v>12912</v>
      </c>
      <c r="H110" s="44">
        <f t="shared" si="73"/>
        <v>25824</v>
      </c>
      <c r="I110" s="296">
        <v>6500</v>
      </c>
      <c r="J110" s="44">
        <f t="shared" si="74"/>
        <v>13000</v>
      </c>
      <c r="K110" s="355">
        <v>6500</v>
      </c>
      <c r="L110" s="44">
        <f t="shared" si="75"/>
        <v>13000</v>
      </c>
      <c r="M110" s="42">
        <v>4500</v>
      </c>
      <c r="N110" s="44">
        <f t="shared" si="73"/>
        <v>9000</v>
      </c>
      <c r="O110" s="42">
        <v>7323.75</v>
      </c>
      <c r="P110" s="44">
        <f t="shared" si="76"/>
        <v>14647.5</v>
      </c>
      <c r="Q110" s="42">
        <v>6275</v>
      </c>
      <c r="R110" s="44">
        <f t="shared" si="77"/>
        <v>12550</v>
      </c>
      <c r="S110" s="42">
        <v>3745</v>
      </c>
      <c r="T110" s="44">
        <f t="shared" si="78"/>
        <v>7490</v>
      </c>
      <c r="U110" s="42">
        <v>5280</v>
      </c>
      <c r="V110" s="44">
        <f t="shared" si="79"/>
        <v>10560</v>
      </c>
      <c r="W110" s="355">
        <v>4800</v>
      </c>
      <c r="X110" s="44">
        <f t="shared" si="80"/>
        <v>9600</v>
      </c>
      <c r="Y110" s="42">
        <f t="shared" si="84"/>
        <v>4500</v>
      </c>
      <c r="Z110" s="44">
        <f t="shared" si="82"/>
        <v>9000</v>
      </c>
    </row>
    <row r="111" spans="2:26" ht="33.75">
      <c r="B111" s="34">
        <v>8.17</v>
      </c>
      <c r="C111" s="39"/>
      <c r="D111" s="87" t="s">
        <v>137</v>
      </c>
      <c r="E111" s="41" t="s">
        <v>83</v>
      </c>
      <c r="F111" s="42">
        <v>14</v>
      </c>
      <c r="G111" s="42">
        <v>16500</v>
      </c>
      <c r="H111" s="44">
        <f t="shared" si="73"/>
        <v>231000</v>
      </c>
      <c r="I111" s="296">
        <v>16500</v>
      </c>
      <c r="J111" s="44">
        <f t="shared" si="74"/>
        <v>231000</v>
      </c>
      <c r="K111" s="355">
        <v>16500</v>
      </c>
      <c r="L111" s="44">
        <f t="shared" si="75"/>
        <v>231000</v>
      </c>
      <c r="M111" s="42">
        <v>15500</v>
      </c>
      <c r="N111" s="44">
        <f t="shared" si="73"/>
        <v>217000</v>
      </c>
      <c r="O111" s="42">
        <v>28875</v>
      </c>
      <c r="P111" s="44">
        <f t="shared" si="76"/>
        <v>404250</v>
      </c>
      <c r="Q111" s="42">
        <v>22000</v>
      </c>
      <c r="R111" s="44">
        <f t="shared" si="77"/>
        <v>308000</v>
      </c>
      <c r="S111" s="42"/>
      <c r="T111" s="44">
        <f t="shared" si="78"/>
        <v>0</v>
      </c>
      <c r="U111" s="42">
        <v>19800</v>
      </c>
      <c r="V111" s="44">
        <f t="shared" si="79"/>
        <v>277200</v>
      </c>
      <c r="W111" s="355">
        <v>18000</v>
      </c>
      <c r="X111" s="44">
        <f t="shared" si="80"/>
        <v>252000</v>
      </c>
      <c r="Y111" s="42">
        <f t="shared" si="84"/>
        <v>15500</v>
      </c>
      <c r="Z111" s="44">
        <f t="shared" si="82"/>
        <v>217000</v>
      </c>
    </row>
    <row r="112" spans="2:26" ht="112.5" customHeight="1">
      <c r="B112" s="34">
        <v>8.18</v>
      </c>
      <c r="C112" s="39"/>
      <c r="D112" s="87" t="s">
        <v>676</v>
      </c>
      <c r="E112" s="41"/>
      <c r="F112" s="42"/>
      <c r="G112" s="42"/>
      <c r="H112" s="44">
        <f t="shared" si="73"/>
        <v>0</v>
      </c>
      <c r="I112" s="296"/>
      <c r="J112" s="44">
        <f t="shared" si="74"/>
        <v>0</v>
      </c>
      <c r="K112" s="355"/>
      <c r="L112" s="44">
        <f t="shared" si="75"/>
        <v>0</v>
      </c>
      <c r="M112" s="42"/>
      <c r="N112" s="44">
        <f t="shared" si="73"/>
        <v>0</v>
      </c>
      <c r="O112" s="42">
        <v>17587.5</v>
      </c>
      <c r="P112" s="44">
        <f t="shared" si="76"/>
        <v>0</v>
      </c>
      <c r="Q112" s="42">
        <v>16750</v>
      </c>
      <c r="R112" s="44">
        <f t="shared" si="77"/>
        <v>0</v>
      </c>
      <c r="S112" s="42"/>
      <c r="T112" s="44">
        <f t="shared" si="78"/>
        <v>0</v>
      </c>
      <c r="U112" s="42"/>
      <c r="V112" s="44">
        <f t="shared" si="79"/>
        <v>0</v>
      </c>
      <c r="W112" s="355"/>
      <c r="X112" s="44">
        <f t="shared" si="80"/>
        <v>0</v>
      </c>
      <c r="Y112" s="42"/>
      <c r="Z112" s="44">
        <f t="shared" si="82"/>
        <v>0</v>
      </c>
    </row>
    <row r="113" spans="2:26" ht="180">
      <c r="B113" s="34">
        <v>8.19</v>
      </c>
      <c r="C113" s="39"/>
      <c r="D113" s="87" t="s">
        <v>677</v>
      </c>
      <c r="E113" s="41" t="s">
        <v>132</v>
      </c>
      <c r="F113" s="42">
        <v>0.5</v>
      </c>
      <c r="G113" s="42">
        <v>30666</v>
      </c>
      <c r="H113" s="44">
        <f t="shared" si="73"/>
        <v>15333</v>
      </c>
      <c r="I113" s="296">
        <v>30666</v>
      </c>
      <c r="J113" s="44">
        <f t="shared" si="74"/>
        <v>15333</v>
      </c>
      <c r="K113" s="355">
        <v>30666</v>
      </c>
      <c r="L113" s="44">
        <f t="shared" si="75"/>
        <v>15333</v>
      </c>
      <c r="M113" s="42">
        <v>22000</v>
      </c>
      <c r="N113" s="44">
        <f t="shared" si="73"/>
        <v>11000</v>
      </c>
      <c r="O113" s="42">
        <v>18641.7</v>
      </c>
      <c r="P113" s="44">
        <f t="shared" si="76"/>
        <v>9320.85</v>
      </c>
      <c r="Q113" s="42">
        <v>18641.7</v>
      </c>
      <c r="R113" s="44">
        <f t="shared" si="77"/>
        <v>9320.85</v>
      </c>
      <c r="S113" s="42"/>
      <c r="T113" s="44">
        <f t="shared" si="78"/>
        <v>0</v>
      </c>
      <c r="U113" s="42">
        <v>18480</v>
      </c>
      <c r="V113" s="44">
        <f t="shared" si="79"/>
        <v>9240</v>
      </c>
      <c r="W113" s="355">
        <v>18480</v>
      </c>
      <c r="X113" s="44">
        <f t="shared" si="80"/>
        <v>9240</v>
      </c>
      <c r="Y113" s="42">
        <f>MIN(G113,M113,O113,U113)</f>
        <v>18480</v>
      </c>
      <c r="Z113" s="44">
        <f t="shared" si="82"/>
        <v>9240</v>
      </c>
    </row>
    <row r="114" spans="2:26" ht="11.25" customHeight="1">
      <c r="B114" s="34"/>
      <c r="C114" s="39"/>
      <c r="D114" s="87"/>
      <c r="E114" s="41"/>
      <c r="F114" s="42"/>
      <c r="G114" s="42"/>
      <c r="H114" s="44">
        <f t="shared" si="73"/>
        <v>0</v>
      </c>
      <c r="I114" s="296"/>
      <c r="J114" s="44">
        <f t="shared" si="74"/>
        <v>0</v>
      </c>
      <c r="K114" s="355"/>
      <c r="L114" s="44">
        <f t="shared" si="75"/>
        <v>0</v>
      </c>
      <c r="M114" s="42"/>
      <c r="N114" s="44">
        <f t="shared" si="73"/>
        <v>0</v>
      </c>
      <c r="O114" s="42">
        <v>0</v>
      </c>
      <c r="P114" s="44">
        <f t="shared" si="76"/>
        <v>0</v>
      </c>
      <c r="Q114" s="42"/>
      <c r="R114" s="44">
        <f t="shared" si="77"/>
        <v>0</v>
      </c>
      <c r="S114" s="42"/>
      <c r="T114" s="44">
        <f t="shared" si="78"/>
        <v>0</v>
      </c>
      <c r="U114" s="42">
        <v>0</v>
      </c>
      <c r="V114" s="44">
        <f t="shared" si="79"/>
        <v>0</v>
      </c>
      <c r="W114" s="355"/>
      <c r="X114" s="44">
        <f t="shared" si="80"/>
        <v>0</v>
      </c>
      <c r="Y114" s="42">
        <v>0</v>
      </c>
      <c r="Z114" s="44">
        <f t="shared" si="82"/>
        <v>0</v>
      </c>
    </row>
    <row r="115" spans="2:26" ht="123.75">
      <c r="B115" s="74">
        <v>8.1999999999999993</v>
      </c>
      <c r="C115" s="39"/>
      <c r="D115" s="87" t="s">
        <v>678</v>
      </c>
      <c r="E115" s="41" t="s">
        <v>110</v>
      </c>
      <c r="F115" s="42">
        <v>1</v>
      </c>
      <c r="G115" s="42">
        <v>24500</v>
      </c>
      <c r="H115" s="44">
        <f t="shared" si="73"/>
        <v>24500</v>
      </c>
      <c r="I115" s="296">
        <v>17000</v>
      </c>
      <c r="J115" s="44">
        <f t="shared" si="74"/>
        <v>17000</v>
      </c>
      <c r="K115" s="355">
        <v>17000</v>
      </c>
      <c r="L115" s="44">
        <f t="shared" si="75"/>
        <v>17000</v>
      </c>
      <c r="M115" s="42">
        <v>15000</v>
      </c>
      <c r="N115" s="44">
        <f t="shared" si="73"/>
        <v>15000</v>
      </c>
      <c r="O115" s="42">
        <v>4488.75</v>
      </c>
      <c r="P115" s="44">
        <f t="shared" si="76"/>
        <v>4488.75</v>
      </c>
      <c r="Q115" s="42">
        <v>15000</v>
      </c>
      <c r="R115" s="44">
        <f t="shared" si="77"/>
        <v>15000</v>
      </c>
      <c r="S115" s="42"/>
      <c r="T115" s="44">
        <f t="shared" si="78"/>
        <v>0</v>
      </c>
      <c r="U115" s="42">
        <v>21120</v>
      </c>
      <c r="V115" s="44">
        <f t="shared" si="79"/>
        <v>21120</v>
      </c>
      <c r="W115" s="355">
        <v>19200</v>
      </c>
      <c r="X115" s="44">
        <f t="shared" si="80"/>
        <v>19200</v>
      </c>
      <c r="Y115" s="42">
        <v>15000</v>
      </c>
      <c r="Z115" s="44">
        <f t="shared" si="82"/>
        <v>15000</v>
      </c>
    </row>
    <row r="116" spans="2:26" ht="236.25">
      <c r="B116" s="34">
        <v>8.2100000000000009</v>
      </c>
      <c r="C116" s="39"/>
      <c r="D116" s="87" t="s">
        <v>138</v>
      </c>
      <c r="E116" s="41" t="s">
        <v>62</v>
      </c>
      <c r="F116" s="42">
        <v>4</v>
      </c>
      <c r="G116" s="42">
        <v>28514</v>
      </c>
      <c r="H116" s="44">
        <f t="shared" si="73"/>
        <v>114056</v>
      </c>
      <c r="I116" s="296">
        <v>18500</v>
      </c>
      <c r="J116" s="44">
        <f t="shared" si="74"/>
        <v>74000</v>
      </c>
      <c r="K116" s="355">
        <v>18500</v>
      </c>
      <c r="L116" s="44">
        <f t="shared" si="75"/>
        <v>74000</v>
      </c>
      <c r="M116" s="42">
        <v>16500</v>
      </c>
      <c r="N116" s="44">
        <f t="shared" si="73"/>
        <v>66000</v>
      </c>
      <c r="O116" s="42">
        <v>48016.5</v>
      </c>
      <c r="P116" s="44">
        <f t="shared" si="76"/>
        <v>192066</v>
      </c>
      <c r="Q116" s="42">
        <v>45730</v>
      </c>
      <c r="R116" s="44">
        <f t="shared" si="77"/>
        <v>182920</v>
      </c>
      <c r="S116" s="42"/>
      <c r="T116" s="44">
        <f t="shared" si="78"/>
        <v>0</v>
      </c>
      <c r="U116" s="42">
        <v>24420.000000000004</v>
      </c>
      <c r="V116" s="44">
        <f t="shared" si="79"/>
        <v>97680.000000000015</v>
      </c>
      <c r="W116" s="355">
        <v>22200</v>
      </c>
      <c r="X116" s="44">
        <f t="shared" si="80"/>
        <v>88800</v>
      </c>
      <c r="Y116" s="42">
        <f t="shared" ref="Y116:Y117" si="85">MIN(G116,M116,O116,U116)</f>
        <v>16500</v>
      </c>
      <c r="Z116" s="44">
        <f t="shared" si="82"/>
        <v>66000</v>
      </c>
    </row>
    <row r="117" spans="2:26" ht="22.5">
      <c r="B117" s="273">
        <v>8.2200000000000006</v>
      </c>
      <c r="C117" s="273"/>
      <c r="D117" s="272" t="s">
        <v>139</v>
      </c>
      <c r="E117" s="271" t="s">
        <v>83</v>
      </c>
      <c r="F117" s="258">
        <v>0</v>
      </c>
      <c r="G117" s="258">
        <v>375000</v>
      </c>
      <c r="H117" s="270">
        <f t="shared" si="73"/>
        <v>0</v>
      </c>
      <c r="I117" s="258"/>
      <c r="J117" s="270">
        <f t="shared" si="74"/>
        <v>0</v>
      </c>
      <c r="K117" s="258"/>
      <c r="L117" s="270">
        <f t="shared" si="75"/>
        <v>0</v>
      </c>
      <c r="M117" s="258">
        <v>5500</v>
      </c>
      <c r="N117" s="270">
        <f t="shared" si="73"/>
        <v>0</v>
      </c>
      <c r="O117" s="258">
        <v>0</v>
      </c>
      <c r="P117" s="270">
        <f t="shared" si="76"/>
        <v>0</v>
      </c>
      <c r="Q117" s="258"/>
      <c r="R117" s="270">
        <f t="shared" si="77"/>
        <v>0</v>
      </c>
      <c r="S117" s="258"/>
      <c r="T117" s="270">
        <f t="shared" si="78"/>
        <v>0</v>
      </c>
      <c r="U117" s="258">
        <v>22000</v>
      </c>
      <c r="V117" s="270">
        <f t="shared" si="79"/>
        <v>0</v>
      </c>
      <c r="W117" s="365"/>
      <c r="X117" s="270">
        <f t="shared" si="80"/>
        <v>0</v>
      </c>
      <c r="Y117" s="258">
        <f t="shared" si="85"/>
        <v>0</v>
      </c>
      <c r="Z117" s="270">
        <f t="shared" si="82"/>
        <v>0</v>
      </c>
    </row>
    <row r="118" spans="2:26" ht="11.25" customHeight="1">
      <c r="B118" s="54"/>
      <c r="C118" s="80"/>
      <c r="D118" s="79"/>
      <c r="E118" s="41"/>
      <c r="F118" s="42"/>
      <c r="G118" s="42"/>
      <c r="H118" s="44">
        <f t="shared" si="73"/>
        <v>0</v>
      </c>
      <c r="I118" s="42"/>
      <c r="J118" s="44">
        <f t="shared" si="74"/>
        <v>0</v>
      </c>
      <c r="K118" s="42"/>
      <c r="L118" s="44">
        <f t="shared" si="75"/>
        <v>0</v>
      </c>
      <c r="M118" s="42"/>
      <c r="N118" s="44">
        <f t="shared" si="73"/>
        <v>0</v>
      </c>
      <c r="O118" s="42"/>
      <c r="P118" s="44">
        <f t="shared" si="76"/>
        <v>0</v>
      </c>
      <c r="Q118" s="42"/>
      <c r="R118" s="44">
        <f t="shared" si="77"/>
        <v>0</v>
      </c>
      <c r="S118" s="42"/>
      <c r="T118" s="44">
        <f t="shared" si="78"/>
        <v>0</v>
      </c>
      <c r="U118" s="42"/>
      <c r="V118" s="44">
        <f t="shared" si="79"/>
        <v>0</v>
      </c>
      <c r="W118" s="355"/>
      <c r="X118" s="44">
        <f t="shared" si="80"/>
        <v>0</v>
      </c>
      <c r="Y118" s="42"/>
      <c r="Z118" s="44">
        <f t="shared" si="82"/>
        <v>0</v>
      </c>
    </row>
    <row r="119" spans="2:26" ht="11.25" customHeight="1">
      <c r="B119" s="81"/>
      <c r="C119" s="75"/>
      <c r="D119" s="82" t="s">
        <v>140</v>
      </c>
      <c r="E119" s="64"/>
      <c r="F119" s="65"/>
      <c r="G119" s="65"/>
      <c r="H119" s="83">
        <f>SUM(H93:H118)</f>
        <v>2069541</v>
      </c>
      <c r="I119" s="65"/>
      <c r="J119" s="83">
        <f>SUM(J93:J118)</f>
        <v>1515443</v>
      </c>
      <c r="K119" s="65"/>
      <c r="L119" s="83">
        <f>SUM(L93:L118)</f>
        <v>1515443</v>
      </c>
      <c r="M119" s="65"/>
      <c r="N119" s="83">
        <f>SUM(N93:N118)</f>
        <v>1976600</v>
      </c>
      <c r="O119" s="65"/>
      <c r="P119" s="83">
        <f>SUM(P93:P118)</f>
        <v>2212923.2999999998</v>
      </c>
      <c r="Q119" s="65"/>
      <c r="R119" s="83">
        <f>SUM(R93:R118)</f>
        <v>2023009.85</v>
      </c>
      <c r="S119" s="65"/>
      <c r="T119" s="83">
        <f>SUM(T93:T118)</f>
        <v>27820</v>
      </c>
      <c r="U119" s="65"/>
      <c r="V119" s="83">
        <f>SUM(V93:V118)</f>
        <v>2579610</v>
      </c>
      <c r="W119" s="356"/>
      <c r="X119" s="83">
        <f>SUM(X93:X118)</f>
        <v>2369890</v>
      </c>
      <c r="Y119" s="65"/>
      <c r="Z119" s="83">
        <f>SUM(Z93:Z118)</f>
        <v>1399150.6</v>
      </c>
    </row>
    <row r="120" spans="2:26" ht="11.25" customHeight="1">
      <c r="B120" s="54"/>
      <c r="C120" s="80"/>
      <c r="D120" s="79"/>
      <c r="E120" s="41"/>
      <c r="F120" s="42"/>
      <c r="G120" s="42"/>
      <c r="H120" s="42"/>
      <c r="I120" s="42"/>
      <c r="J120" s="42"/>
      <c r="K120" s="42"/>
      <c r="L120" s="42"/>
      <c r="M120" s="42"/>
      <c r="N120" s="42"/>
      <c r="O120" s="42"/>
      <c r="P120" s="42"/>
      <c r="Q120" s="42"/>
      <c r="R120" s="42"/>
      <c r="S120" s="42"/>
      <c r="T120" s="42"/>
      <c r="U120" s="42"/>
      <c r="V120" s="42"/>
      <c r="W120" s="355"/>
      <c r="X120" s="42"/>
      <c r="Y120" s="42"/>
      <c r="Z120" s="42"/>
    </row>
    <row r="121" spans="2:26" ht="11.25" customHeight="1">
      <c r="B121" s="54">
        <v>9</v>
      </c>
      <c r="C121" s="80"/>
      <c r="D121" s="86" t="s">
        <v>141</v>
      </c>
      <c r="E121" s="71"/>
      <c r="F121" s="72"/>
      <c r="G121" s="72"/>
      <c r="H121" s="72"/>
      <c r="I121" s="72"/>
      <c r="J121" s="72"/>
      <c r="K121" s="72"/>
      <c r="L121" s="72"/>
      <c r="M121" s="72"/>
      <c r="N121" s="72"/>
      <c r="O121" s="72"/>
      <c r="P121" s="72"/>
      <c r="Q121" s="72"/>
      <c r="R121" s="72"/>
      <c r="S121" s="72"/>
      <c r="T121" s="72"/>
      <c r="U121" s="72"/>
      <c r="V121" s="72"/>
      <c r="W121" s="357"/>
      <c r="X121" s="72"/>
      <c r="Y121" s="72"/>
      <c r="Z121" s="72"/>
    </row>
    <row r="122" spans="2:26" ht="56.25">
      <c r="B122" s="34">
        <v>9.01</v>
      </c>
      <c r="C122" s="80"/>
      <c r="D122" s="87" t="s">
        <v>142</v>
      </c>
      <c r="E122" s="41" t="s">
        <v>129</v>
      </c>
      <c r="F122" s="42">
        <v>25</v>
      </c>
      <c r="G122" s="42">
        <v>1250</v>
      </c>
      <c r="H122" s="44">
        <f t="shared" ref="H122:N123" si="86">G122*$F122</f>
        <v>31250</v>
      </c>
      <c r="I122" s="299">
        <v>1250</v>
      </c>
      <c r="J122" s="44">
        <f t="shared" ref="J122:J123" si="87">I122*$F122</f>
        <v>31250</v>
      </c>
      <c r="K122" s="355">
        <v>1250</v>
      </c>
      <c r="L122" s="44">
        <f t="shared" ref="L122:L123" si="88">K122*$F122</f>
        <v>31250</v>
      </c>
      <c r="M122" s="42">
        <v>1200</v>
      </c>
      <c r="N122" s="44">
        <f t="shared" si="86"/>
        <v>30000</v>
      </c>
      <c r="O122" s="42">
        <v>1968.75</v>
      </c>
      <c r="P122" s="44">
        <f t="shared" ref="P122:P123" si="89">O122*$F122</f>
        <v>49218.75</v>
      </c>
      <c r="Q122" s="42">
        <v>1594</v>
      </c>
      <c r="R122" s="44">
        <f t="shared" ref="R122:R123" si="90">Q122*$F122</f>
        <v>39850</v>
      </c>
      <c r="S122" s="42"/>
      <c r="T122" s="44">
        <f t="shared" ref="T122:T123" si="91">S122*$F122</f>
        <v>0</v>
      </c>
      <c r="U122" s="42">
        <v>1694.0000000000002</v>
      </c>
      <c r="V122" s="44">
        <f t="shared" ref="V122:V123" si="92">U122*$F122</f>
        <v>42350.000000000007</v>
      </c>
      <c r="W122" s="355">
        <v>1540</v>
      </c>
      <c r="X122" s="44">
        <f t="shared" ref="X122:X123" si="93">W122*$F122</f>
        <v>38500</v>
      </c>
      <c r="Y122" s="42">
        <f t="shared" ref="Y122:Y123" si="94">MIN(G122,M122,O122,U122)</f>
        <v>1200</v>
      </c>
      <c r="Z122" s="44">
        <f t="shared" ref="Z122:Z123" si="95">Y122*$F122</f>
        <v>30000</v>
      </c>
    </row>
    <row r="123" spans="2:26" ht="56.25">
      <c r="B123" s="34">
        <v>9.02</v>
      </c>
      <c r="C123" s="95"/>
      <c r="D123" s="87" t="s">
        <v>143</v>
      </c>
      <c r="E123" s="41" t="s">
        <v>68</v>
      </c>
      <c r="F123" s="42">
        <v>20</v>
      </c>
      <c r="G123" s="42">
        <v>1450</v>
      </c>
      <c r="H123" s="44">
        <f t="shared" si="86"/>
        <v>29000</v>
      </c>
      <c r="I123" s="299">
        <v>1450</v>
      </c>
      <c r="J123" s="44">
        <f t="shared" si="87"/>
        <v>29000</v>
      </c>
      <c r="K123" s="355">
        <v>1450</v>
      </c>
      <c r="L123" s="44">
        <f t="shared" si="88"/>
        <v>29000</v>
      </c>
      <c r="M123" s="42">
        <v>2200</v>
      </c>
      <c r="N123" s="44">
        <f t="shared" si="86"/>
        <v>44000</v>
      </c>
      <c r="O123" s="42">
        <v>2598.75</v>
      </c>
      <c r="P123" s="44">
        <f t="shared" si="89"/>
        <v>51975</v>
      </c>
      <c r="Q123" s="42">
        <v>1850</v>
      </c>
      <c r="R123" s="44">
        <f t="shared" si="90"/>
        <v>37000</v>
      </c>
      <c r="S123" s="42"/>
      <c r="T123" s="44">
        <f t="shared" si="91"/>
        <v>0</v>
      </c>
      <c r="U123" s="42">
        <v>1925.0000000000002</v>
      </c>
      <c r="V123" s="44">
        <f t="shared" si="92"/>
        <v>38500.000000000007</v>
      </c>
      <c r="W123" s="355">
        <v>1750</v>
      </c>
      <c r="X123" s="44">
        <f t="shared" si="93"/>
        <v>35000</v>
      </c>
      <c r="Y123" s="42">
        <f t="shared" si="94"/>
        <v>1450</v>
      </c>
      <c r="Z123" s="44">
        <f t="shared" si="95"/>
        <v>29000</v>
      </c>
    </row>
    <row r="124" spans="2:26" ht="11.25" customHeight="1">
      <c r="B124" s="81"/>
      <c r="C124" s="75"/>
      <c r="D124" s="96" t="s">
        <v>144</v>
      </c>
      <c r="E124" s="64"/>
      <c r="F124" s="65"/>
      <c r="G124" s="65"/>
      <c r="H124" s="83">
        <f>SUM(H122:H123)</f>
        <v>60250</v>
      </c>
      <c r="I124" s="65"/>
      <c r="J124" s="83">
        <f>SUM(J122:J123)</f>
        <v>60250</v>
      </c>
      <c r="K124" s="65"/>
      <c r="L124" s="83">
        <f>SUM(L122:L123)</f>
        <v>60250</v>
      </c>
      <c r="M124" s="65"/>
      <c r="N124" s="83">
        <f>SUM(N122:N123)</f>
        <v>74000</v>
      </c>
      <c r="O124" s="65"/>
      <c r="P124" s="83">
        <f>SUM(P122:P123)</f>
        <v>101193.75</v>
      </c>
      <c r="Q124" s="65"/>
      <c r="R124" s="83">
        <f>SUM(R122:R123)</f>
        <v>76850</v>
      </c>
      <c r="S124" s="65"/>
      <c r="T124" s="83">
        <f>SUM(T122:T123)</f>
        <v>0</v>
      </c>
      <c r="U124" s="65"/>
      <c r="V124" s="83">
        <f>SUM(V122:V123)</f>
        <v>80850.000000000015</v>
      </c>
      <c r="W124" s="65"/>
      <c r="X124" s="83">
        <f>SUM(X122:X123)</f>
        <v>73500</v>
      </c>
      <c r="Y124" s="65"/>
      <c r="Z124" s="83">
        <f>SUM(Z122:Z123)</f>
        <v>59000</v>
      </c>
    </row>
    <row r="125" spans="2:26" ht="11.25" customHeight="1">
      <c r="B125" s="54"/>
      <c r="C125" s="78"/>
      <c r="D125" s="73"/>
      <c r="E125" s="41"/>
      <c r="F125" s="42"/>
      <c r="G125" s="42"/>
      <c r="H125" s="42"/>
      <c r="I125" s="42"/>
      <c r="J125" s="42"/>
      <c r="K125" s="42"/>
      <c r="L125" s="42"/>
      <c r="M125" s="42"/>
      <c r="N125" s="42"/>
      <c r="O125" s="42"/>
      <c r="P125" s="42"/>
      <c r="Q125" s="42"/>
      <c r="R125" s="42"/>
      <c r="S125" s="42"/>
      <c r="T125" s="42"/>
      <c r="U125" s="42"/>
      <c r="V125" s="42"/>
      <c r="W125" s="42"/>
      <c r="X125" s="42"/>
      <c r="Y125" s="42"/>
      <c r="Z125" s="42"/>
    </row>
    <row r="126" spans="2:26" ht="11.25" customHeight="1">
      <c r="B126" s="48"/>
      <c r="C126" s="49"/>
      <c r="D126" s="97" t="s">
        <v>145</v>
      </c>
      <c r="E126" s="48"/>
      <c r="F126" s="98"/>
      <c r="G126" s="98"/>
      <c r="H126" s="99">
        <f>H124+H119+H90+H79+H57+H45+H34+H20+H6</f>
        <v>9286771.3000000007</v>
      </c>
      <c r="I126" s="98"/>
      <c r="J126" s="99">
        <f>J124+J119+J90+J79+J57+J45+J34+J20+J6</f>
        <v>7432495.2999999998</v>
      </c>
      <c r="K126" s="98"/>
      <c r="L126" s="99">
        <f>L124+L119+L90+L79+L57+L45+L34+L20+L6</f>
        <v>6431815.2999999998</v>
      </c>
      <c r="M126" s="98"/>
      <c r="N126" s="99">
        <f>N124+N119+N90+N79+N57+N45+N34+N20+N6</f>
        <v>7030550</v>
      </c>
      <c r="O126" s="98"/>
      <c r="P126" s="99">
        <f>P124+P119+P90+P79+P57+P45+P34+P20+P6</f>
        <v>9615741.6600000001</v>
      </c>
      <c r="Q126" s="98"/>
      <c r="R126" s="99">
        <f>R124+R119+R90+R79+R57+R45+R34+R20+R6</f>
        <v>8117129.5500000007</v>
      </c>
      <c r="S126" s="98"/>
      <c r="T126" s="99">
        <f>T124+T119+T90+T79+T57+T45+T34+T20+T6</f>
        <v>3658029</v>
      </c>
      <c r="U126" s="98"/>
      <c r="V126" s="99">
        <f>V124+V119+V90+V79+V57+V45+V34+V20+V6</f>
        <v>9876666.7999999989</v>
      </c>
      <c r="W126" s="98"/>
      <c r="X126" s="99">
        <f>X124+X119+X90+X79+X57+X45+X34+X20+X6</f>
        <v>9055030.5999999996</v>
      </c>
      <c r="Y126" s="98"/>
      <c r="Z126" s="99">
        <f>Z124+Z119+Z90+Z79+Z57+Z45+Z34+Z20+Z6</f>
        <v>5555428.6999999993</v>
      </c>
    </row>
  </sheetData>
  <mergeCells count="11">
    <mergeCell ref="Y1:Z1"/>
    <mergeCell ref="B1:E1"/>
    <mergeCell ref="G1:H1"/>
    <mergeCell ref="M1:N1"/>
    <mergeCell ref="S1:T1"/>
    <mergeCell ref="U1:V1"/>
    <mergeCell ref="O1:P1"/>
    <mergeCell ref="I1:J1"/>
    <mergeCell ref="W1:X1"/>
    <mergeCell ref="K1:L1"/>
    <mergeCell ref="Q1:R1"/>
  </mergeCells>
  <printOptions horizontalCentered="1"/>
  <pageMargins left="0.31496062992125984" right="0.31496062992125984" top="0.59055118110236227" bottom="0.39370078740157483" header="0.51181102362204722" footer="0.51181102362204722"/>
  <pageSetup scale="6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64"/>
  <sheetViews>
    <sheetView showGridLines="0" workbookViewId="0">
      <pane xSplit="5" ySplit="3" topLeftCell="H56" activePane="bottomRight" state="frozen"/>
      <selection pane="topRight" activeCell="F1" sqref="F1"/>
      <selection pane="bottomLeft" activeCell="A4" sqref="A4"/>
      <selection pane="bottomRight" activeCell="R2" sqref="R1:S1048576"/>
    </sheetView>
  </sheetViews>
  <sheetFormatPr defaultRowHeight="11.25"/>
  <cols>
    <col min="1" max="1" width="4.5703125" style="1" customWidth="1"/>
    <col min="2" max="2" width="20.5703125" style="1" bestFit="1" customWidth="1"/>
    <col min="3" max="3" width="36.7109375" style="1" customWidth="1"/>
    <col min="4" max="4" width="4" style="1" customWidth="1"/>
    <col min="5" max="5" width="4.85546875" style="1" customWidth="1"/>
    <col min="6" max="6" width="8.7109375" style="1" customWidth="1"/>
    <col min="7" max="7" width="10.85546875" style="1" bestFit="1" customWidth="1"/>
    <col min="8" max="8" width="8.7109375" style="297" customWidth="1"/>
    <col min="9" max="9" width="10.85546875" style="297" bestFit="1" customWidth="1"/>
    <col min="10" max="10" width="8.7109375" style="372" customWidth="1"/>
    <col min="11" max="11" width="10.85546875" style="372" bestFit="1" customWidth="1"/>
    <col min="12" max="12" width="8.7109375" style="1" bestFit="1" customWidth="1"/>
    <col min="13" max="13" width="10" style="1" bestFit="1" customWidth="1"/>
    <col min="14" max="14" width="8.7109375" style="1" bestFit="1" customWidth="1"/>
    <col min="15" max="15" width="10" style="1" bestFit="1" customWidth="1"/>
    <col min="16" max="16" width="8.7109375" style="397" bestFit="1" customWidth="1"/>
    <col min="17" max="17" width="10" style="397" bestFit="1" customWidth="1"/>
    <col min="18" max="18" width="8.7109375" style="1" hidden="1" customWidth="1"/>
    <col min="19" max="19" width="10.85546875" style="1" hidden="1" customWidth="1"/>
    <col min="20" max="20" width="8.7109375" style="1" customWidth="1"/>
    <col min="21" max="21" width="10.85546875" style="1" bestFit="1" customWidth="1"/>
    <col min="22" max="22" width="8.7109375" style="353" customWidth="1"/>
    <col min="23" max="23" width="10.85546875" style="353" bestFit="1" customWidth="1"/>
    <col min="24" max="24" width="8.7109375" style="1" customWidth="1"/>
    <col min="25" max="25" width="10.85546875" style="1" bestFit="1" customWidth="1"/>
    <col min="26" max="263" width="9.140625" style="1"/>
    <col min="264" max="264" width="8" style="1" bestFit="1" customWidth="1"/>
    <col min="265" max="265" width="24.5703125" style="1" bestFit="1" customWidth="1"/>
    <col min="266" max="266" width="98.7109375" style="1" customWidth="1"/>
    <col min="267" max="269" width="9.140625" style="1"/>
    <col min="270" max="270" width="16.28515625" style="1" customWidth="1"/>
    <col min="271" max="519" width="9.140625" style="1"/>
    <col min="520" max="520" width="8" style="1" bestFit="1" customWidth="1"/>
    <col min="521" max="521" width="24.5703125" style="1" bestFit="1" customWidth="1"/>
    <col min="522" max="522" width="98.7109375" style="1" customWidth="1"/>
    <col min="523" max="525" width="9.140625" style="1"/>
    <col min="526" max="526" width="16.28515625" style="1" customWidth="1"/>
    <col min="527" max="775" width="9.140625" style="1"/>
    <col min="776" max="776" width="8" style="1" bestFit="1" customWidth="1"/>
    <col min="777" max="777" width="24.5703125" style="1" bestFit="1" customWidth="1"/>
    <col min="778" max="778" width="98.7109375" style="1" customWidth="1"/>
    <col min="779" max="781" width="9.140625" style="1"/>
    <col min="782" max="782" width="16.28515625" style="1" customWidth="1"/>
    <col min="783" max="1031" width="9.140625" style="1"/>
    <col min="1032" max="1032" width="8" style="1" bestFit="1" customWidth="1"/>
    <col min="1033" max="1033" width="24.5703125" style="1" bestFit="1" customWidth="1"/>
    <col min="1034" max="1034" width="98.7109375" style="1" customWidth="1"/>
    <col min="1035" max="1037" width="9.140625" style="1"/>
    <col min="1038" max="1038" width="16.28515625" style="1" customWidth="1"/>
    <col min="1039" max="1287" width="9.140625" style="1"/>
    <col min="1288" max="1288" width="8" style="1" bestFit="1" customWidth="1"/>
    <col min="1289" max="1289" width="24.5703125" style="1" bestFit="1" customWidth="1"/>
    <col min="1290" max="1290" width="98.7109375" style="1" customWidth="1"/>
    <col min="1291" max="1293" width="9.140625" style="1"/>
    <col min="1294" max="1294" width="16.28515625" style="1" customWidth="1"/>
    <col min="1295" max="1543" width="9.140625" style="1"/>
    <col min="1544" max="1544" width="8" style="1" bestFit="1" customWidth="1"/>
    <col min="1545" max="1545" width="24.5703125" style="1" bestFit="1" customWidth="1"/>
    <col min="1546" max="1546" width="98.7109375" style="1" customWidth="1"/>
    <col min="1547" max="1549" width="9.140625" style="1"/>
    <col min="1550" max="1550" width="16.28515625" style="1" customWidth="1"/>
    <col min="1551" max="1799" width="9.140625" style="1"/>
    <col min="1800" max="1800" width="8" style="1" bestFit="1" customWidth="1"/>
    <col min="1801" max="1801" width="24.5703125" style="1" bestFit="1" customWidth="1"/>
    <col min="1802" max="1802" width="98.7109375" style="1" customWidth="1"/>
    <col min="1803" max="1805" width="9.140625" style="1"/>
    <col min="1806" max="1806" width="16.28515625" style="1" customWidth="1"/>
    <col min="1807" max="2055" width="9.140625" style="1"/>
    <col min="2056" max="2056" width="8" style="1" bestFit="1" customWidth="1"/>
    <col min="2057" max="2057" width="24.5703125" style="1" bestFit="1" customWidth="1"/>
    <col min="2058" max="2058" width="98.7109375" style="1" customWidth="1"/>
    <col min="2059" max="2061" width="9.140625" style="1"/>
    <col min="2062" max="2062" width="16.28515625" style="1" customWidth="1"/>
    <col min="2063" max="2311" width="9.140625" style="1"/>
    <col min="2312" max="2312" width="8" style="1" bestFit="1" customWidth="1"/>
    <col min="2313" max="2313" width="24.5703125" style="1" bestFit="1" customWidth="1"/>
    <col min="2314" max="2314" width="98.7109375" style="1" customWidth="1"/>
    <col min="2315" max="2317" width="9.140625" style="1"/>
    <col min="2318" max="2318" width="16.28515625" style="1" customWidth="1"/>
    <col min="2319" max="2567" width="9.140625" style="1"/>
    <col min="2568" max="2568" width="8" style="1" bestFit="1" customWidth="1"/>
    <col min="2569" max="2569" width="24.5703125" style="1" bestFit="1" customWidth="1"/>
    <col min="2570" max="2570" width="98.7109375" style="1" customWidth="1"/>
    <col min="2571" max="2573" width="9.140625" style="1"/>
    <col min="2574" max="2574" width="16.28515625" style="1" customWidth="1"/>
    <col min="2575" max="2823" width="9.140625" style="1"/>
    <col min="2824" max="2824" width="8" style="1" bestFit="1" customWidth="1"/>
    <col min="2825" max="2825" width="24.5703125" style="1" bestFit="1" customWidth="1"/>
    <col min="2826" max="2826" width="98.7109375" style="1" customWidth="1"/>
    <col min="2827" max="2829" width="9.140625" style="1"/>
    <col min="2830" max="2830" width="16.28515625" style="1" customWidth="1"/>
    <col min="2831" max="3079" width="9.140625" style="1"/>
    <col min="3080" max="3080" width="8" style="1" bestFit="1" customWidth="1"/>
    <col min="3081" max="3081" width="24.5703125" style="1" bestFit="1" customWidth="1"/>
    <col min="3082" max="3082" width="98.7109375" style="1" customWidth="1"/>
    <col min="3083" max="3085" width="9.140625" style="1"/>
    <col min="3086" max="3086" width="16.28515625" style="1" customWidth="1"/>
    <col min="3087" max="3335" width="9.140625" style="1"/>
    <col min="3336" max="3336" width="8" style="1" bestFit="1" customWidth="1"/>
    <col min="3337" max="3337" width="24.5703125" style="1" bestFit="1" customWidth="1"/>
    <col min="3338" max="3338" width="98.7109375" style="1" customWidth="1"/>
    <col min="3339" max="3341" width="9.140625" style="1"/>
    <col min="3342" max="3342" width="16.28515625" style="1" customWidth="1"/>
    <col min="3343" max="3591" width="9.140625" style="1"/>
    <col min="3592" max="3592" width="8" style="1" bestFit="1" customWidth="1"/>
    <col min="3593" max="3593" width="24.5703125" style="1" bestFit="1" customWidth="1"/>
    <col min="3594" max="3594" width="98.7109375" style="1" customWidth="1"/>
    <col min="3595" max="3597" width="9.140625" style="1"/>
    <col min="3598" max="3598" width="16.28515625" style="1" customWidth="1"/>
    <col min="3599" max="3847" width="9.140625" style="1"/>
    <col min="3848" max="3848" width="8" style="1" bestFit="1" customWidth="1"/>
    <col min="3849" max="3849" width="24.5703125" style="1" bestFit="1" customWidth="1"/>
    <col min="3850" max="3850" width="98.7109375" style="1" customWidth="1"/>
    <col min="3851" max="3853" width="9.140625" style="1"/>
    <col min="3854" max="3854" width="16.28515625" style="1" customWidth="1"/>
    <col min="3855" max="4103" width="9.140625" style="1"/>
    <col min="4104" max="4104" width="8" style="1" bestFit="1" customWidth="1"/>
    <col min="4105" max="4105" width="24.5703125" style="1" bestFit="1" customWidth="1"/>
    <col min="4106" max="4106" width="98.7109375" style="1" customWidth="1"/>
    <col min="4107" max="4109" width="9.140625" style="1"/>
    <col min="4110" max="4110" width="16.28515625" style="1" customWidth="1"/>
    <col min="4111" max="4359" width="9.140625" style="1"/>
    <col min="4360" max="4360" width="8" style="1" bestFit="1" customWidth="1"/>
    <col min="4361" max="4361" width="24.5703125" style="1" bestFit="1" customWidth="1"/>
    <col min="4362" max="4362" width="98.7109375" style="1" customWidth="1"/>
    <col min="4363" max="4365" width="9.140625" style="1"/>
    <col min="4366" max="4366" width="16.28515625" style="1" customWidth="1"/>
    <col min="4367" max="4615" width="9.140625" style="1"/>
    <col min="4616" max="4616" width="8" style="1" bestFit="1" customWidth="1"/>
    <col min="4617" max="4617" width="24.5703125" style="1" bestFit="1" customWidth="1"/>
    <col min="4618" max="4618" width="98.7109375" style="1" customWidth="1"/>
    <col min="4619" max="4621" width="9.140625" style="1"/>
    <col min="4622" max="4622" width="16.28515625" style="1" customWidth="1"/>
    <col min="4623" max="4871" width="9.140625" style="1"/>
    <col min="4872" max="4872" width="8" style="1" bestFit="1" customWidth="1"/>
    <col min="4873" max="4873" width="24.5703125" style="1" bestFit="1" customWidth="1"/>
    <col min="4874" max="4874" width="98.7109375" style="1" customWidth="1"/>
    <col min="4875" max="4877" width="9.140625" style="1"/>
    <col min="4878" max="4878" width="16.28515625" style="1" customWidth="1"/>
    <col min="4879" max="5127" width="9.140625" style="1"/>
    <col min="5128" max="5128" width="8" style="1" bestFit="1" customWidth="1"/>
    <col min="5129" max="5129" width="24.5703125" style="1" bestFit="1" customWidth="1"/>
    <col min="5130" max="5130" width="98.7109375" style="1" customWidth="1"/>
    <col min="5131" max="5133" width="9.140625" style="1"/>
    <col min="5134" max="5134" width="16.28515625" style="1" customWidth="1"/>
    <col min="5135" max="5383" width="9.140625" style="1"/>
    <col min="5384" max="5384" width="8" style="1" bestFit="1" customWidth="1"/>
    <col min="5385" max="5385" width="24.5703125" style="1" bestFit="1" customWidth="1"/>
    <col min="5386" max="5386" width="98.7109375" style="1" customWidth="1"/>
    <col min="5387" max="5389" width="9.140625" style="1"/>
    <col min="5390" max="5390" width="16.28515625" style="1" customWidth="1"/>
    <col min="5391" max="5639" width="9.140625" style="1"/>
    <col min="5640" max="5640" width="8" style="1" bestFit="1" customWidth="1"/>
    <col min="5641" max="5641" width="24.5703125" style="1" bestFit="1" customWidth="1"/>
    <col min="5642" max="5642" width="98.7109375" style="1" customWidth="1"/>
    <col min="5643" max="5645" width="9.140625" style="1"/>
    <col min="5646" max="5646" width="16.28515625" style="1" customWidth="1"/>
    <col min="5647" max="5895" width="9.140625" style="1"/>
    <col min="5896" max="5896" width="8" style="1" bestFit="1" customWidth="1"/>
    <col min="5897" max="5897" width="24.5703125" style="1" bestFit="1" customWidth="1"/>
    <col min="5898" max="5898" width="98.7109375" style="1" customWidth="1"/>
    <col min="5899" max="5901" width="9.140625" style="1"/>
    <col min="5902" max="5902" width="16.28515625" style="1" customWidth="1"/>
    <col min="5903" max="6151" width="9.140625" style="1"/>
    <col min="6152" max="6152" width="8" style="1" bestFit="1" customWidth="1"/>
    <col min="6153" max="6153" width="24.5703125" style="1" bestFit="1" customWidth="1"/>
    <col min="6154" max="6154" width="98.7109375" style="1" customWidth="1"/>
    <col min="6155" max="6157" width="9.140625" style="1"/>
    <col min="6158" max="6158" width="16.28515625" style="1" customWidth="1"/>
    <col min="6159" max="6407" width="9.140625" style="1"/>
    <col min="6408" max="6408" width="8" style="1" bestFit="1" customWidth="1"/>
    <col min="6409" max="6409" width="24.5703125" style="1" bestFit="1" customWidth="1"/>
    <col min="6410" max="6410" width="98.7109375" style="1" customWidth="1"/>
    <col min="6411" max="6413" width="9.140625" style="1"/>
    <col min="6414" max="6414" width="16.28515625" style="1" customWidth="1"/>
    <col min="6415" max="6663" width="9.140625" style="1"/>
    <col min="6664" max="6664" width="8" style="1" bestFit="1" customWidth="1"/>
    <col min="6665" max="6665" width="24.5703125" style="1" bestFit="1" customWidth="1"/>
    <col min="6666" max="6666" width="98.7109375" style="1" customWidth="1"/>
    <col min="6667" max="6669" width="9.140625" style="1"/>
    <col min="6670" max="6670" width="16.28515625" style="1" customWidth="1"/>
    <col min="6671" max="6919" width="9.140625" style="1"/>
    <col min="6920" max="6920" width="8" style="1" bestFit="1" customWidth="1"/>
    <col min="6921" max="6921" width="24.5703125" style="1" bestFit="1" customWidth="1"/>
    <col min="6922" max="6922" width="98.7109375" style="1" customWidth="1"/>
    <col min="6923" max="6925" width="9.140625" style="1"/>
    <col min="6926" max="6926" width="16.28515625" style="1" customWidth="1"/>
    <col min="6927" max="7175" width="9.140625" style="1"/>
    <col min="7176" max="7176" width="8" style="1" bestFit="1" customWidth="1"/>
    <col min="7177" max="7177" width="24.5703125" style="1" bestFit="1" customWidth="1"/>
    <col min="7178" max="7178" width="98.7109375" style="1" customWidth="1"/>
    <col min="7179" max="7181" width="9.140625" style="1"/>
    <col min="7182" max="7182" width="16.28515625" style="1" customWidth="1"/>
    <col min="7183" max="7431" width="9.140625" style="1"/>
    <col min="7432" max="7432" width="8" style="1" bestFit="1" customWidth="1"/>
    <col min="7433" max="7433" width="24.5703125" style="1" bestFit="1" customWidth="1"/>
    <col min="7434" max="7434" width="98.7109375" style="1" customWidth="1"/>
    <col min="7435" max="7437" width="9.140625" style="1"/>
    <col min="7438" max="7438" width="16.28515625" style="1" customWidth="1"/>
    <col min="7439" max="7687" width="9.140625" style="1"/>
    <col min="7688" max="7688" width="8" style="1" bestFit="1" customWidth="1"/>
    <col min="7689" max="7689" width="24.5703125" style="1" bestFit="1" customWidth="1"/>
    <col min="7690" max="7690" width="98.7109375" style="1" customWidth="1"/>
    <col min="7691" max="7693" width="9.140625" style="1"/>
    <col min="7694" max="7694" width="16.28515625" style="1" customWidth="1"/>
    <col min="7695" max="7943" width="9.140625" style="1"/>
    <col min="7944" max="7944" width="8" style="1" bestFit="1" customWidth="1"/>
    <col min="7945" max="7945" width="24.5703125" style="1" bestFit="1" customWidth="1"/>
    <col min="7946" max="7946" width="98.7109375" style="1" customWidth="1"/>
    <col min="7947" max="7949" width="9.140625" style="1"/>
    <col min="7950" max="7950" width="16.28515625" style="1" customWidth="1"/>
    <col min="7951" max="8199" width="9.140625" style="1"/>
    <col min="8200" max="8200" width="8" style="1" bestFit="1" customWidth="1"/>
    <col min="8201" max="8201" width="24.5703125" style="1" bestFit="1" customWidth="1"/>
    <col min="8202" max="8202" width="98.7109375" style="1" customWidth="1"/>
    <col min="8203" max="8205" width="9.140625" style="1"/>
    <col min="8206" max="8206" width="16.28515625" style="1" customWidth="1"/>
    <col min="8207" max="8455" width="9.140625" style="1"/>
    <col min="8456" max="8456" width="8" style="1" bestFit="1" customWidth="1"/>
    <col min="8457" max="8457" width="24.5703125" style="1" bestFit="1" customWidth="1"/>
    <col min="8458" max="8458" width="98.7109375" style="1" customWidth="1"/>
    <col min="8459" max="8461" width="9.140625" style="1"/>
    <col min="8462" max="8462" width="16.28515625" style="1" customWidth="1"/>
    <col min="8463" max="8711" width="9.140625" style="1"/>
    <col min="8712" max="8712" width="8" style="1" bestFit="1" customWidth="1"/>
    <col min="8713" max="8713" width="24.5703125" style="1" bestFit="1" customWidth="1"/>
    <col min="8714" max="8714" width="98.7109375" style="1" customWidth="1"/>
    <col min="8715" max="8717" width="9.140625" style="1"/>
    <col min="8718" max="8718" width="16.28515625" style="1" customWidth="1"/>
    <col min="8719" max="8967" width="9.140625" style="1"/>
    <col min="8968" max="8968" width="8" style="1" bestFit="1" customWidth="1"/>
    <col min="8969" max="8969" width="24.5703125" style="1" bestFit="1" customWidth="1"/>
    <col min="8970" max="8970" width="98.7109375" style="1" customWidth="1"/>
    <col min="8971" max="8973" width="9.140625" style="1"/>
    <col min="8974" max="8974" width="16.28515625" style="1" customWidth="1"/>
    <col min="8975" max="9223" width="9.140625" style="1"/>
    <col min="9224" max="9224" width="8" style="1" bestFit="1" customWidth="1"/>
    <col min="9225" max="9225" width="24.5703125" style="1" bestFit="1" customWidth="1"/>
    <col min="9226" max="9226" width="98.7109375" style="1" customWidth="1"/>
    <col min="9227" max="9229" width="9.140625" style="1"/>
    <col min="9230" max="9230" width="16.28515625" style="1" customWidth="1"/>
    <col min="9231" max="9479" width="9.140625" style="1"/>
    <col min="9480" max="9480" width="8" style="1" bestFit="1" customWidth="1"/>
    <col min="9481" max="9481" width="24.5703125" style="1" bestFit="1" customWidth="1"/>
    <col min="9482" max="9482" width="98.7109375" style="1" customWidth="1"/>
    <col min="9483" max="9485" width="9.140625" style="1"/>
    <col min="9486" max="9486" width="16.28515625" style="1" customWidth="1"/>
    <col min="9487" max="9735" width="9.140625" style="1"/>
    <col min="9736" max="9736" width="8" style="1" bestFit="1" customWidth="1"/>
    <col min="9737" max="9737" width="24.5703125" style="1" bestFit="1" customWidth="1"/>
    <col min="9738" max="9738" width="98.7109375" style="1" customWidth="1"/>
    <col min="9739" max="9741" width="9.140625" style="1"/>
    <col min="9742" max="9742" width="16.28515625" style="1" customWidth="1"/>
    <col min="9743" max="9991" width="9.140625" style="1"/>
    <col min="9992" max="9992" width="8" style="1" bestFit="1" customWidth="1"/>
    <col min="9993" max="9993" width="24.5703125" style="1" bestFit="1" customWidth="1"/>
    <col min="9994" max="9994" width="98.7109375" style="1" customWidth="1"/>
    <col min="9995" max="9997" width="9.140625" style="1"/>
    <col min="9998" max="9998" width="16.28515625" style="1" customWidth="1"/>
    <col min="9999" max="10247" width="9.140625" style="1"/>
    <col min="10248" max="10248" width="8" style="1" bestFit="1" customWidth="1"/>
    <col min="10249" max="10249" width="24.5703125" style="1" bestFit="1" customWidth="1"/>
    <col min="10250" max="10250" width="98.7109375" style="1" customWidth="1"/>
    <col min="10251" max="10253" width="9.140625" style="1"/>
    <col min="10254" max="10254" width="16.28515625" style="1" customWidth="1"/>
    <col min="10255" max="10503" width="9.140625" style="1"/>
    <col min="10504" max="10504" width="8" style="1" bestFit="1" customWidth="1"/>
    <col min="10505" max="10505" width="24.5703125" style="1" bestFit="1" customWidth="1"/>
    <col min="10506" max="10506" width="98.7109375" style="1" customWidth="1"/>
    <col min="10507" max="10509" width="9.140625" style="1"/>
    <col min="10510" max="10510" width="16.28515625" style="1" customWidth="1"/>
    <col min="10511" max="10759" width="9.140625" style="1"/>
    <col min="10760" max="10760" width="8" style="1" bestFit="1" customWidth="1"/>
    <col min="10761" max="10761" width="24.5703125" style="1" bestFit="1" customWidth="1"/>
    <col min="10762" max="10762" width="98.7109375" style="1" customWidth="1"/>
    <col min="10763" max="10765" width="9.140625" style="1"/>
    <col min="10766" max="10766" width="16.28515625" style="1" customWidth="1"/>
    <col min="10767" max="11015" width="9.140625" style="1"/>
    <col min="11016" max="11016" width="8" style="1" bestFit="1" customWidth="1"/>
    <col min="11017" max="11017" width="24.5703125" style="1" bestFit="1" customWidth="1"/>
    <col min="11018" max="11018" width="98.7109375" style="1" customWidth="1"/>
    <col min="11019" max="11021" width="9.140625" style="1"/>
    <col min="11022" max="11022" width="16.28515625" style="1" customWidth="1"/>
    <col min="11023" max="11271" width="9.140625" style="1"/>
    <col min="11272" max="11272" width="8" style="1" bestFit="1" customWidth="1"/>
    <col min="11273" max="11273" width="24.5703125" style="1" bestFit="1" customWidth="1"/>
    <col min="11274" max="11274" width="98.7109375" style="1" customWidth="1"/>
    <col min="11275" max="11277" width="9.140625" style="1"/>
    <col min="11278" max="11278" width="16.28515625" style="1" customWidth="1"/>
    <col min="11279" max="11527" width="9.140625" style="1"/>
    <col min="11528" max="11528" width="8" style="1" bestFit="1" customWidth="1"/>
    <col min="11529" max="11529" width="24.5703125" style="1" bestFit="1" customWidth="1"/>
    <col min="11530" max="11530" width="98.7109375" style="1" customWidth="1"/>
    <col min="11531" max="11533" width="9.140625" style="1"/>
    <col min="11534" max="11534" width="16.28515625" style="1" customWidth="1"/>
    <col min="11535" max="11783" width="9.140625" style="1"/>
    <col min="11784" max="11784" width="8" style="1" bestFit="1" customWidth="1"/>
    <col min="11785" max="11785" width="24.5703125" style="1" bestFit="1" customWidth="1"/>
    <col min="11786" max="11786" width="98.7109375" style="1" customWidth="1"/>
    <col min="11787" max="11789" width="9.140625" style="1"/>
    <col min="11790" max="11790" width="16.28515625" style="1" customWidth="1"/>
    <col min="11791" max="12039" width="9.140625" style="1"/>
    <col min="12040" max="12040" width="8" style="1" bestFit="1" customWidth="1"/>
    <col min="12041" max="12041" width="24.5703125" style="1" bestFit="1" customWidth="1"/>
    <col min="12042" max="12042" width="98.7109375" style="1" customWidth="1"/>
    <col min="12043" max="12045" width="9.140625" style="1"/>
    <col min="12046" max="12046" width="16.28515625" style="1" customWidth="1"/>
    <col min="12047" max="12295" width="9.140625" style="1"/>
    <col min="12296" max="12296" width="8" style="1" bestFit="1" customWidth="1"/>
    <col min="12297" max="12297" width="24.5703125" style="1" bestFit="1" customWidth="1"/>
    <col min="12298" max="12298" width="98.7109375" style="1" customWidth="1"/>
    <col min="12299" max="12301" width="9.140625" style="1"/>
    <col min="12302" max="12302" width="16.28515625" style="1" customWidth="1"/>
    <col min="12303" max="12551" width="9.140625" style="1"/>
    <col min="12552" max="12552" width="8" style="1" bestFit="1" customWidth="1"/>
    <col min="12553" max="12553" width="24.5703125" style="1" bestFit="1" customWidth="1"/>
    <col min="12554" max="12554" width="98.7109375" style="1" customWidth="1"/>
    <col min="12555" max="12557" width="9.140625" style="1"/>
    <col min="12558" max="12558" width="16.28515625" style="1" customWidth="1"/>
    <col min="12559" max="12807" width="9.140625" style="1"/>
    <col min="12808" max="12808" width="8" style="1" bestFit="1" customWidth="1"/>
    <col min="12809" max="12809" width="24.5703125" style="1" bestFit="1" customWidth="1"/>
    <col min="12810" max="12810" width="98.7109375" style="1" customWidth="1"/>
    <col min="12811" max="12813" width="9.140625" style="1"/>
    <col min="12814" max="12814" width="16.28515625" style="1" customWidth="1"/>
    <col min="12815" max="13063" width="9.140625" style="1"/>
    <col min="13064" max="13064" width="8" style="1" bestFit="1" customWidth="1"/>
    <col min="13065" max="13065" width="24.5703125" style="1" bestFit="1" customWidth="1"/>
    <col min="13066" max="13066" width="98.7109375" style="1" customWidth="1"/>
    <col min="13067" max="13069" width="9.140625" style="1"/>
    <col min="13070" max="13070" width="16.28515625" style="1" customWidth="1"/>
    <col min="13071" max="13319" width="9.140625" style="1"/>
    <col min="13320" max="13320" width="8" style="1" bestFit="1" customWidth="1"/>
    <col min="13321" max="13321" width="24.5703125" style="1" bestFit="1" customWidth="1"/>
    <col min="13322" max="13322" width="98.7109375" style="1" customWidth="1"/>
    <col min="13323" max="13325" width="9.140625" style="1"/>
    <col min="13326" max="13326" width="16.28515625" style="1" customWidth="1"/>
    <col min="13327" max="13575" width="9.140625" style="1"/>
    <col min="13576" max="13576" width="8" style="1" bestFit="1" customWidth="1"/>
    <col min="13577" max="13577" width="24.5703125" style="1" bestFit="1" customWidth="1"/>
    <col min="13578" max="13578" width="98.7109375" style="1" customWidth="1"/>
    <col min="13579" max="13581" width="9.140625" style="1"/>
    <col min="13582" max="13582" width="16.28515625" style="1" customWidth="1"/>
    <col min="13583" max="13831" width="9.140625" style="1"/>
    <col min="13832" max="13832" width="8" style="1" bestFit="1" customWidth="1"/>
    <col min="13833" max="13833" width="24.5703125" style="1" bestFit="1" customWidth="1"/>
    <col min="13834" max="13834" width="98.7109375" style="1" customWidth="1"/>
    <col min="13835" max="13837" width="9.140625" style="1"/>
    <col min="13838" max="13838" width="16.28515625" style="1" customWidth="1"/>
    <col min="13839" max="14087" width="9.140625" style="1"/>
    <col min="14088" max="14088" width="8" style="1" bestFit="1" customWidth="1"/>
    <col min="14089" max="14089" width="24.5703125" style="1" bestFit="1" customWidth="1"/>
    <col min="14090" max="14090" width="98.7109375" style="1" customWidth="1"/>
    <col min="14091" max="14093" width="9.140625" style="1"/>
    <col min="14094" max="14094" width="16.28515625" style="1" customWidth="1"/>
    <col min="14095" max="14343" width="9.140625" style="1"/>
    <col min="14344" max="14344" width="8" style="1" bestFit="1" customWidth="1"/>
    <col min="14345" max="14345" width="24.5703125" style="1" bestFit="1" customWidth="1"/>
    <col min="14346" max="14346" width="98.7109375" style="1" customWidth="1"/>
    <col min="14347" max="14349" width="9.140625" style="1"/>
    <col min="14350" max="14350" width="16.28515625" style="1" customWidth="1"/>
    <col min="14351" max="14599" width="9.140625" style="1"/>
    <col min="14600" max="14600" width="8" style="1" bestFit="1" customWidth="1"/>
    <col min="14601" max="14601" width="24.5703125" style="1" bestFit="1" customWidth="1"/>
    <col min="14602" max="14602" width="98.7109375" style="1" customWidth="1"/>
    <col min="14603" max="14605" width="9.140625" style="1"/>
    <col min="14606" max="14606" width="16.28515625" style="1" customWidth="1"/>
    <col min="14607" max="14855" width="9.140625" style="1"/>
    <col min="14856" max="14856" width="8" style="1" bestFit="1" customWidth="1"/>
    <col min="14857" max="14857" width="24.5703125" style="1" bestFit="1" customWidth="1"/>
    <col min="14858" max="14858" width="98.7109375" style="1" customWidth="1"/>
    <col min="14859" max="14861" width="9.140625" style="1"/>
    <col min="14862" max="14862" width="16.28515625" style="1" customWidth="1"/>
    <col min="14863" max="15111" width="9.140625" style="1"/>
    <col min="15112" max="15112" width="8" style="1" bestFit="1" customWidth="1"/>
    <col min="15113" max="15113" width="24.5703125" style="1" bestFit="1" customWidth="1"/>
    <col min="15114" max="15114" width="98.7109375" style="1" customWidth="1"/>
    <col min="15115" max="15117" width="9.140625" style="1"/>
    <col min="15118" max="15118" width="16.28515625" style="1" customWidth="1"/>
    <col min="15119" max="15367" width="9.140625" style="1"/>
    <col min="15368" max="15368" width="8" style="1" bestFit="1" customWidth="1"/>
    <col min="15369" max="15369" width="24.5703125" style="1" bestFit="1" customWidth="1"/>
    <col min="15370" max="15370" width="98.7109375" style="1" customWidth="1"/>
    <col min="15371" max="15373" width="9.140625" style="1"/>
    <col min="15374" max="15374" width="16.28515625" style="1" customWidth="1"/>
    <col min="15375" max="15623" width="9.140625" style="1"/>
    <col min="15624" max="15624" width="8" style="1" bestFit="1" customWidth="1"/>
    <col min="15625" max="15625" width="24.5703125" style="1" bestFit="1" customWidth="1"/>
    <col min="15626" max="15626" width="98.7109375" style="1" customWidth="1"/>
    <col min="15627" max="15629" width="9.140625" style="1"/>
    <col min="15630" max="15630" width="16.28515625" style="1" customWidth="1"/>
    <col min="15631" max="15879" width="9.140625" style="1"/>
    <col min="15880" max="15880" width="8" style="1" bestFit="1" customWidth="1"/>
    <col min="15881" max="15881" width="24.5703125" style="1" bestFit="1" customWidth="1"/>
    <col min="15882" max="15882" width="98.7109375" style="1" customWidth="1"/>
    <col min="15883" max="15885" width="9.140625" style="1"/>
    <col min="15886" max="15886" width="16.28515625" style="1" customWidth="1"/>
    <col min="15887" max="16135" width="9.140625" style="1"/>
    <col min="16136" max="16136" width="8" style="1" bestFit="1" customWidth="1"/>
    <col min="16137" max="16137" width="24.5703125" style="1" bestFit="1" customWidth="1"/>
    <col min="16138" max="16138" width="98.7109375" style="1" customWidth="1"/>
    <col min="16139" max="16141" width="9.140625" style="1"/>
    <col min="16142" max="16142" width="16.28515625" style="1" customWidth="1"/>
    <col min="16143" max="16384" width="9.140625" style="1"/>
  </cols>
  <sheetData>
    <row r="1" spans="1:37" ht="23.25" customHeight="1">
      <c r="A1" s="416" t="s">
        <v>146</v>
      </c>
      <c r="B1" s="416"/>
      <c r="C1" s="416"/>
      <c r="D1" s="416"/>
      <c r="E1" s="416"/>
      <c r="F1" s="415" t="s">
        <v>628</v>
      </c>
      <c r="G1" s="415"/>
      <c r="H1" s="415" t="s">
        <v>693</v>
      </c>
      <c r="I1" s="415"/>
      <c r="J1" s="415" t="s">
        <v>698</v>
      </c>
      <c r="K1" s="415"/>
      <c r="L1" s="415" t="s">
        <v>684</v>
      </c>
      <c r="M1" s="415"/>
      <c r="N1" s="415" t="s">
        <v>685</v>
      </c>
      <c r="O1" s="415"/>
      <c r="P1" s="415" t="s">
        <v>703</v>
      </c>
      <c r="Q1" s="415"/>
      <c r="R1" s="415" t="s">
        <v>681</v>
      </c>
      <c r="S1" s="415"/>
      <c r="T1" s="415" t="s">
        <v>682</v>
      </c>
      <c r="U1" s="415"/>
      <c r="V1" s="415" t="s">
        <v>682</v>
      </c>
      <c r="W1" s="415"/>
      <c r="X1" s="415" t="s">
        <v>690</v>
      </c>
      <c r="Y1" s="415"/>
    </row>
    <row r="2" spans="1:37" ht="22.5">
      <c r="A2" s="109" t="s">
        <v>147</v>
      </c>
      <c r="B2" s="110" t="s">
        <v>148</v>
      </c>
      <c r="C2" s="111" t="s">
        <v>149</v>
      </c>
      <c r="D2" s="111" t="s">
        <v>33</v>
      </c>
      <c r="E2" s="111" t="s">
        <v>34</v>
      </c>
      <c r="F2" s="111" t="s">
        <v>35</v>
      </c>
      <c r="G2" s="112" t="s">
        <v>4</v>
      </c>
      <c r="H2" s="302" t="s">
        <v>35</v>
      </c>
      <c r="I2" s="303" t="s">
        <v>4</v>
      </c>
      <c r="J2" s="361" t="s">
        <v>35</v>
      </c>
      <c r="K2" s="362" t="s">
        <v>4</v>
      </c>
      <c r="L2" s="111" t="s">
        <v>35</v>
      </c>
      <c r="M2" s="112" t="s">
        <v>4</v>
      </c>
      <c r="N2" s="111" t="s">
        <v>35</v>
      </c>
      <c r="O2" s="112" t="s">
        <v>4</v>
      </c>
      <c r="P2" s="401" t="s">
        <v>35</v>
      </c>
      <c r="Q2" s="402" t="s">
        <v>4</v>
      </c>
      <c r="R2" s="111" t="s">
        <v>35</v>
      </c>
      <c r="S2" s="112" t="s">
        <v>4</v>
      </c>
      <c r="T2" s="111" t="s">
        <v>35</v>
      </c>
      <c r="U2" s="112" t="s">
        <v>4</v>
      </c>
      <c r="V2" s="361" t="s">
        <v>35</v>
      </c>
      <c r="W2" s="362" t="s">
        <v>4</v>
      </c>
      <c r="X2" s="111" t="s">
        <v>35</v>
      </c>
      <c r="Y2" s="112" t="s">
        <v>4</v>
      </c>
      <c r="Z2" s="1" t="s">
        <v>44</v>
      </c>
      <c r="AA2" s="1" t="s">
        <v>44</v>
      </c>
      <c r="AB2" s="1" t="s">
        <v>44</v>
      </c>
      <c r="AC2" s="1" t="s">
        <v>44</v>
      </c>
      <c r="AD2" s="1" t="s">
        <v>44</v>
      </c>
      <c r="AE2" s="1" t="s">
        <v>44</v>
      </c>
      <c r="AF2" s="1" t="s">
        <v>44</v>
      </c>
      <c r="AG2" s="1" t="s">
        <v>44</v>
      </c>
      <c r="AH2" s="1" t="s">
        <v>44</v>
      </c>
      <c r="AI2" s="1" t="s">
        <v>44</v>
      </c>
      <c r="AJ2" s="1" t="s">
        <v>44</v>
      </c>
      <c r="AK2" s="1" t="s">
        <v>44</v>
      </c>
    </row>
    <row r="3" spans="1:37">
      <c r="A3" s="113"/>
      <c r="B3" s="113"/>
      <c r="C3" s="113"/>
      <c r="D3" s="113"/>
      <c r="E3" s="113"/>
      <c r="F3" s="113"/>
      <c r="G3" s="114"/>
      <c r="H3" s="304"/>
      <c r="I3" s="305"/>
      <c r="J3" s="363"/>
      <c r="K3" s="364"/>
      <c r="L3" s="113"/>
      <c r="M3" s="114"/>
      <c r="N3" s="113"/>
      <c r="O3" s="114"/>
      <c r="P3" s="403"/>
      <c r="Q3" s="404"/>
      <c r="R3" s="113"/>
      <c r="S3" s="114"/>
      <c r="T3" s="113"/>
      <c r="U3" s="114"/>
      <c r="V3" s="363"/>
      <c r="W3" s="364"/>
      <c r="X3" s="113"/>
      <c r="Y3" s="114"/>
    </row>
    <row r="4" spans="1:37">
      <c r="A4" s="100">
        <v>1</v>
      </c>
      <c r="B4" s="101"/>
      <c r="C4" s="101" t="s">
        <v>150</v>
      </c>
      <c r="D4" s="101"/>
      <c r="E4" s="101"/>
      <c r="F4" s="101"/>
      <c r="G4" s="102"/>
      <c r="H4" s="300"/>
      <c r="I4" s="301"/>
      <c r="J4" s="359"/>
      <c r="K4" s="360"/>
      <c r="L4" s="101"/>
      <c r="M4" s="102"/>
      <c r="N4" s="101"/>
      <c r="O4" s="102"/>
      <c r="P4" s="399"/>
      <c r="Q4" s="400"/>
      <c r="R4" s="101"/>
      <c r="S4" s="102"/>
      <c r="T4" s="101"/>
      <c r="U4" s="102"/>
      <c r="V4" s="359"/>
      <c r="W4" s="360"/>
      <c r="X4" s="101"/>
      <c r="Y4" s="102"/>
    </row>
    <row r="5" spans="1:37" ht="56.25">
      <c r="A5" s="103"/>
      <c r="B5" s="104" t="s">
        <v>151</v>
      </c>
      <c r="C5" s="105" t="s">
        <v>152</v>
      </c>
      <c r="D5" s="106"/>
      <c r="E5" s="103"/>
      <c r="F5" s="107"/>
      <c r="G5" s="108"/>
      <c r="H5" s="107"/>
      <c r="I5" s="108"/>
      <c r="J5" s="107"/>
      <c r="K5" s="108"/>
      <c r="L5" s="107"/>
      <c r="M5" s="108"/>
      <c r="N5" s="107"/>
      <c r="O5" s="108"/>
      <c r="P5" s="107"/>
      <c r="Q5" s="108"/>
      <c r="R5" s="107"/>
      <c r="S5" s="108"/>
      <c r="T5" s="107"/>
      <c r="U5" s="108"/>
      <c r="V5" s="107"/>
      <c r="W5" s="108"/>
      <c r="X5" s="107"/>
      <c r="Y5" s="108"/>
    </row>
    <row r="6" spans="1:37">
      <c r="A6" s="103">
        <v>1.01</v>
      </c>
      <c r="B6" s="104"/>
      <c r="C6" s="105" t="s">
        <v>153</v>
      </c>
      <c r="D6" s="106" t="s">
        <v>154</v>
      </c>
      <c r="E6" s="103"/>
      <c r="F6" s="107">
        <v>0</v>
      </c>
      <c r="G6" s="108">
        <f>F6*E6</f>
        <v>0</v>
      </c>
      <c r="H6" s="306">
        <v>0</v>
      </c>
      <c r="I6" s="108">
        <f>H6*G6</f>
        <v>0</v>
      </c>
      <c r="J6" s="366">
        <v>0</v>
      </c>
      <c r="K6" s="108">
        <f>J6*I6</f>
        <v>0</v>
      </c>
      <c r="L6" s="107">
        <v>0</v>
      </c>
      <c r="M6" s="108">
        <f>L6*G6</f>
        <v>0</v>
      </c>
      <c r="N6" s="107"/>
      <c r="O6" s="108">
        <f>N6*M6</f>
        <v>0</v>
      </c>
      <c r="P6" s="107"/>
      <c r="Q6" s="108">
        <f>P6*O6</f>
        <v>0</v>
      </c>
      <c r="R6" s="107"/>
      <c r="S6" s="108">
        <f>R6*M6</f>
        <v>0</v>
      </c>
      <c r="T6" s="107">
        <v>230</v>
      </c>
      <c r="U6" s="108">
        <f>T6*S6</f>
        <v>0</v>
      </c>
      <c r="V6" s="107"/>
      <c r="W6" s="108">
        <f>V6*U6</f>
        <v>0</v>
      </c>
      <c r="X6" s="107">
        <v>230</v>
      </c>
      <c r="Y6" s="108">
        <f>X6*U6</f>
        <v>0</v>
      </c>
    </row>
    <row r="7" spans="1:37">
      <c r="A7" s="103">
        <v>1.02</v>
      </c>
      <c r="B7" s="104"/>
      <c r="C7" s="105" t="s">
        <v>155</v>
      </c>
      <c r="D7" s="106" t="s">
        <v>154</v>
      </c>
      <c r="E7" s="103">
        <v>85</v>
      </c>
      <c r="F7" s="107">
        <v>1250</v>
      </c>
      <c r="G7" s="108">
        <f>F7*$E7</f>
        <v>106250</v>
      </c>
      <c r="H7" s="306">
        <v>950</v>
      </c>
      <c r="I7" s="108">
        <f>H7*$E7</f>
        <v>80750</v>
      </c>
      <c r="J7" s="366">
        <v>950</v>
      </c>
      <c r="K7" s="108">
        <f>J7*$E7</f>
        <v>80750</v>
      </c>
      <c r="L7" s="107">
        <v>625</v>
      </c>
      <c r="M7" s="108">
        <f>L7*$E7</f>
        <v>53125</v>
      </c>
      <c r="N7" s="107">
        <v>708.75</v>
      </c>
      <c r="O7" s="108">
        <f>N7*$E7</f>
        <v>60243.75</v>
      </c>
      <c r="P7" s="107">
        <v>530</v>
      </c>
      <c r="Q7" s="108">
        <f>P7*$E7</f>
        <v>45050</v>
      </c>
      <c r="R7" s="107">
        <v>400</v>
      </c>
      <c r="S7" s="108">
        <f>R7*$E7</f>
        <v>34000</v>
      </c>
      <c r="T7" s="107">
        <v>275</v>
      </c>
      <c r="U7" s="108">
        <f>T7*$E7</f>
        <v>23375</v>
      </c>
      <c r="V7" s="366">
        <v>275</v>
      </c>
      <c r="W7" s="108">
        <f>V7*$E7</f>
        <v>23375</v>
      </c>
      <c r="X7" s="107">
        <f>MIN(F7,L7,N7,T7)</f>
        <v>275</v>
      </c>
      <c r="Y7" s="108">
        <f>X7*$E7</f>
        <v>23375</v>
      </c>
    </row>
    <row r="8" spans="1:37">
      <c r="A8" s="103">
        <v>1.03</v>
      </c>
      <c r="B8" s="104"/>
      <c r="C8" s="105" t="s">
        <v>156</v>
      </c>
      <c r="D8" s="106" t="s">
        <v>154</v>
      </c>
      <c r="E8" s="103"/>
      <c r="F8" s="107">
        <v>0</v>
      </c>
      <c r="G8" s="108">
        <v>0</v>
      </c>
      <c r="H8" s="306">
        <v>0</v>
      </c>
      <c r="I8" s="108">
        <v>0</v>
      </c>
      <c r="J8" s="366">
        <v>0</v>
      </c>
      <c r="K8" s="108">
        <v>0</v>
      </c>
      <c r="L8" s="107">
        <v>750</v>
      </c>
      <c r="M8" s="108">
        <v>0</v>
      </c>
      <c r="N8" s="107"/>
      <c r="O8" s="108">
        <v>0</v>
      </c>
      <c r="P8" s="107"/>
      <c r="Q8" s="108">
        <v>0</v>
      </c>
      <c r="R8" s="107">
        <v>0</v>
      </c>
      <c r="S8" s="108">
        <v>0</v>
      </c>
      <c r="T8" s="107">
        <v>345</v>
      </c>
      <c r="U8" s="108">
        <v>0</v>
      </c>
      <c r="V8" s="366"/>
      <c r="W8" s="108">
        <v>0</v>
      </c>
      <c r="X8" s="107">
        <v>345</v>
      </c>
      <c r="Y8" s="108">
        <v>0</v>
      </c>
    </row>
    <row r="9" spans="1:37">
      <c r="A9" s="103"/>
      <c r="B9" s="104" t="s">
        <v>157</v>
      </c>
      <c r="C9" s="105"/>
      <c r="D9" s="106"/>
      <c r="E9" s="103"/>
      <c r="F9" s="107"/>
      <c r="G9" s="108">
        <v>0</v>
      </c>
      <c r="H9" s="306"/>
      <c r="I9" s="108">
        <v>0</v>
      </c>
      <c r="J9" s="366"/>
      <c r="K9" s="108">
        <v>0</v>
      </c>
      <c r="L9" s="107"/>
      <c r="M9" s="108">
        <v>0</v>
      </c>
      <c r="N9" s="107"/>
      <c r="O9" s="108">
        <v>0</v>
      </c>
      <c r="P9" s="107"/>
      <c r="Q9" s="108">
        <v>0</v>
      </c>
      <c r="R9" s="107"/>
      <c r="S9" s="108">
        <v>0</v>
      </c>
      <c r="T9" s="107"/>
      <c r="U9" s="108">
        <v>0</v>
      </c>
      <c r="V9" s="366"/>
      <c r="W9" s="108">
        <v>0</v>
      </c>
      <c r="X9" s="107"/>
      <c r="Y9" s="108">
        <v>0</v>
      </c>
    </row>
    <row r="10" spans="1:37">
      <c r="A10" s="103">
        <v>2</v>
      </c>
      <c r="B10" s="104"/>
      <c r="C10" s="105" t="s">
        <v>158</v>
      </c>
      <c r="D10" s="106"/>
      <c r="E10" s="103"/>
      <c r="F10" s="107"/>
      <c r="G10" s="108"/>
      <c r="H10" s="306"/>
      <c r="I10" s="108"/>
      <c r="J10" s="366"/>
      <c r="K10" s="108"/>
      <c r="L10" s="107"/>
      <c r="M10" s="108"/>
      <c r="N10" s="107"/>
      <c r="O10" s="108"/>
      <c r="P10" s="107"/>
      <c r="Q10" s="108"/>
      <c r="R10" s="107"/>
      <c r="S10" s="108"/>
      <c r="T10" s="107"/>
      <c r="U10" s="108"/>
      <c r="V10" s="366"/>
      <c r="W10" s="108"/>
      <c r="X10" s="107"/>
      <c r="Y10" s="108"/>
    </row>
    <row r="11" spans="1:37" ht="33.75">
      <c r="A11" s="103"/>
      <c r="B11" s="104" t="s">
        <v>159</v>
      </c>
      <c r="C11" s="105" t="s">
        <v>160</v>
      </c>
      <c r="D11" s="106"/>
      <c r="E11" s="103"/>
      <c r="F11" s="107"/>
      <c r="G11" s="108"/>
      <c r="H11" s="306"/>
      <c r="I11" s="108"/>
      <c r="J11" s="366"/>
      <c r="K11" s="108"/>
      <c r="L11" s="107"/>
      <c r="M11" s="108"/>
      <c r="N11" s="107"/>
      <c r="O11" s="108"/>
      <c r="P11" s="107"/>
      <c r="Q11" s="108"/>
      <c r="R11" s="107"/>
      <c r="S11" s="108"/>
      <c r="T11" s="107"/>
      <c r="U11" s="108"/>
      <c r="V11" s="366"/>
      <c r="W11" s="108"/>
      <c r="X11" s="107"/>
      <c r="Y11" s="108"/>
    </row>
    <row r="12" spans="1:37">
      <c r="A12" s="103">
        <v>2.0099999999999998</v>
      </c>
      <c r="B12" s="104"/>
      <c r="C12" s="105" t="s">
        <v>161</v>
      </c>
      <c r="D12" s="106" t="s">
        <v>154</v>
      </c>
      <c r="E12" s="103"/>
      <c r="F12" s="107">
        <v>0</v>
      </c>
      <c r="G12" s="108">
        <v>0</v>
      </c>
      <c r="H12" s="306">
        <v>0</v>
      </c>
      <c r="I12" s="108">
        <v>0</v>
      </c>
      <c r="J12" s="366">
        <v>0</v>
      </c>
      <c r="K12" s="108">
        <v>0</v>
      </c>
      <c r="L12" s="107">
        <v>0</v>
      </c>
      <c r="M12" s="108">
        <v>0</v>
      </c>
      <c r="N12" s="107"/>
      <c r="O12" s="108">
        <v>0</v>
      </c>
      <c r="P12" s="107"/>
      <c r="Q12" s="108">
        <v>0</v>
      </c>
      <c r="R12" s="107">
        <v>0</v>
      </c>
      <c r="S12" s="108">
        <v>0</v>
      </c>
      <c r="T12" s="107">
        <v>2678</v>
      </c>
      <c r="U12" s="108">
        <v>0</v>
      </c>
      <c r="V12" s="366"/>
      <c r="W12" s="108">
        <v>0</v>
      </c>
      <c r="X12" s="107">
        <v>2678</v>
      </c>
      <c r="Y12" s="108">
        <v>0</v>
      </c>
    </row>
    <row r="13" spans="1:37">
      <c r="A13" s="103">
        <v>2.02</v>
      </c>
      <c r="B13" s="104"/>
      <c r="C13" s="105" t="s">
        <v>162</v>
      </c>
      <c r="D13" s="106" t="s">
        <v>154</v>
      </c>
      <c r="E13" s="103">
        <v>25</v>
      </c>
      <c r="F13" s="107">
        <v>2625</v>
      </c>
      <c r="G13" s="108">
        <f t="shared" ref="G13:M15" si="0">F13*$E13</f>
        <v>65625</v>
      </c>
      <c r="H13" s="306">
        <v>2057</v>
      </c>
      <c r="I13" s="108">
        <f t="shared" ref="I13:I15" si="1">H13*$E13</f>
        <v>51425</v>
      </c>
      <c r="J13" s="366">
        <v>2057</v>
      </c>
      <c r="K13" s="108">
        <f t="shared" ref="K13:K15" si="2">J13*$E13</f>
        <v>51425</v>
      </c>
      <c r="L13" s="107">
        <v>2200</v>
      </c>
      <c r="M13" s="108">
        <f t="shared" si="0"/>
        <v>55000</v>
      </c>
      <c r="N13" s="107">
        <v>1758.75</v>
      </c>
      <c r="O13" s="108">
        <f t="shared" ref="O13:Q15" si="3">N13*$E13</f>
        <v>43968.75</v>
      </c>
      <c r="P13" s="107">
        <v>1758.75</v>
      </c>
      <c r="Q13" s="108">
        <f t="shared" si="3"/>
        <v>43968.75</v>
      </c>
      <c r="R13" s="107">
        <v>1250</v>
      </c>
      <c r="S13" s="108">
        <f t="shared" ref="S13:S15" si="4">R13*$E13</f>
        <v>31250</v>
      </c>
      <c r="T13" s="107">
        <v>2145</v>
      </c>
      <c r="U13" s="108">
        <f t="shared" ref="U13:U15" si="5">T13*$E13</f>
        <v>53625</v>
      </c>
      <c r="V13" s="366">
        <v>1758.75</v>
      </c>
      <c r="W13" s="108">
        <f t="shared" ref="W13:W15" si="6">V13*$E13</f>
        <v>43968.75</v>
      </c>
      <c r="X13" s="107">
        <f t="shared" ref="X13:X15" si="7">MIN(F13,L13,N13,T13)</f>
        <v>1758.75</v>
      </c>
      <c r="Y13" s="108">
        <f t="shared" ref="Y13:Y15" si="8">X13*$E13</f>
        <v>43968.75</v>
      </c>
    </row>
    <row r="14" spans="1:37">
      <c r="A14" s="103">
        <v>2.0299999999999998</v>
      </c>
      <c r="B14" s="104"/>
      <c r="C14" s="105" t="s">
        <v>163</v>
      </c>
      <c r="D14" s="106" t="s">
        <v>154</v>
      </c>
      <c r="E14" s="103">
        <v>50</v>
      </c>
      <c r="F14" s="107">
        <v>2450</v>
      </c>
      <c r="G14" s="108">
        <f t="shared" si="0"/>
        <v>122500</v>
      </c>
      <c r="H14" s="306">
        <v>1685</v>
      </c>
      <c r="I14" s="108">
        <f t="shared" si="1"/>
        <v>84250</v>
      </c>
      <c r="J14" s="366">
        <v>1685</v>
      </c>
      <c r="K14" s="108">
        <f t="shared" si="2"/>
        <v>84250</v>
      </c>
      <c r="L14" s="107">
        <v>1700</v>
      </c>
      <c r="M14" s="108">
        <f t="shared" si="0"/>
        <v>85000</v>
      </c>
      <c r="N14" s="107">
        <v>1338.75</v>
      </c>
      <c r="O14" s="108">
        <f t="shared" si="3"/>
        <v>66937.5</v>
      </c>
      <c r="P14" s="107">
        <v>1338.75</v>
      </c>
      <c r="Q14" s="108">
        <f t="shared" si="3"/>
        <v>66937.5</v>
      </c>
      <c r="R14" s="107">
        <v>850</v>
      </c>
      <c r="S14" s="108">
        <f t="shared" si="4"/>
        <v>42500</v>
      </c>
      <c r="T14" s="107">
        <v>2235</v>
      </c>
      <c r="U14" s="108">
        <f t="shared" si="5"/>
        <v>111750</v>
      </c>
      <c r="V14" s="366">
        <v>1338.75</v>
      </c>
      <c r="W14" s="108">
        <f t="shared" si="6"/>
        <v>66937.5</v>
      </c>
      <c r="X14" s="107">
        <f t="shared" si="7"/>
        <v>1338.75</v>
      </c>
      <c r="Y14" s="108">
        <f t="shared" si="8"/>
        <v>66937.5</v>
      </c>
    </row>
    <row r="15" spans="1:37">
      <c r="A15" s="103">
        <v>2.04</v>
      </c>
      <c r="B15" s="104"/>
      <c r="C15" s="105" t="s">
        <v>164</v>
      </c>
      <c r="D15" s="106" t="s">
        <v>154</v>
      </c>
      <c r="E15" s="103">
        <v>15</v>
      </c>
      <c r="F15" s="107">
        <v>2250</v>
      </c>
      <c r="G15" s="108">
        <f t="shared" si="0"/>
        <v>33750</v>
      </c>
      <c r="H15" s="306">
        <v>1067</v>
      </c>
      <c r="I15" s="108">
        <f t="shared" si="1"/>
        <v>16005</v>
      </c>
      <c r="J15" s="366">
        <v>1067</v>
      </c>
      <c r="K15" s="108">
        <f t="shared" si="2"/>
        <v>16005</v>
      </c>
      <c r="L15" s="107">
        <v>1500</v>
      </c>
      <c r="M15" s="108">
        <f t="shared" si="0"/>
        <v>22500</v>
      </c>
      <c r="N15" s="107">
        <v>918.75</v>
      </c>
      <c r="O15" s="108">
        <f t="shared" si="3"/>
        <v>13781.25</v>
      </c>
      <c r="P15" s="107">
        <v>918.75</v>
      </c>
      <c r="Q15" s="108">
        <f t="shared" si="3"/>
        <v>13781.25</v>
      </c>
      <c r="R15" s="107">
        <v>650</v>
      </c>
      <c r="S15" s="108">
        <f t="shared" si="4"/>
        <v>9750</v>
      </c>
      <c r="T15" s="107">
        <v>1930</v>
      </c>
      <c r="U15" s="108">
        <f t="shared" si="5"/>
        <v>28950</v>
      </c>
      <c r="V15" s="366">
        <v>950</v>
      </c>
      <c r="W15" s="108">
        <f t="shared" si="6"/>
        <v>14250</v>
      </c>
      <c r="X15" s="107">
        <f t="shared" si="7"/>
        <v>918.75</v>
      </c>
      <c r="Y15" s="108">
        <f t="shared" si="8"/>
        <v>13781.25</v>
      </c>
    </row>
    <row r="16" spans="1:37">
      <c r="A16" s="103"/>
      <c r="B16" s="104" t="s">
        <v>157</v>
      </c>
      <c r="C16" s="105"/>
      <c r="D16" s="106"/>
      <c r="E16" s="103"/>
      <c r="F16" s="107"/>
      <c r="G16" s="108"/>
      <c r="H16" s="306"/>
      <c r="I16" s="108"/>
      <c r="J16" s="366"/>
      <c r="K16" s="108"/>
      <c r="L16" s="107"/>
      <c r="M16" s="108"/>
      <c r="N16" s="107"/>
      <c r="O16" s="108"/>
      <c r="P16" s="107"/>
      <c r="Q16" s="108"/>
      <c r="R16" s="107"/>
      <c r="S16" s="108"/>
      <c r="T16" s="107"/>
      <c r="U16" s="108"/>
      <c r="V16" s="366"/>
      <c r="W16" s="108"/>
      <c r="X16" s="107"/>
      <c r="Y16" s="108"/>
    </row>
    <row r="17" spans="1:25">
      <c r="A17" s="103">
        <v>3</v>
      </c>
      <c r="B17" s="104"/>
      <c r="C17" s="105" t="s">
        <v>165</v>
      </c>
      <c r="D17" s="106"/>
      <c r="E17" s="103"/>
      <c r="F17" s="107"/>
      <c r="G17" s="108"/>
      <c r="H17" s="306"/>
      <c r="I17" s="108"/>
      <c r="J17" s="366"/>
      <c r="K17" s="108"/>
      <c r="L17" s="107"/>
      <c r="M17" s="108"/>
      <c r="N17" s="107"/>
      <c r="O17" s="108"/>
      <c r="P17" s="107"/>
      <c r="Q17" s="108"/>
      <c r="R17" s="107"/>
      <c r="S17" s="108"/>
      <c r="T17" s="107"/>
      <c r="U17" s="108"/>
      <c r="V17" s="366"/>
      <c r="W17" s="108"/>
      <c r="X17" s="107"/>
      <c r="Y17" s="108"/>
    </row>
    <row r="18" spans="1:25" ht="56.25">
      <c r="A18" s="103">
        <v>3.01</v>
      </c>
      <c r="B18" s="104" t="s">
        <v>166</v>
      </c>
      <c r="C18" s="105" t="s">
        <v>167</v>
      </c>
      <c r="D18" s="106" t="s">
        <v>168</v>
      </c>
      <c r="E18" s="103">
        <v>4</v>
      </c>
      <c r="F18" s="107">
        <v>24500</v>
      </c>
      <c r="G18" s="108">
        <f>F18*$E18</f>
        <v>98000</v>
      </c>
      <c r="H18" s="306">
        <v>18500</v>
      </c>
      <c r="I18" s="108">
        <f>H18*$E18</f>
        <v>74000</v>
      </c>
      <c r="J18" s="366">
        <v>18500</v>
      </c>
      <c r="K18" s="108">
        <f>J18*$E18</f>
        <v>74000</v>
      </c>
      <c r="L18" s="107">
        <v>12500</v>
      </c>
      <c r="M18" s="108">
        <f>L18*$E18</f>
        <v>50000</v>
      </c>
      <c r="N18" s="107">
        <v>17587.5</v>
      </c>
      <c r="O18" s="108">
        <f>N18*$E18</f>
        <v>70350</v>
      </c>
      <c r="P18" s="107">
        <v>16750</v>
      </c>
      <c r="Q18" s="108">
        <f>P18*$E18</f>
        <v>67000</v>
      </c>
      <c r="R18" s="107">
        <v>14000</v>
      </c>
      <c r="S18" s="108">
        <f>R18*$E18</f>
        <v>56000</v>
      </c>
      <c r="T18" s="107">
        <v>17415</v>
      </c>
      <c r="U18" s="108">
        <f>T18*$E18</f>
        <v>69660</v>
      </c>
      <c r="V18" s="366">
        <v>15000</v>
      </c>
      <c r="W18" s="108">
        <f>V18*$E18</f>
        <v>60000</v>
      </c>
      <c r="X18" s="107">
        <f>MIN(F18,L18,N18,T18)</f>
        <v>12500</v>
      </c>
      <c r="Y18" s="108">
        <f>X18*$E18</f>
        <v>50000</v>
      </c>
    </row>
    <row r="19" spans="1:25">
      <c r="A19" s="103"/>
      <c r="B19" s="104"/>
      <c r="C19" s="105"/>
      <c r="D19" s="106"/>
      <c r="E19" s="103"/>
      <c r="F19" s="107">
        <v>0</v>
      </c>
      <c r="G19" s="108"/>
      <c r="H19" s="306">
        <v>0</v>
      </c>
      <c r="I19" s="108"/>
      <c r="J19" s="366">
        <v>0</v>
      </c>
      <c r="K19" s="108"/>
      <c r="L19" s="107">
        <v>0</v>
      </c>
      <c r="M19" s="108"/>
      <c r="N19" s="107"/>
      <c r="O19" s="108"/>
      <c r="P19" s="107">
        <v>0</v>
      </c>
      <c r="Q19" s="108"/>
      <c r="R19" s="107">
        <v>0</v>
      </c>
      <c r="S19" s="108"/>
      <c r="T19" s="107">
        <v>0</v>
      </c>
      <c r="U19" s="108"/>
      <c r="V19" s="366"/>
      <c r="W19" s="108"/>
      <c r="X19" s="107">
        <v>0</v>
      </c>
      <c r="Y19" s="108"/>
    </row>
    <row r="20" spans="1:25" ht="45">
      <c r="A20" s="103">
        <v>3.02</v>
      </c>
      <c r="B20" s="104" t="s">
        <v>169</v>
      </c>
      <c r="C20" s="105" t="s">
        <v>170</v>
      </c>
      <c r="D20" s="106"/>
      <c r="E20" s="103"/>
      <c r="F20" s="107">
        <v>0</v>
      </c>
      <c r="G20" s="108"/>
      <c r="H20" s="306">
        <v>0</v>
      </c>
      <c r="I20" s="108"/>
      <c r="J20" s="366">
        <v>0</v>
      </c>
      <c r="K20" s="108"/>
      <c r="L20" s="107">
        <v>0</v>
      </c>
      <c r="M20" s="108"/>
      <c r="N20" s="107"/>
      <c r="O20" s="108"/>
      <c r="P20" s="107">
        <v>0</v>
      </c>
      <c r="Q20" s="108"/>
      <c r="R20" s="107">
        <v>0</v>
      </c>
      <c r="S20" s="108"/>
      <c r="T20" s="107">
        <v>0</v>
      </c>
      <c r="U20" s="108"/>
      <c r="V20" s="366"/>
      <c r="W20" s="108"/>
      <c r="X20" s="107">
        <v>0</v>
      </c>
      <c r="Y20" s="108"/>
    </row>
    <row r="21" spans="1:25">
      <c r="A21" s="103"/>
      <c r="B21" s="104"/>
      <c r="C21" s="105" t="s">
        <v>171</v>
      </c>
      <c r="D21" s="106" t="s">
        <v>168</v>
      </c>
      <c r="E21" s="103"/>
      <c r="F21" s="107">
        <v>0</v>
      </c>
      <c r="G21" s="108">
        <v>0</v>
      </c>
      <c r="H21" s="306">
        <v>0</v>
      </c>
      <c r="I21" s="108">
        <v>0</v>
      </c>
      <c r="J21" s="366">
        <v>0</v>
      </c>
      <c r="K21" s="108">
        <v>0</v>
      </c>
      <c r="L21" s="107">
        <v>0</v>
      </c>
      <c r="M21" s="108">
        <v>0</v>
      </c>
      <c r="N21" s="107"/>
      <c r="O21" s="108">
        <v>0</v>
      </c>
      <c r="P21" s="107">
        <v>0</v>
      </c>
      <c r="Q21" s="108">
        <v>0</v>
      </c>
      <c r="R21" s="107"/>
      <c r="S21" s="108">
        <v>0</v>
      </c>
      <c r="T21" s="107">
        <v>0</v>
      </c>
      <c r="U21" s="108">
        <v>0</v>
      </c>
      <c r="V21" s="366"/>
      <c r="W21" s="108">
        <v>0</v>
      </c>
      <c r="X21" s="107">
        <v>0</v>
      </c>
      <c r="Y21" s="108">
        <v>0</v>
      </c>
    </row>
    <row r="22" spans="1:25">
      <c r="A22" s="103"/>
      <c r="B22" s="104"/>
      <c r="C22" s="105" t="s">
        <v>172</v>
      </c>
      <c r="D22" s="106" t="s">
        <v>154</v>
      </c>
      <c r="E22" s="103"/>
      <c r="F22" s="107">
        <v>0</v>
      </c>
      <c r="G22" s="108">
        <v>0</v>
      </c>
      <c r="H22" s="306">
        <v>0</v>
      </c>
      <c r="I22" s="108">
        <v>0</v>
      </c>
      <c r="J22" s="366">
        <v>0</v>
      </c>
      <c r="K22" s="108">
        <v>0</v>
      </c>
      <c r="L22" s="107">
        <v>0</v>
      </c>
      <c r="M22" s="108">
        <v>0</v>
      </c>
      <c r="N22" s="107"/>
      <c r="O22" s="108">
        <v>0</v>
      </c>
      <c r="P22" s="107">
        <v>0</v>
      </c>
      <c r="Q22" s="108">
        <v>0</v>
      </c>
      <c r="R22" s="107"/>
      <c r="S22" s="108">
        <v>0</v>
      </c>
      <c r="T22" s="107">
        <v>0</v>
      </c>
      <c r="U22" s="108">
        <v>0</v>
      </c>
      <c r="V22" s="366"/>
      <c r="W22" s="108">
        <v>0</v>
      </c>
      <c r="X22" s="107">
        <v>0</v>
      </c>
      <c r="Y22" s="108">
        <v>0</v>
      </c>
    </row>
    <row r="23" spans="1:25">
      <c r="A23" s="103"/>
      <c r="B23" s="104" t="s">
        <v>157</v>
      </c>
      <c r="C23" s="105"/>
      <c r="D23" s="106"/>
      <c r="E23" s="103"/>
      <c r="F23" s="107"/>
      <c r="G23" s="108">
        <v>0</v>
      </c>
      <c r="H23" s="306"/>
      <c r="I23" s="108">
        <v>0</v>
      </c>
      <c r="J23" s="366"/>
      <c r="K23" s="108">
        <v>0</v>
      </c>
      <c r="L23" s="107"/>
      <c r="M23" s="108">
        <v>0</v>
      </c>
      <c r="N23" s="107"/>
      <c r="O23" s="108">
        <v>0</v>
      </c>
      <c r="P23" s="107"/>
      <c r="Q23" s="108">
        <v>0</v>
      </c>
      <c r="R23" s="107"/>
      <c r="S23" s="108">
        <v>0</v>
      </c>
      <c r="T23" s="107"/>
      <c r="U23" s="108">
        <v>0</v>
      </c>
      <c r="V23" s="366"/>
      <c r="W23" s="108">
        <v>0</v>
      </c>
      <c r="X23" s="107"/>
      <c r="Y23" s="108">
        <v>0</v>
      </c>
    </row>
    <row r="24" spans="1:25">
      <c r="A24" s="103">
        <v>4</v>
      </c>
      <c r="B24" s="104"/>
      <c r="C24" s="105" t="s">
        <v>173</v>
      </c>
      <c r="D24" s="106"/>
      <c r="E24" s="103"/>
      <c r="F24" s="107"/>
      <c r="G24" s="108"/>
      <c r="H24" s="306"/>
      <c r="I24" s="108"/>
      <c r="J24" s="366"/>
      <c r="K24" s="108"/>
      <c r="L24" s="107"/>
      <c r="M24" s="108"/>
      <c r="N24" s="107"/>
      <c r="O24" s="108"/>
      <c r="P24" s="107"/>
      <c r="Q24" s="108"/>
      <c r="R24" s="107"/>
      <c r="S24" s="108"/>
      <c r="T24" s="107"/>
      <c r="U24" s="108"/>
      <c r="V24" s="366"/>
      <c r="W24" s="108"/>
      <c r="X24" s="107"/>
      <c r="Y24" s="108"/>
    </row>
    <row r="25" spans="1:25" ht="33.75">
      <c r="A25" s="103">
        <v>4.01</v>
      </c>
      <c r="B25" s="104" t="s">
        <v>173</v>
      </c>
      <c r="C25" s="105" t="s">
        <v>174</v>
      </c>
      <c r="D25" s="106" t="s">
        <v>168</v>
      </c>
      <c r="E25" s="103">
        <v>8</v>
      </c>
      <c r="F25" s="107">
        <v>3650</v>
      </c>
      <c r="G25" s="108">
        <f>F25*$E25</f>
        <v>29200</v>
      </c>
      <c r="H25" s="306">
        <v>2850</v>
      </c>
      <c r="I25" s="108">
        <f>H25*$E25</f>
        <v>22800</v>
      </c>
      <c r="J25" s="366">
        <v>2850</v>
      </c>
      <c r="K25" s="108">
        <f>J25*$E25</f>
        <v>22800</v>
      </c>
      <c r="L25" s="107">
        <v>2200</v>
      </c>
      <c r="M25" s="108">
        <f>L25*$E25</f>
        <v>17600</v>
      </c>
      <c r="N25" s="107">
        <v>2598.75</v>
      </c>
      <c r="O25" s="108">
        <f>N25*$E25</f>
        <v>20790</v>
      </c>
      <c r="P25" s="107">
        <v>2475</v>
      </c>
      <c r="Q25" s="108">
        <f>P25*$E25</f>
        <v>19800</v>
      </c>
      <c r="R25" s="107">
        <v>1750</v>
      </c>
      <c r="S25" s="108">
        <f>R25*$E25</f>
        <v>14000</v>
      </c>
      <c r="T25" s="107">
        <v>10380</v>
      </c>
      <c r="U25" s="108">
        <f>T25*$E25</f>
        <v>83040</v>
      </c>
      <c r="V25" s="366">
        <v>10380</v>
      </c>
      <c r="W25" s="108">
        <f>V25*$E25</f>
        <v>83040</v>
      </c>
      <c r="X25" s="107">
        <f>MIN(F25,L25,N25,T25)</f>
        <v>2200</v>
      </c>
      <c r="Y25" s="108">
        <f>X25*$E25</f>
        <v>17600</v>
      </c>
    </row>
    <row r="26" spans="1:25">
      <c r="A26" s="103"/>
      <c r="B26" s="104" t="s">
        <v>157</v>
      </c>
      <c r="C26" s="105"/>
      <c r="D26" s="106"/>
      <c r="E26" s="103"/>
      <c r="F26" s="107"/>
      <c r="G26" s="108">
        <v>0</v>
      </c>
      <c r="H26" s="306"/>
      <c r="I26" s="108">
        <v>0</v>
      </c>
      <c r="J26" s="366"/>
      <c r="K26" s="108">
        <v>0</v>
      </c>
      <c r="L26" s="107"/>
      <c r="M26" s="108">
        <v>0</v>
      </c>
      <c r="N26" s="107"/>
      <c r="O26" s="108">
        <v>0</v>
      </c>
      <c r="P26" s="107"/>
      <c r="Q26" s="108">
        <v>0</v>
      </c>
      <c r="R26" s="107"/>
      <c r="S26" s="108">
        <v>0</v>
      </c>
      <c r="T26" s="107"/>
      <c r="U26" s="108">
        <v>0</v>
      </c>
      <c r="V26" s="366"/>
      <c r="W26" s="108">
        <v>0</v>
      </c>
      <c r="X26" s="107"/>
      <c r="Y26" s="108">
        <v>0</v>
      </c>
    </row>
    <row r="27" spans="1:25">
      <c r="A27" s="103">
        <v>5</v>
      </c>
      <c r="B27" s="104"/>
      <c r="C27" s="105" t="s">
        <v>175</v>
      </c>
      <c r="D27" s="106"/>
      <c r="E27" s="103"/>
      <c r="F27" s="107"/>
      <c r="G27" s="108"/>
      <c r="H27" s="306"/>
      <c r="I27" s="108"/>
      <c r="J27" s="366"/>
      <c r="K27" s="108"/>
      <c r="L27" s="107"/>
      <c r="M27" s="108"/>
      <c r="N27" s="107"/>
      <c r="O27" s="108"/>
      <c r="P27" s="107"/>
      <c r="Q27" s="108"/>
      <c r="R27" s="107"/>
      <c r="S27" s="108"/>
      <c r="T27" s="107"/>
      <c r="U27" s="108"/>
      <c r="V27" s="366"/>
      <c r="W27" s="108"/>
      <c r="X27" s="107"/>
      <c r="Y27" s="108"/>
    </row>
    <row r="28" spans="1:25">
      <c r="A28" s="103">
        <v>5.01</v>
      </c>
      <c r="B28" s="104" t="s">
        <v>176</v>
      </c>
      <c r="C28" s="105" t="s">
        <v>177</v>
      </c>
      <c r="D28" s="106" t="s">
        <v>168</v>
      </c>
      <c r="E28" s="103">
        <v>19</v>
      </c>
      <c r="F28" s="107">
        <v>2850</v>
      </c>
      <c r="G28" s="108">
        <f>F28*$E28</f>
        <v>54150</v>
      </c>
      <c r="H28" s="306">
        <v>2450</v>
      </c>
      <c r="I28" s="108">
        <f>H28*$E28</f>
        <v>46550</v>
      </c>
      <c r="J28" s="366">
        <v>2450</v>
      </c>
      <c r="K28" s="108">
        <f>J28*$E28</f>
        <v>46550</v>
      </c>
      <c r="L28" s="107">
        <v>1800</v>
      </c>
      <c r="M28" s="108">
        <f>L28*$E28</f>
        <v>34200</v>
      </c>
      <c r="N28" s="107">
        <v>1044.75</v>
      </c>
      <c r="O28" s="108">
        <f>N28*$E28</f>
        <v>19850.25</v>
      </c>
      <c r="P28" s="107">
        <v>1800</v>
      </c>
      <c r="Q28" s="108">
        <f>P28*$E28</f>
        <v>34200</v>
      </c>
      <c r="R28" s="107">
        <v>1100</v>
      </c>
      <c r="S28" s="108">
        <f>R28*$E28</f>
        <v>20900</v>
      </c>
      <c r="T28" s="107">
        <v>3495</v>
      </c>
      <c r="U28" s="108">
        <f>T28*$E28</f>
        <v>66405</v>
      </c>
      <c r="V28" s="366">
        <v>3495</v>
      </c>
      <c r="W28" s="108">
        <f>V28*$E28</f>
        <v>66405</v>
      </c>
      <c r="X28" s="107">
        <v>1800</v>
      </c>
      <c r="Y28" s="108">
        <f>X28*$E28</f>
        <v>34200</v>
      </c>
    </row>
    <row r="29" spans="1:25">
      <c r="A29" s="103">
        <v>5.0199999999999996</v>
      </c>
      <c r="B29" s="104" t="s">
        <v>178</v>
      </c>
      <c r="C29" s="105" t="s">
        <v>179</v>
      </c>
      <c r="D29" s="106" t="s">
        <v>168</v>
      </c>
      <c r="E29" s="103">
        <v>0</v>
      </c>
      <c r="F29" s="107"/>
      <c r="G29" s="108">
        <v>0</v>
      </c>
      <c r="H29" s="306"/>
      <c r="I29" s="108">
        <v>0</v>
      </c>
      <c r="J29" s="366"/>
      <c r="K29" s="108">
        <v>0</v>
      </c>
      <c r="L29" s="107">
        <v>0</v>
      </c>
      <c r="M29" s="108">
        <v>0</v>
      </c>
      <c r="N29" s="107"/>
      <c r="O29" s="108">
        <v>0</v>
      </c>
      <c r="P29" s="107"/>
      <c r="Q29" s="108">
        <v>0</v>
      </c>
      <c r="R29" s="107"/>
      <c r="S29" s="108">
        <v>0</v>
      </c>
      <c r="T29" s="107">
        <v>3584</v>
      </c>
      <c r="U29" s="108">
        <v>0</v>
      </c>
      <c r="V29" s="366"/>
      <c r="W29" s="108">
        <v>0</v>
      </c>
      <c r="X29" s="107">
        <v>3584</v>
      </c>
      <c r="Y29" s="108">
        <v>0</v>
      </c>
    </row>
    <row r="30" spans="1:25">
      <c r="A30" s="103">
        <v>5.03</v>
      </c>
      <c r="B30" s="104" t="s">
        <v>180</v>
      </c>
      <c r="C30" s="105" t="s">
        <v>181</v>
      </c>
      <c r="D30" s="106" t="s">
        <v>168</v>
      </c>
      <c r="E30" s="103">
        <v>2</v>
      </c>
      <c r="F30" s="107">
        <v>4250</v>
      </c>
      <c r="G30" s="108">
        <f t="shared" ref="G30:M32" si="9">F30*$E30</f>
        <v>8500</v>
      </c>
      <c r="H30" s="306">
        <v>4150</v>
      </c>
      <c r="I30" s="108">
        <f t="shared" ref="I30:I32" si="10">H30*$E30</f>
        <v>8300</v>
      </c>
      <c r="J30" s="366">
        <v>4150</v>
      </c>
      <c r="K30" s="108">
        <f t="shared" ref="K30:K32" si="11">J30*$E30</f>
        <v>8300</v>
      </c>
      <c r="L30" s="107">
        <v>3500</v>
      </c>
      <c r="M30" s="108">
        <f t="shared" si="9"/>
        <v>7000</v>
      </c>
      <c r="N30" s="107">
        <v>4672.5</v>
      </c>
      <c r="O30" s="108">
        <f t="shared" ref="O30:Q32" si="12">N30*$E30</f>
        <v>9345</v>
      </c>
      <c r="P30" s="107">
        <v>4450</v>
      </c>
      <c r="Q30" s="108">
        <f t="shared" si="12"/>
        <v>8900</v>
      </c>
      <c r="R30" s="107">
        <v>4000</v>
      </c>
      <c r="S30" s="108">
        <f t="shared" ref="S30:S32" si="13">R30*$E30</f>
        <v>8000</v>
      </c>
      <c r="T30" s="107">
        <v>4025</v>
      </c>
      <c r="U30" s="108">
        <f t="shared" ref="U30:U32" si="14">T30*$E30</f>
        <v>8050</v>
      </c>
      <c r="V30" s="366">
        <v>3500</v>
      </c>
      <c r="W30" s="108">
        <f t="shared" ref="W30:W32" si="15">V30*$E30</f>
        <v>7000</v>
      </c>
      <c r="X30" s="107">
        <f t="shared" ref="X30:X32" si="16">MIN(F30,L30,N30,T30)</f>
        <v>3500</v>
      </c>
      <c r="Y30" s="108">
        <f t="shared" ref="Y30:Y32" si="17">X30*$E30</f>
        <v>7000</v>
      </c>
    </row>
    <row r="31" spans="1:25">
      <c r="A31" s="103">
        <v>5.04</v>
      </c>
      <c r="B31" s="104" t="s">
        <v>182</v>
      </c>
      <c r="C31" s="105" t="s">
        <v>183</v>
      </c>
      <c r="D31" s="106" t="s">
        <v>168</v>
      </c>
      <c r="E31" s="103">
        <v>1</v>
      </c>
      <c r="F31" s="107">
        <v>4500</v>
      </c>
      <c r="G31" s="108">
        <f t="shared" si="9"/>
        <v>4500</v>
      </c>
      <c r="H31" s="306">
        <v>3250</v>
      </c>
      <c r="I31" s="108">
        <f t="shared" si="10"/>
        <v>3250</v>
      </c>
      <c r="J31" s="366">
        <v>3250</v>
      </c>
      <c r="K31" s="108">
        <f t="shared" si="11"/>
        <v>3250</v>
      </c>
      <c r="L31" s="107">
        <v>2500</v>
      </c>
      <c r="M31" s="108">
        <f t="shared" si="9"/>
        <v>2500</v>
      </c>
      <c r="N31" s="107"/>
      <c r="O31" s="108">
        <f t="shared" si="12"/>
        <v>0</v>
      </c>
      <c r="P31" s="107">
        <v>4450</v>
      </c>
      <c r="Q31" s="108">
        <f t="shared" si="12"/>
        <v>4450</v>
      </c>
      <c r="R31" s="107">
        <v>950</v>
      </c>
      <c r="S31" s="108">
        <f t="shared" si="13"/>
        <v>950</v>
      </c>
      <c r="T31" s="107">
        <v>2679</v>
      </c>
      <c r="U31" s="108">
        <f t="shared" si="14"/>
        <v>2679</v>
      </c>
      <c r="V31" s="366">
        <v>2500</v>
      </c>
      <c r="W31" s="108">
        <f t="shared" si="15"/>
        <v>2500</v>
      </c>
      <c r="X31" s="107">
        <f t="shared" si="16"/>
        <v>2500</v>
      </c>
      <c r="Y31" s="108">
        <f t="shared" si="17"/>
        <v>2500</v>
      </c>
    </row>
    <row r="32" spans="1:25">
      <c r="A32" s="103">
        <v>6.04</v>
      </c>
      <c r="B32" s="104" t="s">
        <v>184</v>
      </c>
      <c r="C32" s="105"/>
      <c r="D32" s="106" t="s">
        <v>168</v>
      </c>
      <c r="E32" s="103">
        <v>1</v>
      </c>
      <c r="F32" s="107">
        <v>5800</v>
      </c>
      <c r="G32" s="108">
        <f t="shared" si="9"/>
        <v>5800</v>
      </c>
      <c r="H32" s="306">
        <v>5600</v>
      </c>
      <c r="I32" s="108">
        <f t="shared" si="10"/>
        <v>5600</v>
      </c>
      <c r="J32" s="366">
        <v>5600</v>
      </c>
      <c r="K32" s="108">
        <f t="shared" si="11"/>
        <v>5600</v>
      </c>
      <c r="L32" s="107">
        <v>4500</v>
      </c>
      <c r="M32" s="108">
        <f t="shared" si="9"/>
        <v>4500</v>
      </c>
      <c r="N32" s="107">
        <v>6825</v>
      </c>
      <c r="O32" s="108">
        <f t="shared" si="12"/>
        <v>6825</v>
      </c>
      <c r="P32" s="107">
        <v>6500</v>
      </c>
      <c r="Q32" s="108">
        <f t="shared" si="12"/>
        <v>6500</v>
      </c>
      <c r="R32" s="107"/>
      <c r="S32" s="108">
        <f t="shared" si="13"/>
        <v>0</v>
      </c>
      <c r="T32" s="107">
        <v>6732</v>
      </c>
      <c r="U32" s="108">
        <f t="shared" si="14"/>
        <v>6732</v>
      </c>
      <c r="V32" s="366">
        <v>5850</v>
      </c>
      <c r="W32" s="108">
        <f t="shared" si="15"/>
        <v>5850</v>
      </c>
      <c r="X32" s="107">
        <f t="shared" si="16"/>
        <v>4500</v>
      </c>
      <c r="Y32" s="108">
        <f t="shared" si="17"/>
        <v>4500</v>
      </c>
    </row>
    <row r="33" spans="1:25">
      <c r="A33" s="103"/>
      <c r="B33" s="104" t="s">
        <v>157</v>
      </c>
      <c r="C33" s="105"/>
      <c r="D33" s="106"/>
      <c r="E33" s="103"/>
      <c r="F33" s="107"/>
      <c r="G33" s="108">
        <v>0</v>
      </c>
      <c r="H33" s="306"/>
      <c r="I33" s="108">
        <v>0</v>
      </c>
      <c r="J33" s="366"/>
      <c r="K33" s="108">
        <v>0</v>
      </c>
      <c r="L33" s="107"/>
      <c r="M33" s="108">
        <v>0</v>
      </c>
      <c r="N33" s="107"/>
      <c r="O33" s="108">
        <v>0</v>
      </c>
      <c r="P33" s="107"/>
      <c r="Q33" s="108">
        <v>0</v>
      </c>
      <c r="R33" s="107"/>
      <c r="S33" s="108">
        <v>0</v>
      </c>
      <c r="T33" s="107"/>
      <c r="U33" s="108">
        <v>0</v>
      </c>
      <c r="V33" s="366"/>
      <c r="W33" s="108">
        <v>0</v>
      </c>
      <c r="X33" s="107"/>
      <c r="Y33" s="108">
        <v>0</v>
      </c>
    </row>
    <row r="34" spans="1:25">
      <c r="A34" s="103">
        <v>6</v>
      </c>
      <c r="B34" s="104"/>
      <c r="C34" s="105" t="s">
        <v>185</v>
      </c>
      <c r="D34" s="106"/>
      <c r="E34" s="103"/>
      <c r="F34" s="107"/>
      <c r="G34" s="108"/>
      <c r="H34" s="306"/>
      <c r="I34" s="108"/>
      <c r="J34" s="366"/>
      <c r="K34" s="108"/>
      <c r="L34" s="107"/>
      <c r="M34" s="108"/>
      <c r="N34" s="107"/>
      <c r="O34" s="108"/>
      <c r="P34" s="107"/>
      <c r="Q34" s="108"/>
      <c r="R34" s="107"/>
      <c r="S34" s="108"/>
      <c r="T34" s="107"/>
      <c r="U34" s="108"/>
      <c r="V34" s="366"/>
      <c r="W34" s="108"/>
      <c r="X34" s="107"/>
      <c r="Y34" s="108"/>
    </row>
    <row r="35" spans="1:25" ht="22.5">
      <c r="A35" s="103">
        <v>6.01</v>
      </c>
      <c r="B35" s="104" t="s">
        <v>186</v>
      </c>
      <c r="C35" s="105" t="s">
        <v>187</v>
      </c>
      <c r="D35" s="106" t="s">
        <v>168</v>
      </c>
      <c r="E35" s="103">
        <v>1</v>
      </c>
      <c r="F35" s="107">
        <v>55000</v>
      </c>
      <c r="G35" s="108">
        <f>F35*$E35</f>
        <v>55000</v>
      </c>
      <c r="H35" s="306">
        <v>55000</v>
      </c>
      <c r="I35" s="108">
        <f>H35*$E35</f>
        <v>55000</v>
      </c>
      <c r="J35" s="366">
        <v>55000</v>
      </c>
      <c r="K35" s="108">
        <f>J35*$E35</f>
        <v>55000</v>
      </c>
      <c r="L35" s="107">
        <v>55000</v>
      </c>
      <c r="M35" s="108">
        <f>L35*$E35</f>
        <v>55000</v>
      </c>
      <c r="N35" s="107">
        <v>55000</v>
      </c>
      <c r="O35" s="108">
        <f>N35*$E35</f>
        <v>55000</v>
      </c>
      <c r="P35" s="107">
        <v>65000</v>
      </c>
      <c r="Q35" s="108">
        <f>P35*$E35</f>
        <v>65000</v>
      </c>
      <c r="R35" s="107">
        <v>0</v>
      </c>
      <c r="S35" s="108">
        <f>R35*$E35</f>
        <v>0</v>
      </c>
      <c r="T35" s="107">
        <v>55000</v>
      </c>
      <c r="U35" s="108">
        <f>T35*$E35</f>
        <v>55000</v>
      </c>
      <c r="V35" s="366">
        <v>55000</v>
      </c>
      <c r="W35" s="108">
        <f>V35*$E35</f>
        <v>55000</v>
      </c>
      <c r="X35" s="107">
        <f>MIN(F35,L35,N35,T35)</f>
        <v>55000</v>
      </c>
      <c r="Y35" s="108">
        <f>X35*$E35</f>
        <v>55000</v>
      </c>
    </row>
    <row r="36" spans="1:25" ht="22.5">
      <c r="A36" s="103">
        <v>6.02</v>
      </c>
      <c r="B36" s="104" t="s">
        <v>186</v>
      </c>
      <c r="C36" s="105" t="s">
        <v>188</v>
      </c>
      <c r="D36" s="106" t="s">
        <v>168</v>
      </c>
      <c r="E36" s="103">
        <v>0</v>
      </c>
      <c r="F36" s="107">
        <v>0</v>
      </c>
      <c r="G36" s="108">
        <v>0</v>
      </c>
      <c r="H36" s="306">
        <v>0</v>
      </c>
      <c r="I36" s="108">
        <v>0</v>
      </c>
      <c r="J36" s="366">
        <v>0</v>
      </c>
      <c r="K36" s="108">
        <v>0</v>
      </c>
      <c r="L36" s="107">
        <v>0</v>
      </c>
      <c r="M36" s="108">
        <v>0</v>
      </c>
      <c r="N36" s="107"/>
      <c r="O36" s="108">
        <v>0</v>
      </c>
      <c r="P36" s="107">
        <v>0</v>
      </c>
      <c r="Q36" s="108">
        <v>0</v>
      </c>
      <c r="R36" s="107">
        <v>0</v>
      </c>
      <c r="S36" s="108">
        <v>0</v>
      </c>
      <c r="T36" s="107">
        <v>6600</v>
      </c>
      <c r="U36" s="108">
        <v>0</v>
      </c>
      <c r="V36" s="366"/>
      <c r="W36" s="108">
        <v>0</v>
      </c>
      <c r="X36" s="107">
        <v>6600</v>
      </c>
      <c r="Y36" s="108">
        <v>0</v>
      </c>
    </row>
    <row r="37" spans="1:25" ht="22.5">
      <c r="A37" s="103">
        <v>6.03</v>
      </c>
      <c r="B37" s="104" t="s">
        <v>189</v>
      </c>
      <c r="C37" s="105" t="s">
        <v>190</v>
      </c>
      <c r="D37" s="106" t="s">
        <v>168</v>
      </c>
      <c r="E37" s="103">
        <v>2</v>
      </c>
      <c r="F37" s="107">
        <v>3650</v>
      </c>
      <c r="G37" s="108">
        <f t="shared" ref="G37:M38" si="18">F37*$E37</f>
        <v>7300</v>
      </c>
      <c r="H37" s="306">
        <v>3050</v>
      </c>
      <c r="I37" s="108">
        <f t="shared" ref="I37:I38" si="19">H37*$E37</f>
        <v>6100</v>
      </c>
      <c r="J37" s="366">
        <v>3050</v>
      </c>
      <c r="K37" s="108">
        <f t="shared" ref="K37:K38" si="20">J37*$E37</f>
        <v>6100</v>
      </c>
      <c r="L37" s="107">
        <v>2500</v>
      </c>
      <c r="M37" s="108">
        <f t="shared" si="18"/>
        <v>5000</v>
      </c>
      <c r="N37" s="107">
        <v>3412.5</v>
      </c>
      <c r="O37" s="108">
        <f t="shared" ref="O37:Q38" si="21">N37*$E37</f>
        <v>6825</v>
      </c>
      <c r="P37" s="107">
        <v>3250</v>
      </c>
      <c r="Q37" s="108">
        <f t="shared" si="21"/>
        <v>6500</v>
      </c>
      <c r="R37" s="107">
        <v>1500</v>
      </c>
      <c r="S37" s="108">
        <f t="shared" ref="S37:S38" si="22">R37*$E37</f>
        <v>3000</v>
      </c>
      <c r="T37" s="107">
        <v>10245</v>
      </c>
      <c r="U37" s="108">
        <f t="shared" ref="U37:U38" si="23">T37*$E37</f>
        <v>20490</v>
      </c>
      <c r="V37" s="366">
        <v>10245</v>
      </c>
      <c r="W37" s="108">
        <f t="shared" ref="W37:W38" si="24">V37*$E37</f>
        <v>20490</v>
      </c>
      <c r="X37" s="107">
        <f t="shared" ref="X37:X38" si="25">MIN(F37,L37,N37,T37)</f>
        <v>2500</v>
      </c>
      <c r="Y37" s="108">
        <f t="shared" ref="Y37:Y38" si="26">X37*$E37</f>
        <v>5000</v>
      </c>
    </row>
    <row r="38" spans="1:25">
      <c r="A38" s="103">
        <v>6.04</v>
      </c>
      <c r="B38" s="104" t="s">
        <v>191</v>
      </c>
      <c r="C38" s="105" t="s">
        <v>192</v>
      </c>
      <c r="D38" s="106" t="s">
        <v>168</v>
      </c>
      <c r="E38" s="103">
        <v>1</v>
      </c>
      <c r="F38" s="107">
        <v>12500</v>
      </c>
      <c r="G38" s="108">
        <f t="shared" si="18"/>
        <v>12500</v>
      </c>
      <c r="H38" s="306">
        <v>10500</v>
      </c>
      <c r="I38" s="108">
        <f t="shared" si="19"/>
        <v>10500</v>
      </c>
      <c r="J38" s="366">
        <v>10500</v>
      </c>
      <c r="K38" s="108">
        <f t="shared" si="20"/>
        <v>10500</v>
      </c>
      <c r="L38" s="107">
        <v>16000</v>
      </c>
      <c r="M38" s="108">
        <f t="shared" si="18"/>
        <v>16000</v>
      </c>
      <c r="N38" s="107">
        <v>14175</v>
      </c>
      <c r="O38" s="108">
        <f t="shared" si="21"/>
        <v>14175</v>
      </c>
      <c r="P38" s="107">
        <v>13500</v>
      </c>
      <c r="Q38" s="108">
        <f t="shared" si="21"/>
        <v>13500</v>
      </c>
      <c r="R38" s="107">
        <v>4000</v>
      </c>
      <c r="S38" s="108">
        <f t="shared" si="22"/>
        <v>4000</v>
      </c>
      <c r="T38" s="107">
        <v>8820</v>
      </c>
      <c r="U38" s="108">
        <f t="shared" si="23"/>
        <v>8820</v>
      </c>
      <c r="V38" s="366">
        <v>8820</v>
      </c>
      <c r="W38" s="108">
        <f t="shared" si="24"/>
        <v>8820</v>
      </c>
      <c r="X38" s="107">
        <f t="shared" si="25"/>
        <v>8820</v>
      </c>
      <c r="Y38" s="108">
        <f t="shared" si="26"/>
        <v>8820</v>
      </c>
    </row>
    <row r="39" spans="1:25">
      <c r="A39" s="103">
        <v>6.05</v>
      </c>
      <c r="B39" s="104" t="s">
        <v>193</v>
      </c>
      <c r="C39" s="105" t="s">
        <v>194</v>
      </c>
      <c r="D39" s="106" t="s">
        <v>168</v>
      </c>
      <c r="E39" s="103">
        <v>0</v>
      </c>
      <c r="F39" s="107">
        <v>0</v>
      </c>
      <c r="G39" s="108">
        <v>0</v>
      </c>
      <c r="H39" s="306">
        <v>0</v>
      </c>
      <c r="I39" s="108">
        <v>0</v>
      </c>
      <c r="J39" s="366">
        <v>0</v>
      </c>
      <c r="K39" s="108">
        <v>0</v>
      </c>
      <c r="L39" s="107">
        <v>0</v>
      </c>
      <c r="M39" s="108">
        <v>0</v>
      </c>
      <c r="N39" s="107"/>
      <c r="O39" s="108">
        <v>0</v>
      </c>
      <c r="P39" s="107">
        <v>0</v>
      </c>
      <c r="Q39" s="108">
        <v>0</v>
      </c>
      <c r="R39" s="107">
        <v>0</v>
      </c>
      <c r="S39" s="108">
        <v>0</v>
      </c>
      <c r="T39" s="107">
        <v>0</v>
      </c>
      <c r="U39" s="108">
        <v>0</v>
      </c>
      <c r="V39" s="366"/>
      <c r="W39" s="108">
        <v>0</v>
      </c>
      <c r="X39" s="107">
        <v>0</v>
      </c>
      <c r="Y39" s="108">
        <v>0</v>
      </c>
    </row>
    <row r="40" spans="1:25">
      <c r="A40" s="103">
        <v>6.06</v>
      </c>
      <c r="B40" s="104" t="s">
        <v>193</v>
      </c>
      <c r="C40" s="105" t="s">
        <v>195</v>
      </c>
      <c r="D40" s="106" t="s">
        <v>168</v>
      </c>
      <c r="E40" s="103">
        <v>1</v>
      </c>
      <c r="F40" s="107">
        <v>16500</v>
      </c>
      <c r="G40" s="108">
        <f t="shared" ref="G40:M47" si="27">F40*$E40</f>
        <v>16500</v>
      </c>
      <c r="H40" s="306">
        <v>16500</v>
      </c>
      <c r="I40" s="108">
        <f t="shared" ref="I40:I45" si="28">H40*$E40</f>
        <v>16500</v>
      </c>
      <c r="J40" s="366">
        <v>16500</v>
      </c>
      <c r="K40" s="108">
        <f t="shared" ref="K40:K45" si="29">J40*$E40</f>
        <v>16500</v>
      </c>
      <c r="L40" s="107">
        <v>25000</v>
      </c>
      <c r="M40" s="108">
        <f t="shared" si="27"/>
        <v>25000</v>
      </c>
      <c r="N40" s="107">
        <v>23887.5</v>
      </c>
      <c r="O40" s="108">
        <f t="shared" ref="O40:Q45" si="30">N40*$E40</f>
        <v>23887.5</v>
      </c>
      <c r="P40" s="107">
        <v>22750</v>
      </c>
      <c r="Q40" s="108">
        <f t="shared" si="30"/>
        <v>22750</v>
      </c>
      <c r="R40" s="107">
        <v>15000</v>
      </c>
      <c r="S40" s="108">
        <f t="shared" ref="S40:S45" si="31">R40*$E40</f>
        <v>15000</v>
      </c>
      <c r="T40" s="107">
        <v>19675</v>
      </c>
      <c r="U40" s="108">
        <f t="shared" ref="U40:U45" si="32">T40*$E40</f>
        <v>19675</v>
      </c>
      <c r="V40" s="366">
        <v>16500</v>
      </c>
      <c r="W40" s="108">
        <f t="shared" ref="W40:W45" si="33">V40*$E40</f>
        <v>16500</v>
      </c>
      <c r="X40" s="107">
        <f t="shared" ref="X40:X45" si="34">MIN(F40,L40,N40,T40)</f>
        <v>16500</v>
      </c>
      <c r="Y40" s="108">
        <f t="shared" ref="Y40:Y45" si="35">X40*$E40</f>
        <v>16500</v>
      </c>
    </row>
    <row r="41" spans="1:25" ht="22.5">
      <c r="A41" s="103">
        <v>6.07</v>
      </c>
      <c r="B41" s="104" t="s">
        <v>196</v>
      </c>
      <c r="C41" s="105" t="s">
        <v>197</v>
      </c>
      <c r="D41" s="106" t="s">
        <v>168</v>
      </c>
      <c r="E41" s="103">
        <v>4</v>
      </c>
      <c r="F41" s="107">
        <v>1450</v>
      </c>
      <c r="G41" s="108">
        <f t="shared" si="27"/>
        <v>5800</v>
      </c>
      <c r="H41" s="306">
        <v>1250</v>
      </c>
      <c r="I41" s="108">
        <f t="shared" si="28"/>
        <v>5000</v>
      </c>
      <c r="J41" s="366">
        <v>1250</v>
      </c>
      <c r="K41" s="108">
        <f t="shared" si="29"/>
        <v>5000</v>
      </c>
      <c r="L41" s="107">
        <v>1200</v>
      </c>
      <c r="M41" s="108">
        <f t="shared" si="27"/>
        <v>4800</v>
      </c>
      <c r="N41" s="107">
        <v>1044.75</v>
      </c>
      <c r="O41" s="108">
        <f t="shared" si="30"/>
        <v>4179</v>
      </c>
      <c r="P41" s="107">
        <v>1044.75</v>
      </c>
      <c r="Q41" s="108">
        <f t="shared" si="30"/>
        <v>4179</v>
      </c>
      <c r="R41" s="107">
        <v>1200</v>
      </c>
      <c r="S41" s="108">
        <f t="shared" si="31"/>
        <v>4800</v>
      </c>
      <c r="T41" s="107">
        <v>1265</v>
      </c>
      <c r="U41" s="108">
        <f t="shared" si="32"/>
        <v>5060</v>
      </c>
      <c r="V41" s="366">
        <v>1075</v>
      </c>
      <c r="W41" s="108">
        <f t="shared" si="33"/>
        <v>4300</v>
      </c>
      <c r="X41" s="107">
        <f t="shared" si="34"/>
        <v>1044.75</v>
      </c>
      <c r="Y41" s="108">
        <f t="shared" si="35"/>
        <v>4179</v>
      </c>
    </row>
    <row r="42" spans="1:25" ht="22.5">
      <c r="A42" s="268">
        <v>6.08</v>
      </c>
      <c r="B42" s="267" t="s">
        <v>198</v>
      </c>
      <c r="C42" s="266" t="s">
        <v>199</v>
      </c>
      <c r="D42" s="265" t="s">
        <v>168</v>
      </c>
      <c r="E42" s="268">
        <v>1</v>
      </c>
      <c r="F42" s="280">
        <v>10000</v>
      </c>
      <c r="G42" s="264">
        <f t="shared" si="27"/>
        <v>10000</v>
      </c>
      <c r="H42" s="307">
        <v>6500</v>
      </c>
      <c r="I42" s="264">
        <f t="shared" si="28"/>
        <v>6500</v>
      </c>
      <c r="J42" s="367">
        <v>6500</v>
      </c>
      <c r="K42" s="264">
        <f t="shared" si="29"/>
        <v>6500</v>
      </c>
      <c r="L42" s="280">
        <v>1000</v>
      </c>
      <c r="M42" s="264">
        <f t="shared" si="27"/>
        <v>1000</v>
      </c>
      <c r="N42" s="280">
        <v>6825</v>
      </c>
      <c r="O42" s="264">
        <f t="shared" si="30"/>
        <v>6825</v>
      </c>
      <c r="P42" s="280">
        <v>6500</v>
      </c>
      <c r="Q42" s="264">
        <f t="shared" si="30"/>
        <v>6500</v>
      </c>
      <c r="R42" s="280">
        <v>400</v>
      </c>
      <c r="S42" s="264">
        <f t="shared" si="31"/>
        <v>400</v>
      </c>
      <c r="T42" s="280">
        <v>5850</v>
      </c>
      <c r="U42" s="264">
        <f t="shared" si="32"/>
        <v>5850</v>
      </c>
      <c r="V42" s="367">
        <v>5500</v>
      </c>
      <c r="W42" s="264">
        <f t="shared" si="33"/>
        <v>5500</v>
      </c>
      <c r="X42" s="280">
        <v>5000</v>
      </c>
      <c r="Y42" s="264">
        <f t="shared" si="35"/>
        <v>5000</v>
      </c>
    </row>
    <row r="43" spans="1:25" ht="33.75">
      <c r="A43" s="268">
        <v>6.09</v>
      </c>
      <c r="B43" s="267" t="s">
        <v>200</v>
      </c>
      <c r="C43" s="266" t="s">
        <v>201</v>
      </c>
      <c r="D43" s="265" t="s">
        <v>168</v>
      </c>
      <c r="E43" s="268">
        <v>2</v>
      </c>
      <c r="F43" s="280">
        <v>8000</v>
      </c>
      <c r="G43" s="264">
        <f t="shared" si="27"/>
        <v>16000</v>
      </c>
      <c r="H43" s="307">
        <v>6500</v>
      </c>
      <c r="I43" s="264">
        <f t="shared" si="28"/>
        <v>13000</v>
      </c>
      <c r="J43" s="367">
        <v>6500</v>
      </c>
      <c r="K43" s="264">
        <f t="shared" si="29"/>
        <v>13000</v>
      </c>
      <c r="L43" s="280">
        <v>1000</v>
      </c>
      <c r="M43" s="264">
        <f t="shared" si="27"/>
        <v>2000</v>
      </c>
      <c r="N43" s="280">
        <v>9975</v>
      </c>
      <c r="O43" s="264">
        <f t="shared" si="30"/>
        <v>19950</v>
      </c>
      <c r="P43" s="280">
        <v>9500</v>
      </c>
      <c r="Q43" s="264">
        <f t="shared" si="30"/>
        <v>19000</v>
      </c>
      <c r="R43" s="280">
        <v>2500</v>
      </c>
      <c r="S43" s="264">
        <f t="shared" si="31"/>
        <v>5000</v>
      </c>
      <c r="T43" s="280">
        <v>8895</v>
      </c>
      <c r="U43" s="264">
        <f t="shared" si="32"/>
        <v>17790</v>
      </c>
      <c r="V43" s="367">
        <v>7500</v>
      </c>
      <c r="W43" s="264">
        <f t="shared" si="33"/>
        <v>15000</v>
      </c>
      <c r="X43" s="280">
        <v>5000</v>
      </c>
      <c r="Y43" s="264">
        <f t="shared" si="35"/>
        <v>10000</v>
      </c>
    </row>
    <row r="44" spans="1:25">
      <c r="A44" s="103">
        <v>6.1</v>
      </c>
      <c r="B44" s="104" t="s">
        <v>202</v>
      </c>
      <c r="C44" s="105" t="s">
        <v>202</v>
      </c>
      <c r="D44" s="106" t="s">
        <v>168</v>
      </c>
      <c r="E44" s="103">
        <v>2</v>
      </c>
      <c r="F44" s="107">
        <v>24500</v>
      </c>
      <c r="G44" s="108">
        <f t="shared" si="27"/>
        <v>49000</v>
      </c>
      <c r="H44" s="306">
        <v>18000</v>
      </c>
      <c r="I44" s="108">
        <f t="shared" si="28"/>
        <v>36000</v>
      </c>
      <c r="J44" s="366">
        <v>18000</v>
      </c>
      <c r="K44" s="108">
        <f t="shared" si="29"/>
        <v>36000</v>
      </c>
      <c r="L44" s="107">
        <v>16000</v>
      </c>
      <c r="M44" s="108">
        <f t="shared" si="27"/>
        <v>32000</v>
      </c>
      <c r="N44" s="107">
        <v>22837.5</v>
      </c>
      <c r="O44" s="108">
        <f t="shared" si="30"/>
        <v>45675</v>
      </c>
      <c r="P44" s="107">
        <v>21750</v>
      </c>
      <c r="Q44" s="108">
        <f t="shared" si="30"/>
        <v>43500</v>
      </c>
      <c r="R44" s="107">
        <v>36000</v>
      </c>
      <c r="S44" s="108">
        <f t="shared" si="31"/>
        <v>72000</v>
      </c>
      <c r="T44" s="107">
        <v>13850</v>
      </c>
      <c r="U44" s="108">
        <f t="shared" si="32"/>
        <v>27700</v>
      </c>
      <c r="V44" s="366">
        <v>13850</v>
      </c>
      <c r="W44" s="108">
        <f t="shared" si="33"/>
        <v>27700</v>
      </c>
      <c r="X44" s="107">
        <f t="shared" si="34"/>
        <v>13850</v>
      </c>
      <c r="Y44" s="108">
        <f t="shared" si="35"/>
        <v>27700</v>
      </c>
    </row>
    <row r="45" spans="1:25" ht="22.5">
      <c r="A45" s="268">
        <v>6.11</v>
      </c>
      <c r="B45" s="267" t="s">
        <v>203</v>
      </c>
      <c r="C45" s="266" t="s">
        <v>204</v>
      </c>
      <c r="D45" s="265" t="s">
        <v>168</v>
      </c>
      <c r="E45" s="268">
        <v>0</v>
      </c>
      <c r="F45" s="280">
        <v>55000</v>
      </c>
      <c r="G45" s="264">
        <f t="shared" si="27"/>
        <v>0</v>
      </c>
      <c r="H45" s="307"/>
      <c r="I45" s="264">
        <f t="shared" si="28"/>
        <v>0</v>
      </c>
      <c r="J45" s="367"/>
      <c r="K45" s="264">
        <f t="shared" si="29"/>
        <v>0</v>
      </c>
      <c r="L45" s="263">
        <v>0</v>
      </c>
      <c r="M45" s="264">
        <f t="shared" si="27"/>
        <v>0</v>
      </c>
      <c r="N45" s="263"/>
      <c r="O45" s="264">
        <f t="shared" si="30"/>
        <v>0</v>
      </c>
      <c r="P45" s="263">
        <v>0</v>
      </c>
      <c r="Q45" s="264">
        <f t="shared" si="30"/>
        <v>0</v>
      </c>
      <c r="R45" s="280">
        <v>0</v>
      </c>
      <c r="S45" s="264">
        <f t="shared" si="31"/>
        <v>0</v>
      </c>
      <c r="T45" s="280">
        <v>61335</v>
      </c>
      <c r="U45" s="264">
        <f t="shared" si="32"/>
        <v>0</v>
      </c>
      <c r="V45" s="367"/>
      <c r="W45" s="264">
        <f t="shared" si="33"/>
        <v>0</v>
      </c>
      <c r="X45" s="280">
        <f t="shared" si="34"/>
        <v>0</v>
      </c>
      <c r="Y45" s="264">
        <f t="shared" si="35"/>
        <v>0</v>
      </c>
    </row>
    <row r="46" spans="1:25" ht="22.5">
      <c r="A46" s="103">
        <v>6.12</v>
      </c>
      <c r="B46" s="104" t="s">
        <v>205</v>
      </c>
      <c r="C46" s="105" t="s">
        <v>206</v>
      </c>
      <c r="D46" s="106" t="s">
        <v>168</v>
      </c>
      <c r="E46" s="103">
        <v>0</v>
      </c>
      <c r="F46" s="107">
        <v>0</v>
      </c>
      <c r="G46" s="108">
        <v>0</v>
      </c>
      <c r="H46" s="306">
        <v>0</v>
      </c>
      <c r="I46" s="108">
        <v>0</v>
      </c>
      <c r="J46" s="366">
        <v>0</v>
      </c>
      <c r="K46" s="108">
        <v>0</v>
      </c>
      <c r="L46" s="107">
        <v>0</v>
      </c>
      <c r="M46" s="108">
        <v>0</v>
      </c>
      <c r="N46" s="107"/>
      <c r="O46" s="108">
        <v>0</v>
      </c>
      <c r="P46" s="107">
        <v>0</v>
      </c>
      <c r="Q46" s="108">
        <v>0</v>
      </c>
      <c r="R46" s="107">
        <v>0</v>
      </c>
      <c r="S46" s="108">
        <v>0</v>
      </c>
      <c r="T46" s="107">
        <v>0</v>
      </c>
      <c r="U46" s="108">
        <v>0</v>
      </c>
      <c r="V46" s="366"/>
      <c r="W46" s="108">
        <v>0</v>
      </c>
      <c r="X46" s="107">
        <v>0</v>
      </c>
      <c r="Y46" s="108">
        <v>0</v>
      </c>
    </row>
    <row r="47" spans="1:25" ht="22.5">
      <c r="A47" s="103">
        <v>6.13</v>
      </c>
      <c r="B47" s="104" t="s">
        <v>207</v>
      </c>
      <c r="C47" s="105" t="s">
        <v>208</v>
      </c>
      <c r="D47" s="106" t="s">
        <v>168</v>
      </c>
      <c r="E47" s="103">
        <v>1</v>
      </c>
      <c r="F47" s="107">
        <v>5500</v>
      </c>
      <c r="G47" s="108">
        <f>F47*$E47</f>
        <v>5500</v>
      </c>
      <c r="H47" s="306">
        <v>5500</v>
      </c>
      <c r="I47" s="108">
        <f>H47*$E47</f>
        <v>5500</v>
      </c>
      <c r="J47" s="366">
        <v>5500</v>
      </c>
      <c r="K47" s="108">
        <f>J47*$E47</f>
        <v>5500</v>
      </c>
      <c r="L47" s="256">
        <v>0</v>
      </c>
      <c r="M47" s="108">
        <f t="shared" si="27"/>
        <v>0</v>
      </c>
      <c r="N47" s="256">
        <v>8242.5</v>
      </c>
      <c r="O47" s="108">
        <f>N47*$E47</f>
        <v>8242.5</v>
      </c>
      <c r="P47" s="256">
        <v>7850</v>
      </c>
      <c r="Q47" s="108">
        <f>P47*$E47</f>
        <v>7850</v>
      </c>
      <c r="R47" s="107">
        <v>4500</v>
      </c>
      <c r="S47" s="108">
        <f>R47*$E47</f>
        <v>4500</v>
      </c>
      <c r="T47" s="107">
        <v>21265</v>
      </c>
      <c r="U47" s="108">
        <f>T47*$E47</f>
        <v>21265</v>
      </c>
      <c r="V47" s="366"/>
      <c r="W47" s="108">
        <f>V47*$E47</f>
        <v>0</v>
      </c>
      <c r="X47" s="107">
        <v>5500</v>
      </c>
      <c r="Y47" s="108">
        <f>X47*$E47</f>
        <v>5500</v>
      </c>
    </row>
    <row r="48" spans="1:25" ht="90">
      <c r="A48" s="103">
        <v>6.14</v>
      </c>
      <c r="B48" s="104" t="s">
        <v>209</v>
      </c>
      <c r="C48" s="105" t="s">
        <v>210</v>
      </c>
      <c r="D48" s="106" t="s">
        <v>211</v>
      </c>
      <c r="E48" s="103">
        <v>0</v>
      </c>
      <c r="F48" s="107">
        <v>0</v>
      </c>
      <c r="G48" s="108">
        <v>0</v>
      </c>
      <c r="H48" s="306">
        <v>0</v>
      </c>
      <c r="I48" s="108">
        <v>0</v>
      </c>
      <c r="J48" s="366">
        <v>0</v>
      </c>
      <c r="K48" s="108">
        <v>0</v>
      </c>
      <c r="L48" s="107">
        <v>0</v>
      </c>
      <c r="M48" s="108">
        <v>0</v>
      </c>
      <c r="N48" s="107"/>
      <c r="O48" s="108">
        <v>0</v>
      </c>
      <c r="P48" s="107">
        <v>0</v>
      </c>
      <c r="Q48" s="108">
        <v>0</v>
      </c>
      <c r="R48" s="107">
        <v>0</v>
      </c>
      <c r="S48" s="108">
        <v>0</v>
      </c>
      <c r="T48" s="107">
        <v>0</v>
      </c>
      <c r="U48" s="108">
        <v>0</v>
      </c>
      <c r="V48" s="366"/>
      <c r="W48" s="108">
        <v>0</v>
      </c>
      <c r="X48" s="107">
        <v>0</v>
      </c>
      <c r="Y48" s="108">
        <v>0</v>
      </c>
    </row>
    <row r="49" spans="1:25">
      <c r="A49" s="103"/>
      <c r="B49" s="104" t="s">
        <v>212</v>
      </c>
      <c r="C49" s="30" t="s">
        <v>213</v>
      </c>
      <c r="D49" s="106" t="s">
        <v>83</v>
      </c>
      <c r="E49" s="103">
        <v>2</v>
      </c>
      <c r="F49" s="107">
        <v>24500</v>
      </c>
      <c r="G49" s="108">
        <f t="shared" ref="G49:M56" si="36">F49*$E49</f>
        <v>49000</v>
      </c>
      <c r="H49" s="306">
        <v>22500</v>
      </c>
      <c r="I49" s="108">
        <f t="shared" ref="I49:I56" si="37">H49*$E49</f>
        <v>45000</v>
      </c>
      <c r="J49" s="366">
        <v>22500</v>
      </c>
      <c r="K49" s="108">
        <f t="shared" ref="K49:K56" si="38">J49*$E49</f>
        <v>45000</v>
      </c>
      <c r="L49" s="107">
        <v>16000</v>
      </c>
      <c r="M49" s="108">
        <f t="shared" si="36"/>
        <v>32000</v>
      </c>
      <c r="N49" s="107">
        <v>28875</v>
      </c>
      <c r="O49" s="108">
        <f t="shared" ref="O49:Q56" si="39">N49*$E49</f>
        <v>57750</v>
      </c>
      <c r="P49" s="107">
        <v>27500</v>
      </c>
      <c r="Q49" s="108">
        <f t="shared" si="39"/>
        <v>55000</v>
      </c>
      <c r="R49" s="107">
        <v>22000</v>
      </c>
      <c r="S49" s="108">
        <f t="shared" ref="S49:S56" si="40">R49*$E49</f>
        <v>44000</v>
      </c>
      <c r="T49" s="107">
        <v>6425</v>
      </c>
      <c r="U49" s="108">
        <f t="shared" ref="U49:U56" si="41">T49*$E49</f>
        <v>12850</v>
      </c>
      <c r="V49" s="366">
        <v>6425</v>
      </c>
      <c r="W49" s="108">
        <f t="shared" ref="W49:W56" si="42">V49*$E49</f>
        <v>12850</v>
      </c>
      <c r="X49" s="107">
        <f t="shared" ref="X49:X56" si="43">MIN(F49,L49,N49,T49)</f>
        <v>6425</v>
      </c>
      <c r="Y49" s="108">
        <f t="shared" ref="Y49:Y56" si="44">X49*$E49</f>
        <v>12850</v>
      </c>
    </row>
    <row r="50" spans="1:25">
      <c r="A50" s="103"/>
      <c r="B50" s="104" t="s">
        <v>214</v>
      </c>
      <c r="C50" s="105" t="s">
        <v>215</v>
      </c>
      <c r="D50" s="106" t="s">
        <v>83</v>
      </c>
      <c r="E50" s="103">
        <v>2</v>
      </c>
      <c r="F50" s="107">
        <v>85000</v>
      </c>
      <c r="G50" s="108">
        <f t="shared" si="36"/>
        <v>170000</v>
      </c>
      <c r="H50" s="306">
        <v>75000</v>
      </c>
      <c r="I50" s="108">
        <f t="shared" si="37"/>
        <v>150000</v>
      </c>
      <c r="J50" s="366">
        <v>75000</v>
      </c>
      <c r="K50" s="108">
        <f t="shared" si="38"/>
        <v>150000</v>
      </c>
      <c r="L50" s="107">
        <v>50000</v>
      </c>
      <c r="M50" s="108">
        <f t="shared" si="36"/>
        <v>100000</v>
      </c>
      <c r="N50" s="107">
        <v>65887.5</v>
      </c>
      <c r="O50" s="108">
        <f t="shared" si="39"/>
        <v>131775</v>
      </c>
      <c r="P50" s="107">
        <v>62750</v>
      </c>
      <c r="Q50" s="108">
        <f t="shared" si="39"/>
        <v>125500</v>
      </c>
      <c r="R50" s="107">
        <v>82000</v>
      </c>
      <c r="S50" s="108">
        <f t="shared" si="40"/>
        <v>164000</v>
      </c>
      <c r="T50" s="107">
        <v>9215</v>
      </c>
      <c r="U50" s="108">
        <f t="shared" si="41"/>
        <v>18430</v>
      </c>
      <c r="V50" s="366">
        <v>50000</v>
      </c>
      <c r="W50" s="108">
        <f t="shared" si="42"/>
        <v>100000</v>
      </c>
      <c r="X50" s="107">
        <v>50000</v>
      </c>
      <c r="Y50" s="108">
        <f t="shared" si="44"/>
        <v>100000</v>
      </c>
    </row>
    <row r="51" spans="1:25">
      <c r="A51" s="103"/>
      <c r="B51" s="104" t="s">
        <v>216</v>
      </c>
      <c r="C51" s="105"/>
      <c r="D51" s="106" t="s">
        <v>83</v>
      </c>
      <c r="E51" s="103">
        <v>2</v>
      </c>
      <c r="F51" s="107">
        <v>8500</v>
      </c>
      <c r="G51" s="108">
        <f t="shared" si="36"/>
        <v>17000</v>
      </c>
      <c r="H51" s="306">
        <v>6500</v>
      </c>
      <c r="I51" s="108">
        <f t="shared" si="37"/>
        <v>13000</v>
      </c>
      <c r="J51" s="366">
        <v>6500</v>
      </c>
      <c r="K51" s="108">
        <f t="shared" si="38"/>
        <v>13000</v>
      </c>
      <c r="L51" s="107">
        <v>3500</v>
      </c>
      <c r="M51" s="108">
        <f t="shared" si="36"/>
        <v>7000</v>
      </c>
      <c r="N51" s="107">
        <v>6037.5</v>
      </c>
      <c r="O51" s="108">
        <f t="shared" si="39"/>
        <v>12075</v>
      </c>
      <c r="P51" s="107">
        <v>5750</v>
      </c>
      <c r="Q51" s="108">
        <f t="shared" si="39"/>
        <v>11500</v>
      </c>
      <c r="R51" s="107">
        <v>2500</v>
      </c>
      <c r="S51" s="108">
        <f t="shared" si="40"/>
        <v>5000</v>
      </c>
      <c r="T51" s="107">
        <v>1379</v>
      </c>
      <c r="U51" s="108">
        <f t="shared" si="41"/>
        <v>2758</v>
      </c>
      <c r="V51" s="366">
        <v>1379</v>
      </c>
      <c r="W51" s="108">
        <f t="shared" si="42"/>
        <v>2758</v>
      </c>
      <c r="X51" s="107">
        <f t="shared" si="43"/>
        <v>1379</v>
      </c>
      <c r="Y51" s="108">
        <f t="shared" si="44"/>
        <v>2758</v>
      </c>
    </row>
    <row r="52" spans="1:25">
      <c r="A52" s="103"/>
      <c r="B52" s="104" t="s">
        <v>217</v>
      </c>
      <c r="C52" s="105" t="s">
        <v>218</v>
      </c>
      <c r="D52" s="106" t="s">
        <v>83</v>
      </c>
      <c r="E52" s="103">
        <v>2</v>
      </c>
      <c r="F52" s="107">
        <v>18500</v>
      </c>
      <c r="G52" s="108">
        <f t="shared" si="36"/>
        <v>37000</v>
      </c>
      <c r="H52" s="306">
        <v>14500</v>
      </c>
      <c r="I52" s="108">
        <f t="shared" si="37"/>
        <v>29000</v>
      </c>
      <c r="J52" s="366">
        <v>14500</v>
      </c>
      <c r="K52" s="108">
        <f t="shared" si="38"/>
        <v>29000</v>
      </c>
      <c r="L52" s="107">
        <v>18000</v>
      </c>
      <c r="M52" s="108">
        <f t="shared" si="36"/>
        <v>36000</v>
      </c>
      <c r="N52" s="107">
        <v>22837.5</v>
      </c>
      <c r="O52" s="108">
        <f t="shared" si="39"/>
        <v>45675</v>
      </c>
      <c r="P52" s="107">
        <v>5500</v>
      </c>
      <c r="Q52" s="108">
        <f t="shared" si="39"/>
        <v>11000</v>
      </c>
      <c r="R52" s="107">
        <v>21000</v>
      </c>
      <c r="S52" s="108">
        <f t="shared" si="40"/>
        <v>42000</v>
      </c>
      <c r="T52" s="107">
        <v>3300</v>
      </c>
      <c r="U52" s="108">
        <f t="shared" si="41"/>
        <v>6600</v>
      </c>
      <c r="V52" s="366">
        <v>3300</v>
      </c>
      <c r="W52" s="108">
        <f t="shared" si="42"/>
        <v>6600</v>
      </c>
      <c r="X52" s="107">
        <f t="shared" si="43"/>
        <v>3300</v>
      </c>
      <c r="Y52" s="108">
        <f t="shared" si="44"/>
        <v>6600</v>
      </c>
    </row>
    <row r="53" spans="1:25">
      <c r="A53" s="103"/>
      <c r="B53" s="104" t="s">
        <v>219</v>
      </c>
      <c r="C53" s="105" t="s">
        <v>220</v>
      </c>
      <c r="D53" s="106" t="s">
        <v>83</v>
      </c>
      <c r="E53" s="103">
        <v>2</v>
      </c>
      <c r="F53" s="107">
        <v>2200</v>
      </c>
      <c r="G53" s="108">
        <f t="shared" si="36"/>
        <v>4400</v>
      </c>
      <c r="H53" s="306">
        <v>1650</v>
      </c>
      <c r="I53" s="108">
        <f t="shared" si="37"/>
        <v>3300</v>
      </c>
      <c r="J53" s="366">
        <v>1650</v>
      </c>
      <c r="K53" s="108">
        <f t="shared" si="38"/>
        <v>3300</v>
      </c>
      <c r="L53" s="107">
        <v>1500</v>
      </c>
      <c r="M53" s="108">
        <f t="shared" si="36"/>
        <v>3000</v>
      </c>
      <c r="N53" s="107">
        <v>2625</v>
      </c>
      <c r="O53" s="108">
        <f t="shared" si="39"/>
        <v>5250</v>
      </c>
      <c r="P53" s="107">
        <v>2500</v>
      </c>
      <c r="Q53" s="108">
        <f t="shared" si="39"/>
        <v>5000</v>
      </c>
      <c r="R53" s="107">
        <v>2000</v>
      </c>
      <c r="S53" s="108">
        <f t="shared" si="40"/>
        <v>4000</v>
      </c>
      <c r="T53" s="107">
        <v>1435</v>
      </c>
      <c r="U53" s="108">
        <f t="shared" si="41"/>
        <v>2870</v>
      </c>
      <c r="V53" s="366">
        <v>1435</v>
      </c>
      <c r="W53" s="108">
        <f t="shared" si="42"/>
        <v>2870</v>
      </c>
      <c r="X53" s="107">
        <f t="shared" si="43"/>
        <v>1435</v>
      </c>
      <c r="Y53" s="108">
        <f t="shared" si="44"/>
        <v>2870</v>
      </c>
    </row>
    <row r="54" spans="1:25" ht="22.5">
      <c r="A54" s="103"/>
      <c r="B54" s="104" t="s">
        <v>221</v>
      </c>
      <c r="C54" s="105" t="s">
        <v>222</v>
      </c>
      <c r="D54" s="106" t="s">
        <v>83</v>
      </c>
      <c r="E54" s="103">
        <v>2</v>
      </c>
      <c r="F54" s="107">
        <v>4500</v>
      </c>
      <c r="G54" s="108">
        <f t="shared" si="36"/>
        <v>9000</v>
      </c>
      <c r="H54" s="306">
        <v>2800</v>
      </c>
      <c r="I54" s="108">
        <f t="shared" si="37"/>
        <v>5600</v>
      </c>
      <c r="J54" s="366">
        <v>2800</v>
      </c>
      <c r="K54" s="108">
        <f t="shared" si="38"/>
        <v>5600</v>
      </c>
      <c r="L54" s="107">
        <v>2500</v>
      </c>
      <c r="M54" s="108">
        <f t="shared" si="36"/>
        <v>5000</v>
      </c>
      <c r="N54" s="107">
        <v>3675</v>
      </c>
      <c r="O54" s="108">
        <f t="shared" si="39"/>
        <v>7350</v>
      </c>
      <c r="P54" s="107">
        <v>3500</v>
      </c>
      <c r="Q54" s="108">
        <f t="shared" si="39"/>
        <v>7000</v>
      </c>
      <c r="R54" s="107"/>
      <c r="S54" s="108">
        <f t="shared" si="40"/>
        <v>0</v>
      </c>
      <c r="T54" s="107">
        <v>4831</v>
      </c>
      <c r="U54" s="108">
        <f t="shared" si="41"/>
        <v>9662</v>
      </c>
      <c r="V54" s="366">
        <v>4831</v>
      </c>
      <c r="W54" s="108">
        <f t="shared" si="42"/>
        <v>9662</v>
      </c>
      <c r="X54" s="107">
        <f t="shared" si="43"/>
        <v>2500</v>
      </c>
      <c r="Y54" s="108">
        <f t="shared" si="44"/>
        <v>5000</v>
      </c>
    </row>
    <row r="55" spans="1:25" ht="22.5">
      <c r="A55" s="103"/>
      <c r="B55" s="104" t="s">
        <v>223</v>
      </c>
      <c r="C55" s="105" t="s">
        <v>224</v>
      </c>
      <c r="D55" s="106" t="s">
        <v>83</v>
      </c>
      <c r="E55" s="103">
        <v>2</v>
      </c>
      <c r="F55" s="107">
        <v>22500</v>
      </c>
      <c r="G55" s="108">
        <f t="shared" si="36"/>
        <v>45000</v>
      </c>
      <c r="H55" s="306">
        <v>9500</v>
      </c>
      <c r="I55" s="108">
        <f t="shared" si="37"/>
        <v>19000</v>
      </c>
      <c r="J55" s="366">
        <v>9500</v>
      </c>
      <c r="K55" s="108">
        <f t="shared" si="38"/>
        <v>19000</v>
      </c>
      <c r="L55" s="107">
        <v>6500</v>
      </c>
      <c r="M55" s="108">
        <f t="shared" si="36"/>
        <v>13000</v>
      </c>
      <c r="N55" s="107">
        <v>4987.5</v>
      </c>
      <c r="O55" s="108">
        <f t="shared" si="39"/>
        <v>9975</v>
      </c>
      <c r="P55" s="107">
        <v>4987.5</v>
      </c>
      <c r="Q55" s="108">
        <f t="shared" si="39"/>
        <v>9975</v>
      </c>
      <c r="R55" s="107"/>
      <c r="S55" s="108">
        <f t="shared" si="40"/>
        <v>0</v>
      </c>
      <c r="T55" s="107">
        <v>7575</v>
      </c>
      <c r="U55" s="108">
        <f t="shared" si="41"/>
        <v>15150</v>
      </c>
      <c r="V55" s="366">
        <v>7575</v>
      </c>
      <c r="W55" s="108">
        <f t="shared" si="42"/>
        <v>15150</v>
      </c>
      <c r="X55" s="107">
        <f t="shared" si="43"/>
        <v>4987.5</v>
      </c>
      <c r="Y55" s="108">
        <f t="shared" si="44"/>
        <v>9975</v>
      </c>
    </row>
    <row r="56" spans="1:25">
      <c r="A56" s="103"/>
      <c r="B56" s="104" t="s">
        <v>225</v>
      </c>
      <c r="C56" s="105" t="s">
        <v>226</v>
      </c>
      <c r="D56" s="106" t="s">
        <v>83</v>
      </c>
      <c r="E56" s="103">
        <v>2</v>
      </c>
      <c r="F56" s="107">
        <v>2450</v>
      </c>
      <c r="G56" s="108">
        <f t="shared" si="36"/>
        <v>4900</v>
      </c>
      <c r="H56" s="306">
        <v>2250</v>
      </c>
      <c r="I56" s="108">
        <f t="shared" si="37"/>
        <v>4500</v>
      </c>
      <c r="J56" s="366">
        <v>2250</v>
      </c>
      <c r="K56" s="108">
        <f t="shared" si="38"/>
        <v>4500</v>
      </c>
      <c r="L56" s="107">
        <v>2000</v>
      </c>
      <c r="M56" s="108">
        <f t="shared" si="36"/>
        <v>4000</v>
      </c>
      <c r="N56" s="107">
        <v>3123.75</v>
      </c>
      <c r="O56" s="108">
        <f t="shared" si="39"/>
        <v>6247.5</v>
      </c>
      <c r="P56" s="107">
        <v>2975</v>
      </c>
      <c r="Q56" s="108">
        <f t="shared" si="39"/>
        <v>5950</v>
      </c>
      <c r="R56" s="107">
        <v>1800</v>
      </c>
      <c r="S56" s="108">
        <f t="shared" si="40"/>
        <v>3600</v>
      </c>
      <c r="T56" s="107">
        <v>2785</v>
      </c>
      <c r="U56" s="108">
        <f t="shared" si="41"/>
        <v>5570</v>
      </c>
      <c r="V56" s="366">
        <v>2000</v>
      </c>
      <c r="W56" s="108">
        <f t="shared" si="42"/>
        <v>4000</v>
      </c>
      <c r="X56" s="107">
        <f t="shared" si="43"/>
        <v>2000</v>
      </c>
      <c r="Y56" s="108">
        <f t="shared" si="44"/>
        <v>4000</v>
      </c>
    </row>
    <row r="57" spans="1:25">
      <c r="A57" s="103"/>
      <c r="B57" s="104"/>
      <c r="C57" s="105"/>
      <c r="D57" s="106"/>
      <c r="E57" s="103"/>
      <c r="F57" s="107"/>
      <c r="G57" s="108"/>
      <c r="H57" s="107"/>
      <c r="I57" s="108"/>
      <c r="J57" s="107"/>
      <c r="K57" s="108"/>
      <c r="L57" s="107"/>
      <c r="M57" s="108"/>
      <c r="N57" s="107"/>
      <c r="O57" s="108"/>
      <c r="P57" s="107"/>
      <c r="Q57" s="108"/>
      <c r="R57" s="107"/>
      <c r="S57" s="108"/>
      <c r="T57" s="107"/>
      <c r="U57" s="108"/>
      <c r="V57" s="107"/>
      <c r="W57" s="108"/>
      <c r="X57" s="107"/>
      <c r="Y57" s="108"/>
    </row>
    <row r="58" spans="1:25">
      <c r="A58" s="103"/>
      <c r="B58" s="104"/>
      <c r="C58" s="105"/>
      <c r="D58" s="106"/>
      <c r="E58" s="103"/>
      <c r="F58" s="107"/>
      <c r="G58" s="108"/>
      <c r="H58" s="107"/>
      <c r="I58" s="108"/>
      <c r="J58" s="107"/>
      <c r="K58" s="108"/>
      <c r="L58" s="107"/>
      <c r="M58" s="108"/>
      <c r="N58" s="107"/>
      <c r="O58" s="108"/>
      <c r="P58" s="107"/>
      <c r="Q58" s="108"/>
      <c r="R58" s="107"/>
      <c r="S58" s="108"/>
      <c r="T58" s="107"/>
      <c r="U58" s="108"/>
      <c r="V58" s="107"/>
      <c r="W58" s="108"/>
      <c r="X58" s="107"/>
      <c r="Y58" s="108"/>
    </row>
    <row r="59" spans="1:25">
      <c r="A59" s="103"/>
      <c r="B59" s="104"/>
      <c r="C59" s="105"/>
      <c r="D59" s="106"/>
      <c r="E59" s="103"/>
      <c r="F59" s="107"/>
      <c r="G59" s="108"/>
      <c r="H59" s="107"/>
      <c r="I59" s="108"/>
      <c r="J59" s="107"/>
      <c r="K59" s="108"/>
      <c r="L59" s="107"/>
      <c r="M59" s="108"/>
      <c r="N59" s="107"/>
      <c r="O59" s="108"/>
      <c r="P59" s="107"/>
      <c r="Q59" s="108"/>
      <c r="R59" s="107"/>
      <c r="S59" s="108"/>
      <c r="T59" s="107"/>
      <c r="U59" s="108"/>
      <c r="V59" s="107"/>
      <c r="W59" s="108"/>
      <c r="X59" s="107"/>
      <c r="Y59" s="108"/>
    </row>
    <row r="60" spans="1:25">
      <c r="A60" s="103"/>
      <c r="B60" s="104"/>
      <c r="C60" s="105"/>
      <c r="D60" s="106"/>
      <c r="E60" s="103"/>
      <c r="F60" s="107"/>
      <c r="G60" s="108"/>
      <c r="H60" s="107"/>
      <c r="I60" s="108"/>
      <c r="J60" s="107"/>
      <c r="K60" s="108"/>
      <c r="L60" s="107"/>
      <c r="M60" s="108"/>
      <c r="N60" s="107"/>
      <c r="O60" s="108"/>
      <c r="P60" s="107"/>
      <c r="Q60" s="108"/>
      <c r="R60" s="107"/>
      <c r="S60" s="108"/>
      <c r="T60" s="107"/>
      <c r="U60" s="108"/>
      <c r="V60" s="107"/>
      <c r="W60" s="108"/>
      <c r="X60" s="107"/>
      <c r="Y60" s="108"/>
    </row>
    <row r="61" spans="1:25">
      <c r="A61" s="103"/>
      <c r="B61" s="104" t="s">
        <v>157</v>
      </c>
      <c r="C61" s="105"/>
      <c r="D61" s="106"/>
      <c r="E61" s="103"/>
      <c r="F61" s="107"/>
      <c r="G61" s="108">
        <f>SUM(G6:G56)</f>
        <v>1042175</v>
      </c>
      <c r="H61" s="107"/>
      <c r="I61" s="108">
        <f>SUM(I6:I56)</f>
        <v>816430</v>
      </c>
      <c r="J61" s="107"/>
      <c r="K61" s="108">
        <f>SUM(K6:K56)</f>
        <v>816430</v>
      </c>
      <c r="L61" s="107"/>
      <c r="M61" s="108">
        <f>SUM(M6:M56)</f>
        <v>672225</v>
      </c>
      <c r="N61" s="107"/>
      <c r="O61" s="108">
        <f>SUM(O6:O56)</f>
        <v>772948</v>
      </c>
      <c r="P61" s="107"/>
      <c r="Q61" s="108">
        <f>SUM(Q6:Q56)</f>
        <v>730291.5</v>
      </c>
      <c r="R61" s="107"/>
      <c r="S61" s="108">
        <f>SUM(S6:S56)</f>
        <v>588650</v>
      </c>
      <c r="T61" s="107"/>
      <c r="U61" s="108">
        <f>SUM(U6:U56)</f>
        <v>709806</v>
      </c>
      <c r="V61" s="107"/>
      <c r="W61" s="108">
        <f>SUM(W6:W56)</f>
        <v>680526.25</v>
      </c>
      <c r="X61" s="107"/>
      <c r="Y61" s="108">
        <f>SUM(Y6:Y56)</f>
        <v>545614.5</v>
      </c>
    </row>
    <row r="62" spans="1:25">
      <c r="A62" s="103"/>
      <c r="B62" s="104"/>
      <c r="C62" s="105"/>
      <c r="D62" s="106"/>
      <c r="E62" s="103"/>
      <c r="F62" s="107"/>
      <c r="G62" s="108"/>
      <c r="H62" s="107"/>
      <c r="I62" s="108"/>
      <c r="J62" s="107"/>
      <c r="K62" s="108"/>
      <c r="L62" s="107"/>
      <c r="M62" s="108"/>
      <c r="N62" s="107"/>
      <c r="O62" s="108"/>
      <c r="P62" s="107"/>
      <c r="Q62" s="108"/>
      <c r="R62" s="107"/>
      <c r="S62" s="108"/>
      <c r="T62" s="107"/>
      <c r="U62" s="108"/>
      <c r="V62" s="107"/>
      <c r="W62" s="108"/>
      <c r="X62" s="107"/>
      <c r="Y62" s="108"/>
    </row>
    <row r="63" spans="1:25">
      <c r="A63" s="103"/>
      <c r="B63" s="104" t="s">
        <v>227</v>
      </c>
      <c r="C63" s="105"/>
      <c r="D63" s="106"/>
      <c r="E63" s="103"/>
      <c r="F63" s="107"/>
      <c r="G63" s="108">
        <f>G61</f>
        <v>1042175</v>
      </c>
      <c r="H63" s="107"/>
      <c r="I63" s="108">
        <f>I61</f>
        <v>816430</v>
      </c>
      <c r="J63" s="107"/>
      <c r="K63" s="108">
        <f>K61</f>
        <v>816430</v>
      </c>
      <c r="L63" s="107"/>
      <c r="M63" s="108">
        <f>M61</f>
        <v>672225</v>
      </c>
      <c r="N63" s="107"/>
      <c r="O63" s="108">
        <f>O61</f>
        <v>772948</v>
      </c>
      <c r="P63" s="107"/>
      <c r="Q63" s="108">
        <f>Q61</f>
        <v>730291.5</v>
      </c>
      <c r="R63" s="107"/>
      <c r="S63" s="108">
        <f>S61</f>
        <v>588650</v>
      </c>
      <c r="T63" s="107"/>
      <c r="U63" s="108">
        <f>U61</f>
        <v>709806</v>
      </c>
      <c r="V63" s="107"/>
      <c r="W63" s="108">
        <f>W61</f>
        <v>680526.25</v>
      </c>
      <c r="X63" s="107"/>
      <c r="Y63" s="108">
        <f>Y61</f>
        <v>545614.5</v>
      </c>
    </row>
    <row r="64" spans="1:25">
      <c r="A64" s="8"/>
      <c r="B64" s="8"/>
      <c r="C64" s="8"/>
      <c r="D64" s="8"/>
      <c r="E64" s="8"/>
      <c r="F64" s="8"/>
      <c r="G64" s="8"/>
      <c r="H64" s="298"/>
      <c r="I64" s="298"/>
      <c r="J64" s="354"/>
      <c r="K64" s="354"/>
      <c r="L64" s="8"/>
      <c r="M64" s="8"/>
      <c r="N64" s="8"/>
      <c r="O64" s="8"/>
      <c r="P64" s="398"/>
      <c r="Q64" s="398"/>
      <c r="R64" s="8"/>
      <c r="S64" s="8"/>
      <c r="T64" s="8"/>
      <c r="U64" s="8"/>
      <c r="V64" s="354"/>
      <c r="W64" s="354"/>
      <c r="X64" s="8"/>
      <c r="Y64" s="8"/>
    </row>
  </sheetData>
  <mergeCells count="11">
    <mergeCell ref="X1:Y1"/>
    <mergeCell ref="A1:E1"/>
    <mergeCell ref="F1:G1"/>
    <mergeCell ref="L1:M1"/>
    <mergeCell ref="R1:S1"/>
    <mergeCell ref="T1:U1"/>
    <mergeCell ref="N1:O1"/>
    <mergeCell ref="H1:I1"/>
    <mergeCell ref="V1:W1"/>
    <mergeCell ref="J1:K1"/>
    <mergeCell ref="P1:Q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7"/>
  <sheetViews>
    <sheetView showGridLines="0" zoomScaleNormal="100" zoomScaleSheetLayoutView="100" workbookViewId="0">
      <pane xSplit="4" ySplit="4" topLeftCell="L190" activePane="bottomRight" state="frozen"/>
      <selection pane="topRight" activeCell="E1" sqref="E1"/>
      <selection pane="bottomLeft" activeCell="A5" sqref="A5"/>
      <selection pane="bottomRight" activeCell="R204" sqref="R204"/>
    </sheetView>
  </sheetViews>
  <sheetFormatPr defaultRowHeight="11.25"/>
  <cols>
    <col min="1" max="1" width="5.5703125" style="15" bestFit="1" customWidth="1"/>
    <col min="2" max="2" width="56.7109375" style="9" customWidth="1"/>
    <col min="3" max="3" width="4.42578125" style="11" bestFit="1" customWidth="1"/>
    <col min="4" max="4" width="4.28515625" style="11" bestFit="1" customWidth="1"/>
    <col min="5" max="5" width="14" style="243" bestFit="1" customWidth="1"/>
    <col min="6" max="6" width="12.28515625" style="243" bestFit="1" customWidth="1"/>
    <col min="7" max="7" width="14" style="243" bestFit="1" customWidth="1"/>
    <col min="8" max="8" width="12.28515625" style="243" bestFit="1" customWidth="1"/>
    <col min="9" max="9" width="14" style="243" bestFit="1" customWidth="1"/>
    <col min="10" max="10" width="12.28515625" style="243" bestFit="1" customWidth="1"/>
    <col min="11" max="11" width="14" style="243" bestFit="1" customWidth="1"/>
    <col min="12" max="12" width="12.28515625" style="243" bestFit="1" customWidth="1"/>
    <col min="13" max="13" width="14" style="243" bestFit="1" customWidth="1"/>
    <col min="14" max="14" width="12.28515625" style="243" bestFit="1" customWidth="1"/>
    <col min="15" max="15" width="14" style="243" bestFit="1" customWidth="1"/>
    <col min="16" max="16" width="12.28515625" style="243" bestFit="1" customWidth="1"/>
    <col min="17" max="17" width="14" style="243" bestFit="1" customWidth="1"/>
    <col min="18" max="18" width="12.28515625" style="243" bestFit="1" customWidth="1"/>
    <col min="19" max="19" width="14" style="243" bestFit="1" customWidth="1"/>
    <col min="20" max="20" width="12.28515625" style="243" bestFit="1" customWidth="1"/>
    <col min="21" max="261" width="9.140625" style="9"/>
    <col min="262" max="262" width="7.7109375" style="9" customWidth="1"/>
    <col min="263" max="263" width="56.7109375" style="9" customWidth="1"/>
    <col min="264" max="264" width="8.42578125" style="9" customWidth="1"/>
    <col min="265" max="265" width="8" style="9" customWidth="1"/>
    <col min="266" max="266" width="14.140625" style="9" customWidth="1"/>
    <col min="267" max="267" width="16.140625" style="9" customWidth="1"/>
    <col min="268" max="517" width="9.140625" style="9"/>
    <col min="518" max="518" width="7.7109375" style="9" customWidth="1"/>
    <col min="519" max="519" width="56.7109375" style="9" customWidth="1"/>
    <col min="520" max="520" width="8.42578125" style="9" customWidth="1"/>
    <col min="521" max="521" width="8" style="9" customWidth="1"/>
    <col min="522" max="522" width="14.140625" style="9" customWidth="1"/>
    <col min="523" max="523" width="16.140625" style="9" customWidth="1"/>
    <col min="524" max="773" width="9.140625" style="9"/>
    <col min="774" max="774" width="7.7109375" style="9" customWidth="1"/>
    <col min="775" max="775" width="56.7109375" style="9" customWidth="1"/>
    <col min="776" max="776" width="8.42578125" style="9" customWidth="1"/>
    <col min="777" max="777" width="8" style="9" customWidth="1"/>
    <col min="778" max="778" width="14.140625" style="9" customWidth="1"/>
    <col min="779" max="779" width="16.140625" style="9" customWidth="1"/>
    <col min="780" max="1029" width="9.140625" style="9"/>
    <col min="1030" max="1030" width="7.7109375" style="9" customWidth="1"/>
    <col min="1031" max="1031" width="56.7109375" style="9" customWidth="1"/>
    <col min="1032" max="1032" width="8.42578125" style="9" customWidth="1"/>
    <col min="1033" max="1033" width="8" style="9" customWidth="1"/>
    <col min="1034" max="1034" width="14.140625" style="9" customWidth="1"/>
    <col min="1035" max="1035" width="16.140625" style="9" customWidth="1"/>
    <col min="1036" max="1285" width="9.140625" style="9"/>
    <col min="1286" max="1286" width="7.7109375" style="9" customWidth="1"/>
    <col min="1287" max="1287" width="56.7109375" style="9" customWidth="1"/>
    <col min="1288" max="1288" width="8.42578125" style="9" customWidth="1"/>
    <col min="1289" max="1289" width="8" style="9" customWidth="1"/>
    <col min="1290" max="1290" width="14.140625" style="9" customWidth="1"/>
    <col min="1291" max="1291" width="16.140625" style="9" customWidth="1"/>
    <col min="1292" max="1541" width="9.140625" style="9"/>
    <col min="1542" max="1542" width="7.7109375" style="9" customWidth="1"/>
    <col min="1543" max="1543" width="56.7109375" style="9" customWidth="1"/>
    <col min="1544" max="1544" width="8.42578125" style="9" customWidth="1"/>
    <col min="1545" max="1545" width="8" style="9" customWidth="1"/>
    <col min="1546" max="1546" width="14.140625" style="9" customWidth="1"/>
    <col min="1547" max="1547" width="16.140625" style="9" customWidth="1"/>
    <col min="1548" max="1797" width="9.140625" style="9"/>
    <col min="1798" max="1798" width="7.7109375" style="9" customWidth="1"/>
    <col min="1799" max="1799" width="56.7109375" style="9" customWidth="1"/>
    <col min="1800" max="1800" width="8.42578125" style="9" customWidth="1"/>
    <col min="1801" max="1801" width="8" style="9" customWidth="1"/>
    <col min="1802" max="1802" width="14.140625" style="9" customWidth="1"/>
    <col min="1803" max="1803" width="16.140625" style="9" customWidth="1"/>
    <col min="1804" max="2053" width="9.140625" style="9"/>
    <col min="2054" max="2054" width="7.7109375" style="9" customWidth="1"/>
    <col min="2055" max="2055" width="56.7109375" style="9" customWidth="1"/>
    <col min="2056" max="2056" width="8.42578125" style="9" customWidth="1"/>
    <col min="2057" max="2057" width="8" style="9" customWidth="1"/>
    <col min="2058" max="2058" width="14.140625" style="9" customWidth="1"/>
    <col min="2059" max="2059" width="16.140625" style="9" customWidth="1"/>
    <col min="2060" max="2309" width="9.140625" style="9"/>
    <col min="2310" max="2310" width="7.7109375" style="9" customWidth="1"/>
    <col min="2311" max="2311" width="56.7109375" style="9" customWidth="1"/>
    <col min="2312" max="2312" width="8.42578125" style="9" customWidth="1"/>
    <col min="2313" max="2313" width="8" style="9" customWidth="1"/>
    <col min="2314" max="2314" width="14.140625" style="9" customWidth="1"/>
    <col min="2315" max="2315" width="16.140625" style="9" customWidth="1"/>
    <col min="2316" max="2565" width="9.140625" style="9"/>
    <col min="2566" max="2566" width="7.7109375" style="9" customWidth="1"/>
    <col min="2567" max="2567" width="56.7109375" style="9" customWidth="1"/>
    <col min="2568" max="2568" width="8.42578125" style="9" customWidth="1"/>
    <col min="2569" max="2569" width="8" style="9" customWidth="1"/>
    <col min="2570" max="2570" width="14.140625" style="9" customWidth="1"/>
    <col min="2571" max="2571" width="16.140625" style="9" customWidth="1"/>
    <col min="2572" max="2821" width="9.140625" style="9"/>
    <col min="2822" max="2822" width="7.7109375" style="9" customWidth="1"/>
    <col min="2823" max="2823" width="56.7109375" style="9" customWidth="1"/>
    <col min="2824" max="2824" width="8.42578125" style="9" customWidth="1"/>
    <col min="2825" max="2825" width="8" style="9" customWidth="1"/>
    <col min="2826" max="2826" width="14.140625" style="9" customWidth="1"/>
    <col min="2827" max="2827" width="16.140625" style="9" customWidth="1"/>
    <col min="2828" max="3077" width="9.140625" style="9"/>
    <col min="3078" max="3078" width="7.7109375" style="9" customWidth="1"/>
    <col min="3079" max="3079" width="56.7109375" style="9" customWidth="1"/>
    <col min="3080" max="3080" width="8.42578125" style="9" customWidth="1"/>
    <col min="3081" max="3081" width="8" style="9" customWidth="1"/>
    <col min="3082" max="3082" width="14.140625" style="9" customWidth="1"/>
    <col min="3083" max="3083" width="16.140625" style="9" customWidth="1"/>
    <col min="3084" max="3333" width="9.140625" style="9"/>
    <col min="3334" max="3334" width="7.7109375" style="9" customWidth="1"/>
    <col min="3335" max="3335" width="56.7109375" style="9" customWidth="1"/>
    <col min="3336" max="3336" width="8.42578125" style="9" customWidth="1"/>
    <col min="3337" max="3337" width="8" style="9" customWidth="1"/>
    <col min="3338" max="3338" width="14.140625" style="9" customWidth="1"/>
    <col min="3339" max="3339" width="16.140625" style="9" customWidth="1"/>
    <col min="3340" max="3589" width="9.140625" style="9"/>
    <col min="3590" max="3590" width="7.7109375" style="9" customWidth="1"/>
    <col min="3591" max="3591" width="56.7109375" style="9" customWidth="1"/>
    <col min="3592" max="3592" width="8.42578125" style="9" customWidth="1"/>
    <col min="3593" max="3593" width="8" style="9" customWidth="1"/>
    <col min="3594" max="3594" width="14.140625" style="9" customWidth="1"/>
    <col min="3595" max="3595" width="16.140625" style="9" customWidth="1"/>
    <col min="3596" max="3845" width="9.140625" style="9"/>
    <col min="3846" max="3846" width="7.7109375" style="9" customWidth="1"/>
    <col min="3847" max="3847" width="56.7109375" style="9" customWidth="1"/>
    <col min="3848" max="3848" width="8.42578125" style="9" customWidth="1"/>
    <col min="3849" max="3849" width="8" style="9" customWidth="1"/>
    <col min="3850" max="3850" width="14.140625" style="9" customWidth="1"/>
    <col min="3851" max="3851" width="16.140625" style="9" customWidth="1"/>
    <col min="3852" max="4101" width="9.140625" style="9"/>
    <col min="4102" max="4102" width="7.7109375" style="9" customWidth="1"/>
    <col min="4103" max="4103" width="56.7109375" style="9" customWidth="1"/>
    <col min="4104" max="4104" width="8.42578125" style="9" customWidth="1"/>
    <col min="4105" max="4105" width="8" style="9" customWidth="1"/>
    <col min="4106" max="4106" width="14.140625" style="9" customWidth="1"/>
    <col min="4107" max="4107" width="16.140625" style="9" customWidth="1"/>
    <col min="4108" max="4357" width="9.140625" style="9"/>
    <col min="4358" max="4358" width="7.7109375" style="9" customWidth="1"/>
    <col min="4359" max="4359" width="56.7109375" style="9" customWidth="1"/>
    <col min="4360" max="4360" width="8.42578125" style="9" customWidth="1"/>
    <col min="4361" max="4361" width="8" style="9" customWidth="1"/>
    <col min="4362" max="4362" width="14.140625" style="9" customWidth="1"/>
    <col min="4363" max="4363" width="16.140625" style="9" customWidth="1"/>
    <col min="4364" max="4613" width="9.140625" style="9"/>
    <col min="4614" max="4614" width="7.7109375" style="9" customWidth="1"/>
    <col min="4615" max="4615" width="56.7109375" style="9" customWidth="1"/>
    <col min="4616" max="4616" width="8.42578125" style="9" customWidth="1"/>
    <col min="4617" max="4617" width="8" style="9" customWidth="1"/>
    <col min="4618" max="4618" width="14.140625" style="9" customWidth="1"/>
    <col min="4619" max="4619" width="16.140625" style="9" customWidth="1"/>
    <col min="4620" max="4869" width="9.140625" style="9"/>
    <col min="4870" max="4870" width="7.7109375" style="9" customWidth="1"/>
    <col min="4871" max="4871" width="56.7109375" style="9" customWidth="1"/>
    <col min="4872" max="4872" width="8.42578125" style="9" customWidth="1"/>
    <col min="4873" max="4873" width="8" style="9" customWidth="1"/>
    <col min="4874" max="4874" width="14.140625" style="9" customWidth="1"/>
    <col min="4875" max="4875" width="16.140625" style="9" customWidth="1"/>
    <col min="4876" max="5125" width="9.140625" style="9"/>
    <col min="5126" max="5126" width="7.7109375" style="9" customWidth="1"/>
    <col min="5127" max="5127" width="56.7109375" style="9" customWidth="1"/>
    <col min="5128" max="5128" width="8.42578125" style="9" customWidth="1"/>
    <col min="5129" max="5129" width="8" style="9" customWidth="1"/>
    <col min="5130" max="5130" width="14.140625" style="9" customWidth="1"/>
    <col min="5131" max="5131" width="16.140625" style="9" customWidth="1"/>
    <col min="5132" max="5381" width="9.140625" style="9"/>
    <col min="5382" max="5382" width="7.7109375" style="9" customWidth="1"/>
    <col min="5383" max="5383" width="56.7109375" style="9" customWidth="1"/>
    <col min="5384" max="5384" width="8.42578125" style="9" customWidth="1"/>
    <col min="5385" max="5385" width="8" style="9" customWidth="1"/>
    <col min="5386" max="5386" width="14.140625" style="9" customWidth="1"/>
    <col min="5387" max="5387" width="16.140625" style="9" customWidth="1"/>
    <col min="5388" max="5637" width="9.140625" style="9"/>
    <col min="5638" max="5638" width="7.7109375" style="9" customWidth="1"/>
    <col min="5639" max="5639" width="56.7109375" style="9" customWidth="1"/>
    <col min="5640" max="5640" width="8.42578125" style="9" customWidth="1"/>
    <col min="5641" max="5641" width="8" style="9" customWidth="1"/>
    <col min="5642" max="5642" width="14.140625" style="9" customWidth="1"/>
    <col min="5643" max="5643" width="16.140625" style="9" customWidth="1"/>
    <col min="5644" max="5893" width="9.140625" style="9"/>
    <col min="5894" max="5894" width="7.7109375" style="9" customWidth="1"/>
    <col min="5895" max="5895" width="56.7109375" style="9" customWidth="1"/>
    <col min="5896" max="5896" width="8.42578125" style="9" customWidth="1"/>
    <col min="5897" max="5897" width="8" style="9" customWidth="1"/>
    <col min="5898" max="5898" width="14.140625" style="9" customWidth="1"/>
    <col min="5899" max="5899" width="16.140625" style="9" customWidth="1"/>
    <col min="5900" max="6149" width="9.140625" style="9"/>
    <col min="6150" max="6150" width="7.7109375" style="9" customWidth="1"/>
    <col min="6151" max="6151" width="56.7109375" style="9" customWidth="1"/>
    <col min="6152" max="6152" width="8.42578125" style="9" customWidth="1"/>
    <col min="6153" max="6153" width="8" style="9" customWidth="1"/>
    <col min="6154" max="6154" width="14.140625" style="9" customWidth="1"/>
    <col min="6155" max="6155" width="16.140625" style="9" customWidth="1"/>
    <col min="6156" max="6405" width="9.140625" style="9"/>
    <col min="6406" max="6406" width="7.7109375" style="9" customWidth="1"/>
    <col min="6407" max="6407" width="56.7109375" style="9" customWidth="1"/>
    <col min="6408" max="6408" width="8.42578125" style="9" customWidth="1"/>
    <col min="6409" max="6409" width="8" style="9" customWidth="1"/>
    <col min="6410" max="6410" width="14.140625" style="9" customWidth="1"/>
    <col min="6411" max="6411" width="16.140625" style="9" customWidth="1"/>
    <col min="6412" max="6661" width="9.140625" style="9"/>
    <col min="6662" max="6662" width="7.7109375" style="9" customWidth="1"/>
    <col min="6663" max="6663" width="56.7109375" style="9" customWidth="1"/>
    <col min="6664" max="6664" width="8.42578125" style="9" customWidth="1"/>
    <col min="6665" max="6665" width="8" style="9" customWidth="1"/>
    <col min="6666" max="6666" width="14.140625" style="9" customWidth="1"/>
    <col min="6667" max="6667" width="16.140625" style="9" customWidth="1"/>
    <col min="6668" max="6917" width="9.140625" style="9"/>
    <col min="6918" max="6918" width="7.7109375" style="9" customWidth="1"/>
    <col min="6919" max="6919" width="56.7109375" style="9" customWidth="1"/>
    <col min="6920" max="6920" width="8.42578125" style="9" customWidth="1"/>
    <col min="6921" max="6921" width="8" style="9" customWidth="1"/>
    <col min="6922" max="6922" width="14.140625" style="9" customWidth="1"/>
    <col min="6923" max="6923" width="16.140625" style="9" customWidth="1"/>
    <col min="6924" max="7173" width="9.140625" style="9"/>
    <col min="7174" max="7174" width="7.7109375" style="9" customWidth="1"/>
    <col min="7175" max="7175" width="56.7109375" style="9" customWidth="1"/>
    <col min="7176" max="7176" width="8.42578125" style="9" customWidth="1"/>
    <col min="7177" max="7177" width="8" style="9" customWidth="1"/>
    <col min="7178" max="7178" width="14.140625" style="9" customWidth="1"/>
    <col min="7179" max="7179" width="16.140625" style="9" customWidth="1"/>
    <col min="7180" max="7429" width="9.140625" style="9"/>
    <col min="7430" max="7430" width="7.7109375" style="9" customWidth="1"/>
    <col min="7431" max="7431" width="56.7109375" style="9" customWidth="1"/>
    <col min="7432" max="7432" width="8.42578125" style="9" customWidth="1"/>
    <col min="7433" max="7433" width="8" style="9" customWidth="1"/>
    <col min="7434" max="7434" width="14.140625" style="9" customWidth="1"/>
    <col min="7435" max="7435" width="16.140625" style="9" customWidth="1"/>
    <col min="7436" max="7685" width="9.140625" style="9"/>
    <col min="7686" max="7686" width="7.7109375" style="9" customWidth="1"/>
    <col min="7687" max="7687" width="56.7109375" style="9" customWidth="1"/>
    <col min="7688" max="7688" width="8.42578125" style="9" customWidth="1"/>
    <col min="7689" max="7689" width="8" style="9" customWidth="1"/>
    <col min="7690" max="7690" width="14.140625" style="9" customWidth="1"/>
    <col min="7691" max="7691" width="16.140625" style="9" customWidth="1"/>
    <col min="7692" max="7941" width="9.140625" style="9"/>
    <col min="7942" max="7942" width="7.7109375" style="9" customWidth="1"/>
    <col min="7943" max="7943" width="56.7109375" style="9" customWidth="1"/>
    <col min="7944" max="7944" width="8.42578125" style="9" customWidth="1"/>
    <col min="7945" max="7945" width="8" style="9" customWidth="1"/>
    <col min="7946" max="7946" width="14.140625" style="9" customWidth="1"/>
    <col min="7947" max="7947" width="16.140625" style="9" customWidth="1"/>
    <col min="7948" max="8197" width="9.140625" style="9"/>
    <col min="8198" max="8198" width="7.7109375" style="9" customWidth="1"/>
    <col min="8199" max="8199" width="56.7109375" style="9" customWidth="1"/>
    <col min="8200" max="8200" width="8.42578125" style="9" customWidth="1"/>
    <col min="8201" max="8201" width="8" style="9" customWidth="1"/>
    <col min="8202" max="8202" width="14.140625" style="9" customWidth="1"/>
    <col min="8203" max="8203" width="16.140625" style="9" customWidth="1"/>
    <col min="8204" max="8453" width="9.140625" style="9"/>
    <col min="8454" max="8454" width="7.7109375" style="9" customWidth="1"/>
    <col min="8455" max="8455" width="56.7109375" style="9" customWidth="1"/>
    <col min="8456" max="8456" width="8.42578125" style="9" customWidth="1"/>
    <col min="8457" max="8457" width="8" style="9" customWidth="1"/>
    <col min="8458" max="8458" width="14.140625" style="9" customWidth="1"/>
    <col min="8459" max="8459" width="16.140625" style="9" customWidth="1"/>
    <col min="8460" max="8709" width="9.140625" style="9"/>
    <col min="8710" max="8710" width="7.7109375" style="9" customWidth="1"/>
    <col min="8711" max="8711" width="56.7109375" style="9" customWidth="1"/>
    <col min="8712" max="8712" width="8.42578125" style="9" customWidth="1"/>
    <col min="8713" max="8713" width="8" style="9" customWidth="1"/>
    <col min="8714" max="8714" width="14.140625" style="9" customWidth="1"/>
    <col min="8715" max="8715" width="16.140625" style="9" customWidth="1"/>
    <col min="8716" max="8965" width="9.140625" style="9"/>
    <col min="8966" max="8966" width="7.7109375" style="9" customWidth="1"/>
    <col min="8967" max="8967" width="56.7109375" style="9" customWidth="1"/>
    <col min="8968" max="8968" width="8.42578125" style="9" customWidth="1"/>
    <col min="8969" max="8969" width="8" style="9" customWidth="1"/>
    <col min="8970" max="8970" width="14.140625" style="9" customWidth="1"/>
    <col min="8971" max="8971" width="16.140625" style="9" customWidth="1"/>
    <col min="8972" max="9221" width="9.140625" style="9"/>
    <col min="9222" max="9222" width="7.7109375" style="9" customWidth="1"/>
    <col min="9223" max="9223" width="56.7109375" style="9" customWidth="1"/>
    <col min="9224" max="9224" width="8.42578125" style="9" customWidth="1"/>
    <col min="9225" max="9225" width="8" style="9" customWidth="1"/>
    <col min="9226" max="9226" width="14.140625" style="9" customWidth="1"/>
    <col min="9227" max="9227" width="16.140625" style="9" customWidth="1"/>
    <col min="9228" max="9477" width="9.140625" style="9"/>
    <col min="9478" max="9478" width="7.7109375" style="9" customWidth="1"/>
    <col min="9479" max="9479" width="56.7109375" style="9" customWidth="1"/>
    <col min="9480" max="9480" width="8.42578125" style="9" customWidth="1"/>
    <col min="9481" max="9481" width="8" style="9" customWidth="1"/>
    <col min="9482" max="9482" width="14.140625" style="9" customWidth="1"/>
    <col min="9483" max="9483" width="16.140625" style="9" customWidth="1"/>
    <col min="9484" max="9733" width="9.140625" style="9"/>
    <col min="9734" max="9734" width="7.7109375" style="9" customWidth="1"/>
    <col min="9735" max="9735" width="56.7109375" style="9" customWidth="1"/>
    <col min="9736" max="9736" width="8.42578125" style="9" customWidth="1"/>
    <col min="9737" max="9737" width="8" style="9" customWidth="1"/>
    <col min="9738" max="9738" width="14.140625" style="9" customWidth="1"/>
    <col min="9739" max="9739" width="16.140625" style="9" customWidth="1"/>
    <col min="9740" max="9989" width="9.140625" style="9"/>
    <col min="9990" max="9990" width="7.7109375" style="9" customWidth="1"/>
    <col min="9991" max="9991" width="56.7109375" style="9" customWidth="1"/>
    <col min="9992" max="9992" width="8.42578125" style="9" customWidth="1"/>
    <col min="9993" max="9993" width="8" style="9" customWidth="1"/>
    <col min="9994" max="9994" width="14.140625" style="9" customWidth="1"/>
    <col min="9995" max="9995" width="16.140625" style="9" customWidth="1"/>
    <col min="9996" max="10245" width="9.140625" style="9"/>
    <col min="10246" max="10246" width="7.7109375" style="9" customWidth="1"/>
    <col min="10247" max="10247" width="56.7109375" style="9" customWidth="1"/>
    <col min="10248" max="10248" width="8.42578125" style="9" customWidth="1"/>
    <col min="10249" max="10249" width="8" style="9" customWidth="1"/>
    <col min="10250" max="10250" width="14.140625" style="9" customWidth="1"/>
    <col min="10251" max="10251" width="16.140625" style="9" customWidth="1"/>
    <col min="10252" max="10501" width="9.140625" style="9"/>
    <col min="10502" max="10502" width="7.7109375" style="9" customWidth="1"/>
    <col min="10503" max="10503" width="56.7109375" style="9" customWidth="1"/>
    <col min="10504" max="10504" width="8.42578125" style="9" customWidth="1"/>
    <col min="10505" max="10505" width="8" style="9" customWidth="1"/>
    <col min="10506" max="10506" width="14.140625" style="9" customWidth="1"/>
    <col min="10507" max="10507" width="16.140625" style="9" customWidth="1"/>
    <col min="10508" max="10757" width="9.140625" style="9"/>
    <col min="10758" max="10758" width="7.7109375" style="9" customWidth="1"/>
    <col min="10759" max="10759" width="56.7109375" style="9" customWidth="1"/>
    <col min="10760" max="10760" width="8.42578125" style="9" customWidth="1"/>
    <col min="10761" max="10761" width="8" style="9" customWidth="1"/>
    <col min="10762" max="10762" width="14.140625" style="9" customWidth="1"/>
    <col min="10763" max="10763" width="16.140625" style="9" customWidth="1"/>
    <col min="10764" max="11013" width="9.140625" style="9"/>
    <col min="11014" max="11014" width="7.7109375" style="9" customWidth="1"/>
    <col min="11015" max="11015" width="56.7109375" style="9" customWidth="1"/>
    <col min="11016" max="11016" width="8.42578125" style="9" customWidth="1"/>
    <col min="11017" max="11017" width="8" style="9" customWidth="1"/>
    <col min="11018" max="11018" width="14.140625" style="9" customWidth="1"/>
    <col min="11019" max="11019" width="16.140625" style="9" customWidth="1"/>
    <col min="11020" max="11269" width="9.140625" style="9"/>
    <col min="11270" max="11270" width="7.7109375" style="9" customWidth="1"/>
    <col min="11271" max="11271" width="56.7109375" style="9" customWidth="1"/>
    <col min="11272" max="11272" width="8.42578125" style="9" customWidth="1"/>
    <col min="11273" max="11273" width="8" style="9" customWidth="1"/>
    <col min="11274" max="11274" width="14.140625" style="9" customWidth="1"/>
    <col min="11275" max="11275" width="16.140625" style="9" customWidth="1"/>
    <col min="11276" max="11525" width="9.140625" style="9"/>
    <col min="11526" max="11526" width="7.7109375" style="9" customWidth="1"/>
    <col min="11527" max="11527" width="56.7109375" style="9" customWidth="1"/>
    <col min="11528" max="11528" width="8.42578125" style="9" customWidth="1"/>
    <col min="11529" max="11529" width="8" style="9" customWidth="1"/>
    <col min="11530" max="11530" width="14.140625" style="9" customWidth="1"/>
    <col min="11531" max="11531" width="16.140625" style="9" customWidth="1"/>
    <col min="11532" max="11781" width="9.140625" style="9"/>
    <col min="11782" max="11782" width="7.7109375" style="9" customWidth="1"/>
    <col min="11783" max="11783" width="56.7109375" style="9" customWidth="1"/>
    <col min="11784" max="11784" width="8.42578125" style="9" customWidth="1"/>
    <col min="11785" max="11785" width="8" style="9" customWidth="1"/>
    <col min="11786" max="11786" width="14.140625" style="9" customWidth="1"/>
    <col min="11787" max="11787" width="16.140625" style="9" customWidth="1"/>
    <col min="11788" max="12037" width="9.140625" style="9"/>
    <col min="12038" max="12038" width="7.7109375" style="9" customWidth="1"/>
    <col min="12039" max="12039" width="56.7109375" style="9" customWidth="1"/>
    <col min="12040" max="12040" width="8.42578125" style="9" customWidth="1"/>
    <col min="12041" max="12041" width="8" style="9" customWidth="1"/>
    <col min="12042" max="12042" width="14.140625" style="9" customWidth="1"/>
    <col min="12043" max="12043" width="16.140625" style="9" customWidth="1"/>
    <col min="12044" max="12293" width="9.140625" style="9"/>
    <col min="12294" max="12294" width="7.7109375" style="9" customWidth="1"/>
    <col min="12295" max="12295" width="56.7109375" style="9" customWidth="1"/>
    <col min="12296" max="12296" width="8.42578125" style="9" customWidth="1"/>
    <col min="12297" max="12297" width="8" style="9" customWidth="1"/>
    <col min="12298" max="12298" width="14.140625" style="9" customWidth="1"/>
    <col min="12299" max="12299" width="16.140625" style="9" customWidth="1"/>
    <col min="12300" max="12549" width="9.140625" style="9"/>
    <col min="12550" max="12550" width="7.7109375" style="9" customWidth="1"/>
    <col min="12551" max="12551" width="56.7109375" style="9" customWidth="1"/>
    <col min="12552" max="12552" width="8.42578125" style="9" customWidth="1"/>
    <col min="12553" max="12553" width="8" style="9" customWidth="1"/>
    <col min="12554" max="12554" width="14.140625" style="9" customWidth="1"/>
    <col min="12555" max="12555" width="16.140625" style="9" customWidth="1"/>
    <col min="12556" max="12805" width="9.140625" style="9"/>
    <col min="12806" max="12806" width="7.7109375" style="9" customWidth="1"/>
    <col min="12807" max="12807" width="56.7109375" style="9" customWidth="1"/>
    <col min="12808" max="12808" width="8.42578125" style="9" customWidth="1"/>
    <col min="12809" max="12809" width="8" style="9" customWidth="1"/>
    <col min="12810" max="12810" width="14.140625" style="9" customWidth="1"/>
    <col min="12811" max="12811" width="16.140625" style="9" customWidth="1"/>
    <col min="12812" max="13061" width="9.140625" style="9"/>
    <col min="13062" max="13062" width="7.7109375" style="9" customWidth="1"/>
    <col min="13063" max="13063" width="56.7109375" style="9" customWidth="1"/>
    <col min="13064" max="13064" width="8.42578125" style="9" customWidth="1"/>
    <col min="13065" max="13065" width="8" style="9" customWidth="1"/>
    <col min="13066" max="13066" width="14.140625" style="9" customWidth="1"/>
    <col min="13067" max="13067" width="16.140625" style="9" customWidth="1"/>
    <col min="13068" max="13317" width="9.140625" style="9"/>
    <col min="13318" max="13318" width="7.7109375" style="9" customWidth="1"/>
    <col min="13319" max="13319" width="56.7109375" style="9" customWidth="1"/>
    <col min="13320" max="13320" width="8.42578125" style="9" customWidth="1"/>
    <col min="13321" max="13321" width="8" style="9" customWidth="1"/>
    <col min="13322" max="13322" width="14.140625" style="9" customWidth="1"/>
    <col min="13323" max="13323" width="16.140625" style="9" customWidth="1"/>
    <col min="13324" max="13573" width="9.140625" style="9"/>
    <col min="13574" max="13574" width="7.7109375" style="9" customWidth="1"/>
    <col min="13575" max="13575" width="56.7109375" style="9" customWidth="1"/>
    <col min="13576" max="13576" width="8.42578125" style="9" customWidth="1"/>
    <col min="13577" max="13577" width="8" style="9" customWidth="1"/>
    <col min="13578" max="13578" width="14.140625" style="9" customWidth="1"/>
    <col min="13579" max="13579" width="16.140625" style="9" customWidth="1"/>
    <col min="13580" max="13829" width="9.140625" style="9"/>
    <col min="13830" max="13830" width="7.7109375" style="9" customWidth="1"/>
    <col min="13831" max="13831" width="56.7109375" style="9" customWidth="1"/>
    <col min="13832" max="13832" width="8.42578125" style="9" customWidth="1"/>
    <col min="13833" max="13833" width="8" style="9" customWidth="1"/>
    <col min="13834" max="13834" width="14.140625" style="9" customWidth="1"/>
    <col min="13835" max="13835" width="16.140625" style="9" customWidth="1"/>
    <col min="13836" max="14085" width="9.140625" style="9"/>
    <col min="14086" max="14086" width="7.7109375" style="9" customWidth="1"/>
    <col min="14087" max="14087" width="56.7109375" style="9" customWidth="1"/>
    <col min="14088" max="14088" width="8.42578125" style="9" customWidth="1"/>
    <col min="14089" max="14089" width="8" style="9" customWidth="1"/>
    <col min="14090" max="14090" width="14.140625" style="9" customWidth="1"/>
    <col min="14091" max="14091" width="16.140625" style="9" customWidth="1"/>
    <col min="14092" max="14341" width="9.140625" style="9"/>
    <col min="14342" max="14342" width="7.7109375" style="9" customWidth="1"/>
    <col min="14343" max="14343" width="56.7109375" style="9" customWidth="1"/>
    <col min="14344" max="14344" width="8.42578125" style="9" customWidth="1"/>
    <col min="14345" max="14345" width="8" style="9" customWidth="1"/>
    <col min="14346" max="14346" width="14.140625" style="9" customWidth="1"/>
    <col min="14347" max="14347" width="16.140625" style="9" customWidth="1"/>
    <col min="14348" max="14597" width="9.140625" style="9"/>
    <col min="14598" max="14598" width="7.7109375" style="9" customWidth="1"/>
    <col min="14599" max="14599" width="56.7109375" style="9" customWidth="1"/>
    <col min="14600" max="14600" width="8.42578125" style="9" customWidth="1"/>
    <col min="14601" max="14601" width="8" style="9" customWidth="1"/>
    <col min="14602" max="14602" width="14.140625" style="9" customWidth="1"/>
    <col min="14603" max="14603" width="16.140625" style="9" customWidth="1"/>
    <col min="14604" max="14853" width="9.140625" style="9"/>
    <col min="14854" max="14854" width="7.7109375" style="9" customWidth="1"/>
    <col min="14855" max="14855" width="56.7109375" style="9" customWidth="1"/>
    <col min="14856" max="14856" width="8.42578125" style="9" customWidth="1"/>
    <col min="14857" max="14857" width="8" style="9" customWidth="1"/>
    <col min="14858" max="14858" width="14.140625" style="9" customWidth="1"/>
    <col min="14859" max="14859" width="16.140625" style="9" customWidth="1"/>
    <col min="14860" max="15109" width="9.140625" style="9"/>
    <col min="15110" max="15110" width="7.7109375" style="9" customWidth="1"/>
    <col min="15111" max="15111" width="56.7109375" style="9" customWidth="1"/>
    <col min="15112" max="15112" width="8.42578125" style="9" customWidth="1"/>
    <col min="15113" max="15113" width="8" style="9" customWidth="1"/>
    <col min="15114" max="15114" width="14.140625" style="9" customWidth="1"/>
    <col min="15115" max="15115" width="16.140625" style="9" customWidth="1"/>
    <col min="15116" max="15365" width="9.140625" style="9"/>
    <col min="15366" max="15366" width="7.7109375" style="9" customWidth="1"/>
    <col min="15367" max="15367" width="56.7109375" style="9" customWidth="1"/>
    <col min="15368" max="15368" width="8.42578125" style="9" customWidth="1"/>
    <col min="15369" max="15369" width="8" style="9" customWidth="1"/>
    <col min="15370" max="15370" width="14.140625" style="9" customWidth="1"/>
    <col min="15371" max="15371" width="16.140625" style="9" customWidth="1"/>
    <col min="15372" max="15621" width="9.140625" style="9"/>
    <col min="15622" max="15622" width="7.7109375" style="9" customWidth="1"/>
    <col min="15623" max="15623" width="56.7109375" style="9" customWidth="1"/>
    <col min="15624" max="15624" width="8.42578125" style="9" customWidth="1"/>
    <col min="15625" max="15625" width="8" style="9" customWidth="1"/>
    <col min="15626" max="15626" width="14.140625" style="9" customWidth="1"/>
    <col min="15627" max="15627" width="16.140625" style="9" customWidth="1"/>
    <col min="15628" max="15877" width="9.140625" style="9"/>
    <col min="15878" max="15878" width="7.7109375" style="9" customWidth="1"/>
    <col min="15879" max="15879" width="56.7109375" style="9" customWidth="1"/>
    <col min="15880" max="15880" width="8.42578125" style="9" customWidth="1"/>
    <col min="15881" max="15881" width="8" style="9" customWidth="1"/>
    <col min="15882" max="15882" width="14.140625" style="9" customWidth="1"/>
    <col min="15883" max="15883" width="16.140625" style="9" customWidth="1"/>
    <col min="15884" max="16133" width="9.140625" style="9"/>
    <col min="16134" max="16134" width="7.7109375" style="9" customWidth="1"/>
    <col min="16135" max="16135" width="56.7109375" style="9" customWidth="1"/>
    <col min="16136" max="16136" width="8.42578125" style="9" customWidth="1"/>
    <col min="16137" max="16137" width="8" style="9" customWidth="1"/>
    <col min="16138" max="16138" width="14.140625" style="9" customWidth="1"/>
    <col min="16139" max="16139" width="16.140625" style="9" customWidth="1"/>
    <col min="16140" max="16384" width="9.140625" style="9"/>
  </cols>
  <sheetData>
    <row r="1" spans="1:20">
      <c r="A1" s="421" t="s">
        <v>364</v>
      </c>
      <c r="B1" s="422"/>
      <c r="C1" s="422"/>
      <c r="D1" s="422"/>
      <c r="E1" s="422"/>
      <c r="F1" s="422"/>
      <c r="G1" s="283"/>
      <c r="H1" s="283"/>
      <c r="I1" s="283"/>
      <c r="J1" s="283"/>
      <c r="K1" s="9"/>
      <c r="L1" s="9"/>
      <c r="M1" s="9"/>
      <c r="N1" s="9"/>
      <c r="O1" s="9"/>
      <c r="P1" s="9"/>
      <c r="Q1" s="9"/>
      <c r="R1" s="9"/>
      <c r="S1" s="9"/>
      <c r="T1" s="9"/>
    </row>
    <row r="2" spans="1:20" ht="11.25" customHeight="1">
      <c r="A2" s="426"/>
      <c r="B2" s="427"/>
      <c r="C2" s="427"/>
      <c r="D2" s="428"/>
      <c r="E2" s="417" t="s">
        <v>680</v>
      </c>
      <c r="F2" s="418"/>
      <c r="G2" s="417" t="s">
        <v>692</v>
      </c>
      <c r="H2" s="418"/>
      <c r="I2" s="417" t="s">
        <v>699</v>
      </c>
      <c r="J2" s="418"/>
      <c r="K2" s="417" t="s">
        <v>682</v>
      </c>
      <c r="L2" s="418"/>
      <c r="M2" s="417" t="s">
        <v>682</v>
      </c>
      <c r="N2" s="418"/>
      <c r="O2" s="417" t="s">
        <v>685</v>
      </c>
      <c r="P2" s="418"/>
      <c r="Q2" s="417" t="s">
        <v>703</v>
      </c>
      <c r="R2" s="418"/>
      <c r="S2" s="417" t="s">
        <v>689</v>
      </c>
      <c r="T2" s="418"/>
    </row>
    <row r="3" spans="1:20">
      <c r="A3" s="423" t="s">
        <v>365</v>
      </c>
      <c r="B3" s="424"/>
      <c r="C3" s="424"/>
      <c r="D3" s="424"/>
      <c r="E3" s="424"/>
      <c r="F3" s="424"/>
      <c r="G3" s="289"/>
      <c r="H3" s="289"/>
      <c r="I3" s="289"/>
      <c r="J3" s="289"/>
      <c r="K3" s="9"/>
      <c r="L3" s="9"/>
      <c r="M3" s="9"/>
      <c r="N3" s="9"/>
      <c r="O3" s="9"/>
      <c r="P3" s="9"/>
      <c r="Q3" s="9"/>
      <c r="R3" s="9"/>
      <c r="S3" s="9"/>
      <c r="T3" s="9"/>
    </row>
    <row r="4" spans="1:20">
      <c r="A4" s="115" t="s">
        <v>366</v>
      </c>
      <c r="B4" s="116" t="s">
        <v>367</v>
      </c>
      <c r="C4" s="115" t="s">
        <v>368</v>
      </c>
      <c r="D4" s="117" t="s">
        <v>369</v>
      </c>
      <c r="E4" s="236" t="s">
        <v>370</v>
      </c>
      <c r="F4" s="236" t="s">
        <v>371</v>
      </c>
      <c r="G4" s="236" t="s">
        <v>370</v>
      </c>
      <c r="H4" s="236" t="s">
        <v>371</v>
      </c>
      <c r="I4" s="236" t="s">
        <v>370</v>
      </c>
      <c r="J4" s="236" t="s">
        <v>371</v>
      </c>
      <c r="K4" s="236" t="s">
        <v>370</v>
      </c>
      <c r="L4" s="236" t="s">
        <v>371</v>
      </c>
      <c r="M4" s="236" t="s">
        <v>370</v>
      </c>
      <c r="N4" s="236" t="s">
        <v>371</v>
      </c>
      <c r="O4" s="236" t="s">
        <v>370</v>
      </c>
      <c r="P4" s="236" t="s">
        <v>371</v>
      </c>
      <c r="Q4" s="236" t="s">
        <v>370</v>
      </c>
      <c r="R4" s="236" t="s">
        <v>371</v>
      </c>
      <c r="S4" s="236" t="s">
        <v>370</v>
      </c>
      <c r="T4" s="236" t="s">
        <v>371</v>
      </c>
    </row>
    <row r="5" spans="1:20">
      <c r="A5" s="117"/>
      <c r="B5" s="118"/>
      <c r="C5" s="117"/>
      <c r="D5" s="117"/>
      <c r="E5" s="237" t="s">
        <v>372</v>
      </c>
      <c r="F5" s="238" t="s">
        <v>372</v>
      </c>
      <c r="G5" s="237" t="s">
        <v>372</v>
      </c>
      <c r="H5" s="238" t="s">
        <v>372</v>
      </c>
      <c r="I5" s="237" t="s">
        <v>372</v>
      </c>
      <c r="J5" s="238" t="s">
        <v>372</v>
      </c>
      <c r="K5" s="237" t="s">
        <v>372</v>
      </c>
      <c r="L5" s="238" t="s">
        <v>372</v>
      </c>
      <c r="M5" s="237" t="s">
        <v>372</v>
      </c>
      <c r="N5" s="238" t="s">
        <v>372</v>
      </c>
      <c r="O5" s="237" t="s">
        <v>372</v>
      </c>
      <c r="P5" s="238" t="s">
        <v>372</v>
      </c>
      <c r="Q5" s="237" t="s">
        <v>372</v>
      </c>
      <c r="R5" s="238" t="s">
        <v>372</v>
      </c>
      <c r="S5" s="237" t="s">
        <v>372</v>
      </c>
      <c r="T5" s="238" t="s">
        <v>372</v>
      </c>
    </row>
    <row r="6" spans="1:20">
      <c r="A6" s="117"/>
      <c r="B6" s="118"/>
      <c r="C6" s="117"/>
      <c r="D6" s="117"/>
      <c r="E6" s="237"/>
      <c r="F6" s="238"/>
      <c r="G6" s="237"/>
      <c r="H6" s="238"/>
      <c r="I6" s="237"/>
      <c r="J6" s="238"/>
      <c r="K6" s="237"/>
      <c r="L6" s="238"/>
      <c r="M6" s="237"/>
      <c r="N6" s="238"/>
      <c r="O6" s="237"/>
      <c r="P6" s="238"/>
      <c r="Q6" s="237"/>
      <c r="R6" s="238"/>
      <c r="S6" s="237"/>
      <c r="T6" s="238"/>
    </row>
    <row r="7" spans="1:20" ht="146.25">
      <c r="A7" s="120"/>
      <c r="B7" s="121" t="s">
        <v>373</v>
      </c>
      <c r="C7" s="120"/>
      <c r="D7" s="122"/>
      <c r="E7" s="239"/>
      <c r="F7" s="239"/>
      <c r="G7" s="239"/>
      <c r="H7" s="239"/>
      <c r="I7" s="239"/>
      <c r="J7" s="239"/>
      <c r="K7" s="239"/>
      <c r="L7" s="239"/>
      <c r="M7" s="239"/>
      <c r="N7" s="239"/>
      <c r="O7" s="239"/>
      <c r="P7" s="239"/>
      <c r="Q7" s="239"/>
      <c r="R7" s="239"/>
      <c r="S7" s="239"/>
      <c r="T7" s="239"/>
    </row>
    <row r="8" spans="1:20">
      <c r="A8" s="120"/>
      <c r="B8" s="121"/>
      <c r="C8" s="120"/>
      <c r="D8" s="122"/>
      <c r="E8" s="239"/>
      <c r="F8" s="239"/>
      <c r="G8" s="239"/>
      <c r="H8" s="239"/>
      <c r="I8" s="239"/>
      <c r="J8" s="239"/>
      <c r="K8" s="239"/>
      <c r="L8" s="239"/>
      <c r="M8" s="239"/>
      <c r="N8" s="239"/>
      <c r="O8" s="239"/>
      <c r="P8" s="239"/>
      <c r="Q8" s="239"/>
      <c r="R8" s="239"/>
      <c r="S8" s="239"/>
      <c r="T8" s="239"/>
    </row>
    <row r="9" spans="1:20" ht="22.5">
      <c r="A9" s="120"/>
      <c r="B9" s="121" t="s">
        <v>374</v>
      </c>
      <c r="C9" s="120"/>
      <c r="D9" s="122"/>
      <c r="E9" s="239"/>
      <c r="F9" s="239"/>
      <c r="G9" s="239"/>
      <c r="H9" s="239"/>
      <c r="I9" s="239"/>
      <c r="J9" s="239"/>
      <c r="K9" s="239"/>
      <c r="L9" s="239"/>
      <c r="M9" s="239"/>
      <c r="N9" s="239"/>
      <c r="O9" s="239"/>
      <c r="P9" s="239"/>
      <c r="Q9" s="239"/>
      <c r="R9" s="239"/>
      <c r="S9" s="239"/>
      <c r="T9" s="239"/>
    </row>
    <row r="10" spans="1:20">
      <c r="A10" s="120"/>
      <c r="B10" s="121"/>
      <c r="C10" s="120"/>
      <c r="D10" s="122"/>
      <c r="E10" s="239"/>
      <c r="F10" s="239"/>
      <c r="G10" s="239"/>
      <c r="H10" s="239"/>
      <c r="I10" s="239"/>
      <c r="J10" s="239"/>
      <c r="K10" s="239"/>
      <c r="L10" s="239"/>
      <c r="M10" s="239"/>
      <c r="N10" s="239"/>
      <c r="O10" s="239"/>
      <c r="P10" s="239"/>
      <c r="Q10" s="239"/>
      <c r="R10" s="239"/>
      <c r="S10" s="239"/>
      <c r="T10" s="239"/>
    </row>
    <row r="11" spans="1:20" ht="22.5">
      <c r="A11" s="120"/>
      <c r="B11" s="124" t="s">
        <v>375</v>
      </c>
      <c r="C11" s="120"/>
      <c r="D11" s="122"/>
      <c r="E11" s="239"/>
      <c r="F11" s="239"/>
      <c r="G11" s="239"/>
      <c r="H11" s="239"/>
      <c r="I11" s="239"/>
      <c r="J11" s="239"/>
      <c r="K11" s="239"/>
      <c r="L11" s="239"/>
      <c r="M11" s="239"/>
      <c r="N11" s="239"/>
      <c r="O11" s="239"/>
      <c r="P11" s="239"/>
      <c r="Q11" s="239"/>
      <c r="R11" s="239"/>
      <c r="S11" s="239"/>
      <c r="T11" s="239"/>
    </row>
    <row r="12" spans="1:20">
      <c r="A12" s="120"/>
      <c r="B12" s="124"/>
      <c r="C12" s="120"/>
      <c r="D12" s="122"/>
      <c r="E12" s="239"/>
      <c r="F12" s="239"/>
      <c r="G12" s="239"/>
      <c r="H12" s="239"/>
      <c r="I12" s="239"/>
      <c r="J12" s="239"/>
      <c r="K12" s="239"/>
      <c r="L12" s="239"/>
      <c r="M12" s="239"/>
      <c r="N12" s="239"/>
      <c r="O12" s="239"/>
      <c r="P12" s="239"/>
      <c r="Q12" s="239"/>
      <c r="R12" s="239"/>
      <c r="S12" s="239"/>
      <c r="T12" s="239"/>
    </row>
    <row r="13" spans="1:20" ht="22.5">
      <c r="A13" s="120"/>
      <c r="B13" s="125" t="s">
        <v>376</v>
      </c>
      <c r="C13" s="120"/>
      <c r="D13" s="122"/>
      <c r="E13" s="239"/>
      <c r="F13" s="239"/>
      <c r="G13" s="239"/>
      <c r="H13" s="239"/>
      <c r="I13" s="239"/>
      <c r="J13" s="239"/>
      <c r="K13" s="239"/>
      <c r="L13" s="239"/>
      <c r="M13" s="239"/>
      <c r="N13" s="239"/>
      <c r="O13" s="239"/>
      <c r="P13" s="239"/>
      <c r="Q13" s="239"/>
      <c r="R13" s="239"/>
      <c r="S13" s="239"/>
      <c r="T13" s="239"/>
    </row>
    <row r="14" spans="1:20">
      <c r="A14" s="120"/>
      <c r="B14" s="125"/>
      <c r="C14" s="120"/>
      <c r="D14" s="122"/>
      <c r="E14" s="239"/>
      <c r="F14" s="239"/>
      <c r="G14" s="239"/>
      <c r="H14" s="239"/>
      <c r="I14" s="239"/>
      <c r="J14" s="239"/>
      <c r="K14" s="239"/>
      <c r="L14" s="239"/>
      <c r="M14" s="239"/>
      <c r="N14" s="239"/>
      <c r="O14" s="239"/>
      <c r="P14" s="239"/>
      <c r="Q14" s="239"/>
      <c r="R14" s="239"/>
      <c r="S14" s="239"/>
      <c r="T14" s="239"/>
    </row>
    <row r="15" spans="1:20" ht="33.75">
      <c r="A15" s="120"/>
      <c r="B15" s="125" t="s">
        <v>377</v>
      </c>
      <c r="C15" s="120"/>
      <c r="D15" s="122"/>
      <c r="E15" s="239"/>
      <c r="F15" s="239"/>
      <c r="G15" s="239"/>
      <c r="H15" s="239"/>
      <c r="I15" s="239"/>
      <c r="J15" s="239"/>
      <c r="K15" s="239"/>
      <c r="L15" s="239"/>
      <c r="M15" s="239"/>
      <c r="N15" s="239"/>
      <c r="O15" s="239"/>
      <c r="P15" s="239"/>
      <c r="Q15" s="239"/>
      <c r="R15" s="239"/>
      <c r="S15" s="239"/>
      <c r="T15" s="239"/>
    </row>
    <row r="16" spans="1:20">
      <c r="A16" s="120"/>
      <c r="B16" s="125"/>
      <c r="C16" s="120"/>
      <c r="D16" s="122"/>
      <c r="E16" s="239"/>
      <c r="F16" s="239"/>
      <c r="G16" s="239"/>
      <c r="H16" s="239"/>
      <c r="I16" s="239"/>
      <c r="J16" s="239"/>
      <c r="K16" s="239"/>
      <c r="L16" s="239"/>
      <c r="M16" s="239"/>
      <c r="N16" s="239"/>
      <c r="O16" s="239"/>
      <c r="P16" s="239"/>
      <c r="Q16" s="239"/>
      <c r="R16" s="239"/>
      <c r="S16" s="239"/>
      <c r="T16" s="239"/>
    </row>
    <row r="17" spans="1:20" ht="22.5">
      <c r="A17" s="120"/>
      <c r="B17" s="125" t="s">
        <v>378</v>
      </c>
      <c r="C17" s="120"/>
      <c r="D17" s="122"/>
      <c r="E17" s="239"/>
      <c r="F17" s="239"/>
      <c r="G17" s="239"/>
      <c r="H17" s="239"/>
      <c r="I17" s="239"/>
      <c r="J17" s="239"/>
      <c r="K17" s="239"/>
      <c r="L17" s="239"/>
      <c r="M17" s="239"/>
      <c r="N17" s="239"/>
      <c r="O17" s="239"/>
      <c r="P17" s="239"/>
      <c r="Q17" s="239"/>
      <c r="R17" s="239"/>
      <c r="S17" s="239"/>
      <c r="T17" s="239"/>
    </row>
    <row r="18" spans="1:20">
      <c r="A18" s="120"/>
      <c r="B18" s="125"/>
      <c r="C18" s="120"/>
      <c r="D18" s="122"/>
      <c r="E18" s="239"/>
      <c r="F18" s="239"/>
      <c r="G18" s="239"/>
      <c r="H18" s="239"/>
      <c r="I18" s="239"/>
      <c r="J18" s="239"/>
      <c r="K18" s="239"/>
      <c r="L18" s="239"/>
      <c r="M18" s="239"/>
      <c r="N18" s="239"/>
      <c r="O18" s="239"/>
      <c r="P18" s="239"/>
      <c r="Q18" s="239"/>
      <c r="R18" s="239"/>
      <c r="S18" s="239"/>
      <c r="T18" s="239"/>
    </row>
    <row r="19" spans="1:20" ht="33.75">
      <c r="A19" s="120"/>
      <c r="B19" s="125" t="s">
        <v>379</v>
      </c>
      <c r="C19" s="120"/>
      <c r="D19" s="122"/>
      <c r="E19" s="239"/>
      <c r="F19" s="239"/>
      <c r="G19" s="239"/>
      <c r="H19" s="239"/>
      <c r="I19" s="239"/>
      <c r="J19" s="239"/>
      <c r="K19" s="239"/>
      <c r="L19" s="239"/>
      <c r="M19" s="239"/>
      <c r="N19" s="239"/>
      <c r="O19" s="239"/>
      <c r="P19" s="239"/>
      <c r="Q19" s="239"/>
      <c r="R19" s="239"/>
      <c r="S19" s="239"/>
      <c r="T19" s="239"/>
    </row>
    <row r="20" spans="1:20">
      <c r="A20" s="120"/>
      <c r="B20" s="125" t="s">
        <v>380</v>
      </c>
      <c r="C20" s="120"/>
      <c r="D20" s="122"/>
      <c r="E20" s="239"/>
      <c r="F20" s="239"/>
      <c r="G20" s="239"/>
      <c r="H20" s="239"/>
      <c r="I20" s="239"/>
      <c r="J20" s="239"/>
      <c r="K20" s="239"/>
      <c r="L20" s="239"/>
      <c r="M20" s="239"/>
      <c r="N20" s="239"/>
      <c r="O20" s="239"/>
      <c r="P20" s="239"/>
      <c r="Q20" s="239"/>
      <c r="R20" s="239"/>
      <c r="S20" s="239"/>
      <c r="T20" s="239"/>
    </row>
    <row r="21" spans="1:20" ht="22.5">
      <c r="A21" s="120"/>
      <c r="B21" s="125" t="s">
        <v>381</v>
      </c>
      <c r="C21" s="120"/>
      <c r="D21" s="122"/>
      <c r="E21" s="239"/>
      <c r="F21" s="239"/>
      <c r="G21" s="239"/>
      <c r="H21" s="239"/>
      <c r="I21" s="239"/>
      <c r="J21" s="239"/>
      <c r="K21" s="239"/>
      <c r="L21" s="239"/>
      <c r="M21" s="239"/>
      <c r="N21" s="239"/>
      <c r="O21" s="239"/>
      <c r="P21" s="239"/>
      <c r="Q21" s="239"/>
      <c r="R21" s="239"/>
      <c r="S21" s="239"/>
      <c r="T21" s="239"/>
    </row>
    <row r="22" spans="1:20">
      <c r="A22" s="120"/>
      <c r="B22" s="125"/>
      <c r="C22" s="120"/>
      <c r="D22" s="122"/>
      <c r="E22" s="239"/>
      <c r="F22" s="239"/>
      <c r="G22" s="239"/>
      <c r="H22" s="239"/>
      <c r="I22" s="239"/>
      <c r="J22" s="239"/>
      <c r="K22" s="239"/>
      <c r="L22" s="239"/>
      <c r="M22" s="239"/>
      <c r="N22" s="239"/>
      <c r="O22" s="239"/>
      <c r="P22" s="239"/>
      <c r="Q22" s="239"/>
      <c r="R22" s="239"/>
      <c r="S22" s="239"/>
      <c r="T22" s="239"/>
    </row>
    <row r="23" spans="1:20">
      <c r="A23" s="120"/>
      <c r="B23" s="125" t="s">
        <v>382</v>
      </c>
      <c r="C23" s="120"/>
      <c r="D23" s="122"/>
      <c r="E23" s="239"/>
      <c r="F23" s="239"/>
      <c r="G23" s="239"/>
      <c r="H23" s="239"/>
      <c r="I23" s="239"/>
      <c r="J23" s="239"/>
      <c r="K23" s="239"/>
      <c r="L23" s="239"/>
      <c r="M23" s="239"/>
      <c r="N23" s="239"/>
      <c r="O23" s="239"/>
      <c r="P23" s="239"/>
      <c r="Q23" s="239"/>
      <c r="R23" s="239"/>
      <c r="S23" s="239"/>
      <c r="T23" s="239"/>
    </row>
    <row r="24" spans="1:20">
      <c r="A24" s="120"/>
      <c r="B24" s="125"/>
      <c r="C24" s="120"/>
      <c r="D24" s="122"/>
      <c r="E24" s="239"/>
      <c r="F24" s="239"/>
      <c r="G24" s="239"/>
      <c r="H24" s="239"/>
      <c r="I24" s="239"/>
      <c r="J24" s="239"/>
      <c r="K24" s="239"/>
      <c r="L24" s="239"/>
      <c r="M24" s="239"/>
      <c r="N24" s="239"/>
      <c r="O24" s="239"/>
      <c r="P24" s="239"/>
      <c r="Q24" s="239"/>
      <c r="R24" s="239"/>
      <c r="S24" s="239"/>
      <c r="T24" s="239"/>
    </row>
    <row r="25" spans="1:20" ht="22.5">
      <c r="A25" s="120"/>
      <c r="B25" s="125" t="s">
        <v>383</v>
      </c>
      <c r="C25" s="120"/>
      <c r="D25" s="122"/>
      <c r="E25" s="239"/>
      <c r="F25" s="239"/>
      <c r="G25" s="239"/>
      <c r="H25" s="239"/>
      <c r="I25" s="239"/>
      <c r="J25" s="239"/>
      <c r="K25" s="239"/>
      <c r="L25" s="239"/>
      <c r="M25" s="239"/>
      <c r="N25" s="239"/>
      <c r="O25" s="239"/>
      <c r="P25" s="239"/>
      <c r="Q25" s="239"/>
      <c r="R25" s="239"/>
      <c r="S25" s="239"/>
      <c r="T25" s="239"/>
    </row>
    <row r="26" spans="1:20">
      <c r="A26" s="120"/>
      <c r="B26" s="125"/>
      <c r="C26" s="120"/>
      <c r="D26" s="122"/>
      <c r="E26" s="239"/>
      <c r="F26" s="239"/>
      <c r="G26" s="239"/>
      <c r="H26" s="239"/>
      <c r="I26" s="239"/>
      <c r="J26" s="239"/>
      <c r="K26" s="239"/>
      <c r="L26" s="239"/>
      <c r="M26" s="239"/>
      <c r="N26" s="239"/>
      <c r="O26" s="239"/>
      <c r="P26" s="239"/>
      <c r="Q26" s="239"/>
      <c r="R26" s="239"/>
      <c r="S26" s="239"/>
      <c r="T26" s="239"/>
    </row>
    <row r="27" spans="1:20">
      <c r="A27" s="120"/>
      <c r="B27" s="125" t="s">
        <v>384</v>
      </c>
      <c r="C27" s="120"/>
      <c r="D27" s="122"/>
      <c r="E27" s="239"/>
      <c r="F27" s="239"/>
      <c r="G27" s="239"/>
      <c r="H27" s="239"/>
      <c r="I27" s="239"/>
      <c r="J27" s="239"/>
      <c r="K27" s="239"/>
      <c r="L27" s="239"/>
      <c r="M27" s="239"/>
      <c r="N27" s="239"/>
      <c r="O27" s="239"/>
      <c r="P27" s="239"/>
      <c r="Q27" s="239"/>
      <c r="R27" s="239"/>
      <c r="S27" s="239"/>
      <c r="T27" s="239"/>
    </row>
    <row r="28" spans="1:20">
      <c r="A28" s="117"/>
      <c r="B28" s="118"/>
      <c r="C28" s="117"/>
      <c r="D28" s="117"/>
      <c r="E28" s="237"/>
      <c r="F28" s="238"/>
      <c r="G28" s="237"/>
      <c r="H28" s="238"/>
      <c r="I28" s="237"/>
      <c r="J28" s="238"/>
      <c r="K28" s="237"/>
      <c r="L28" s="238"/>
      <c r="M28" s="237"/>
      <c r="N28" s="238"/>
      <c r="O28" s="237"/>
      <c r="P28" s="238"/>
      <c r="Q28" s="237"/>
      <c r="R28" s="238"/>
      <c r="S28" s="237"/>
      <c r="T28" s="238"/>
    </row>
    <row r="29" spans="1:20">
      <c r="A29" s="126">
        <v>1</v>
      </c>
      <c r="B29" s="127" t="s">
        <v>385</v>
      </c>
      <c r="C29" s="120"/>
      <c r="D29" s="122"/>
      <c r="E29" s="239"/>
      <c r="F29" s="239"/>
      <c r="G29" s="239"/>
      <c r="H29" s="239"/>
      <c r="I29" s="239"/>
      <c r="J29" s="239"/>
      <c r="K29" s="239"/>
      <c r="L29" s="239"/>
      <c r="M29" s="239"/>
      <c r="N29" s="239"/>
      <c r="O29" s="239"/>
      <c r="P29" s="239"/>
      <c r="Q29" s="239"/>
      <c r="R29" s="239"/>
      <c r="S29" s="239"/>
      <c r="T29" s="239"/>
    </row>
    <row r="30" spans="1:20">
      <c r="A30" s="128"/>
      <c r="B30" s="129"/>
      <c r="C30" s="120"/>
      <c r="D30" s="122"/>
      <c r="E30" s="239"/>
      <c r="F30" s="239"/>
      <c r="G30" s="239"/>
      <c r="H30" s="239"/>
      <c r="I30" s="239"/>
      <c r="J30" s="239"/>
      <c r="K30" s="239"/>
      <c r="L30" s="239"/>
      <c r="M30" s="239"/>
      <c r="N30" s="239"/>
      <c r="O30" s="239"/>
      <c r="P30" s="239"/>
      <c r="Q30" s="239"/>
      <c r="R30" s="239"/>
      <c r="S30" s="239"/>
      <c r="T30" s="239"/>
    </row>
    <row r="31" spans="1:20">
      <c r="A31" s="128" t="s">
        <v>386</v>
      </c>
      <c r="B31" s="129" t="s">
        <v>387</v>
      </c>
      <c r="C31" s="120"/>
      <c r="D31" s="122"/>
      <c r="E31" s="239"/>
      <c r="F31" s="239"/>
      <c r="G31" s="239"/>
      <c r="H31" s="239"/>
      <c r="I31" s="239"/>
      <c r="J31" s="239"/>
      <c r="K31" s="239"/>
      <c r="L31" s="239"/>
      <c r="M31" s="239"/>
      <c r="N31" s="239"/>
      <c r="O31" s="239"/>
      <c r="P31" s="239"/>
      <c r="Q31" s="239"/>
      <c r="R31" s="239"/>
      <c r="S31" s="239"/>
      <c r="T31" s="239"/>
    </row>
    <row r="32" spans="1:20" ht="22.5">
      <c r="A32" s="130"/>
      <c r="B32" s="131" t="s">
        <v>388</v>
      </c>
      <c r="C32" s="120"/>
      <c r="D32" s="122"/>
      <c r="E32" s="239"/>
      <c r="F32" s="239"/>
      <c r="G32" s="239"/>
      <c r="H32" s="239"/>
      <c r="I32" s="239"/>
      <c r="J32" s="239"/>
      <c r="K32" s="239"/>
      <c r="L32" s="239"/>
      <c r="M32" s="239"/>
      <c r="N32" s="239"/>
      <c r="O32" s="239"/>
      <c r="P32" s="239"/>
      <c r="Q32" s="239"/>
      <c r="R32" s="239"/>
      <c r="S32" s="239"/>
      <c r="T32" s="239"/>
    </row>
    <row r="33" spans="1:20">
      <c r="A33" s="130"/>
      <c r="B33" s="132"/>
      <c r="C33" s="120"/>
      <c r="D33" s="122"/>
      <c r="E33" s="239"/>
      <c r="F33" s="239"/>
      <c r="G33" s="239"/>
      <c r="H33" s="239"/>
      <c r="I33" s="239"/>
      <c r="J33" s="239"/>
      <c r="K33" s="239"/>
      <c r="L33" s="239"/>
      <c r="M33" s="239"/>
      <c r="N33" s="239"/>
      <c r="O33" s="239"/>
      <c r="P33" s="239"/>
      <c r="Q33" s="239"/>
      <c r="R33" s="239"/>
      <c r="S33" s="239"/>
      <c r="T33" s="239"/>
    </row>
    <row r="34" spans="1:20">
      <c r="A34" s="128" t="s">
        <v>389</v>
      </c>
      <c r="B34" s="133" t="s">
        <v>390</v>
      </c>
      <c r="C34" s="120"/>
      <c r="D34" s="122"/>
      <c r="E34" s="239"/>
      <c r="F34" s="239"/>
      <c r="G34" s="239"/>
      <c r="H34" s="239"/>
      <c r="I34" s="239"/>
      <c r="J34" s="239"/>
      <c r="K34" s="239"/>
      <c r="L34" s="239"/>
      <c r="M34" s="239"/>
      <c r="N34" s="239"/>
      <c r="O34" s="239"/>
      <c r="P34" s="239"/>
      <c r="Q34" s="239"/>
      <c r="R34" s="239"/>
      <c r="S34" s="239"/>
      <c r="T34" s="239"/>
    </row>
    <row r="35" spans="1:20">
      <c r="A35" s="134" t="s">
        <v>44</v>
      </c>
      <c r="B35" s="132" t="s">
        <v>391</v>
      </c>
      <c r="C35" s="120"/>
      <c r="D35" s="122"/>
      <c r="E35" s="239"/>
      <c r="F35" s="239"/>
      <c r="G35" s="239"/>
      <c r="H35" s="239"/>
      <c r="I35" s="239"/>
      <c r="J35" s="239"/>
      <c r="K35" s="239"/>
      <c r="L35" s="239"/>
      <c r="M35" s="239"/>
      <c r="N35" s="239"/>
      <c r="O35" s="239"/>
      <c r="P35" s="239"/>
      <c r="Q35" s="239"/>
      <c r="R35" s="239"/>
      <c r="S35" s="239"/>
      <c r="T35" s="239"/>
    </row>
    <row r="36" spans="1:20">
      <c r="A36" s="134" t="s">
        <v>47</v>
      </c>
      <c r="B36" s="132" t="s">
        <v>392</v>
      </c>
      <c r="C36" s="120"/>
      <c r="D36" s="122"/>
      <c r="E36" s="239"/>
      <c r="F36" s="239"/>
      <c r="G36" s="239"/>
      <c r="H36" s="239"/>
      <c r="I36" s="239"/>
      <c r="J36" s="239"/>
      <c r="K36" s="239"/>
      <c r="L36" s="239"/>
      <c r="M36" s="239"/>
      <c r="N36" s="239"/>
      <c r="O36" s="239"/>
      <c r="P36" s="239"/>
      <c r="Q36" s="239"/>
      <c r="R36" s="239"/>
      <c r="S36" s="239"/>
      <c r="T36" s="239"/>
    </row>
    <row r="37" spans="1:20">
      <c r="A37" s="134" t="s">
        <v>85</v>
      </c>
      <c r="B37" s="132" t="s">
        <v>393</v>
      </c>
      <c r="C37" s="120"/>
      <c r="D37" s="122"/>
      <c r="E37" s="239"/>
      <c r="F37" s="239"/>
      <c r="G37" s="239"/>
      <c r="H37" s="239"/>
      <c r="I37" s="239"/>
      <c r="J37" s="239"/>
      <c r="K37" s="239"/>
      <c r="L37" s="239"/>
      <c r="M37" s="239"/>
      <c r="N37" s="239"/>
      <c r="O37" s="239"/>
      <c r="P37" s="239"/>
      <c r="Q37" s="239"/>
      <c r="R37" s="239"/>
      <c r="S37" s="239"/>
      <c r="T37" s="239"/>
    </row>
    <row r="38" spans="1:20">
      <c r="A38" s="134" t="s">
        <v>394</v>
      </c>
      <c r="B38" s="132" t="s">
        <v>395</v>
      </c>
      <c r="C38" s="120"/>
      <c r="D38" s="122"/>
      <c r="E38" s="239"/>
      <c r="F38" s="239"/>
      <c r="G38" s="239"/>
      <c r="H38" s="239"/>
      <c r="I38" s="239"/>
      <c r="J38" s="239"/>
      <c r="K38" s="239"/>
      <c r="L38" s="239"/>
      <c r="M38" s="239"/>
      <c r="N38" s="239"/>
      <c r="O38" s="239"/>
      <c r="P38" s="239"/>
      <c r="Q38" s="239"/>
      <c r="R38" s="239"/>
      <c r="S38" s="239"/>
      <c r="T38" s="239"/>
    </row>
    <row r="39" spans="1:20">
      <c r="A39" s="134"/>
      <c r="B39" s="132"/>
      <c r="C39" s="120"/>
      <c r="D39" s="122"/>
      <c r="E39" s="239"/>
      <c r="F39" s="239"/>
      <c r="G39" s="239"/>
      <c r="H39" s="239"/>
      <c r="I39" s="239"/>
      <c r="J39" s="239"/>
      <c r="K39" s="239"/>
      <c r="L39" s="239"/>
      <c r="M39" s="239"/>
      <c r="N39" s="239"/>
      <c r="O39" s="239"/>
      <c r="P39" s="239"/>
      <c r="Q39" s="239"/>
      <c r="R39" s="239"/>
      <c r="S39" s="239"/>
      <c r="T39" s="239"/>
    </row>
    <row r="40" spans="1:20">
      <c r="A40" s="128" t="s">
        <v>396</v>
      </c>
      <c r="B40" s="127" t="s">
        <v>397</v>
      </c>
      <c r="C40" s="120"/>
      <c r="D40" s="122"/>
      <c r="E40" s="239"/>
      <c r="F40" s="239"/>
      <c r="G40" s="239"/>
      <c r="H40" s="239"/>
      <c r="I40" s="239"/>
      <c r="J40" s="239"/>
      <c r="K40" s="239"/>
      <c r="L40" s="239"/>
      <c r="M40" s="239"/>
      <c r="N40" s="239"/>
      <c r="O40" s="239"/>
      <c r="P40" s="239"/>
      <c r="Q40" s="239"/>
      <c r="R40" s="239"/>
      <c r="S40" s="239"/>
      <c r="T40" s="239"/>
    </row>
    <row r="41" spans="1:20" ht="33.75">
      <c r="A41" s="130"/>
      <c r="B41" s="132" t="s">
        <v>398</v>
      </c>
      <c r="C41" s="120"/>
      <c r="D41" s="122"/>
      <c r="E41" s="239"/>
      <c r="F41" s="239"/>
      <c r="G41" s="239"/>
      <c r="H41" s="239"/>
      <c r="I41" s="239"/>
      <c r="J41" s="239"/>
      <c r="K41" s="239"/>
      <c r="L41" s="239"/>
      <c r="M41" s="239"/>
      <c r="N41" s="239"/>
      <c r="O41" s="239"/>
      <c r="P41" s="239"/>
      <c r="Q41" s="239"/>
      <c r="R41" s="239"/>
      <c r="S41" s="239"/>
      <c r="T41" s="239"/>
    </row>
    <row r="42" spans="1:20">
      <c r="A42" s="130"/>
      <c r="B42" s="125"/>
      <c r="C42" s="120"/>
      <c r="D42" s="122"/>
      <c r="E42" s="239"/>
      <c r="F42" s="239"/>
      <c r="G42" s="239"/>
      <c r="H42" s="239"/>
      <c r="I42" s="239"/>
      <c r="J42" s="239"/>
      <c r="K42" s="239"/>
      <c r="L42" s="239"/>
      <c r="M42" s="239"/>
      <c r="N42" s="239"/>
      <c r="O42" s="239"/>
      <c r="P42" s="239"/>
      <c r="Q42" s="239"/>
      <c r="R42" s="239"/>
      <c r="S42" s="239"/>
      <c r="T42" s="239"/>
    </row>
    <row r="43" spans="1:20">
      <c r="A43" s="128" t="s">
        <v>399</v>
      </c>
      <c r="B43" s="127" t="s">
        <v>400</v>
      </c>
      <c r="C43" s="120"/>
      <c r="D43" s="122"/>
      <c r="E43" s="239"/>
      <c r="F43" s="239"/>
      <c r="G43" s="239"/>
      <c r="H43" s="239"/>
      <c r="I43" s="239"/>
      <c r="J43" s="239"/>
      <c r="K43" s="239"/>
      <c r="L43" s="239"/>
      <c r="M43" s="239"/>
      <c r="N43" s="239"/>
      <c r="O43" s="239"/>
      <c r="P43" s="239"/>
      <c r="Q43" s="239"/>
      <c r="R43" s="239"/>
      <c r="S43" s="239"/>
      <c r="T43" s="239"/>
    </row>
    <row r="44" spans="1:20">
      <c r="A44" s="128"/>
      <c r="B44" s="127"/>
      <c r="C44" s="120"/>
      <c r="D44" s="122"/>
      <c r="E44" s="239"/>
      <c r="F44" s="239"/>
      <c r="G44" s="239"/>
      <c r="H44" s="239"/>
      <c r="I44" s="239"/>
      <c r="J44" s="239"/>
      <c r="K44" s="239"/>
      <c r="L44" s="239"/>
      <c r="M44" s="239"/>
      <c r="N44" s="239"/>
      <c r="O44" s="239"/>
      <c r="P44" s="239"/>
      <c r="Q44" s="239"/>
      <c r="R44" s="239"/>
      <c r="S44" s="239"/>
      <c r="T44" s="239"/>
    </row>
    <row r="45" spans="1:20">
      <c r="A45" s="134" t="s">
        <v>44</v>
      </c>
      <c r="B45" s="131" t="s">
        <v>401</v>
      </c>
      <c r="C45" s="120"/>
      <c r="D45" s="122"/>
      <c r="E45" s="239"/>
      <c r="F45" s="239"/>
      <c r="G45" s="239"/>
      <c r="H45" s="239"/>
      <c r="I45" s="239"/>
      <c r="J45" s="239"/>
      <c r="K45" s="239"/>
      <c r="L45" s="239"/>
      <c r="M45" s="239"/>
      <c r="N45" s="239"/>
      <c r="O45" s="239"/>
      <c r="P45" s="239"/>
      <c r="Q45" s="239"/>
      <c r="R45" s="239"/>
      <c r="S45" s="239"/>
      <c r="T45" s="239"/>
    </row>
    <row r="46" spans="1:20">
      <c r="A46" s="134" t="s">
        <v>47</v>
      </c>
      <c r="B46" s="131" t="s">
        <v>402</v>
      </c>
      <c r="C46" s="120"/>
      <c r="D46" s="122"/>
      <c r="E46" s="239"/>
      <c r="F46" s="239"/>
      <c r="G46" s="239"/>
      <c r="H46" s="239"/>
      <c r="I46" s="239"/>
      <c r="J46" s="239"/>
      <c r="K46" s="239"/>
      <c r="L46" s="239"/>
      <c r="M46" s="239"/>
      <c r="N46" s="239"/>
      <c r="O46" s="239"/>
      <c r="P46" s="239"/>
      <c r="Q46" s="239"/>
      <c r="R46" s="239"/>
      <c r="S46" s="239"/>
      <c r="T46" s="239"/>
    </row>
    <row r="47" spans="1:20">
      <c r="A47" s="134" t="s">
        <v>85</v>
      </c>
      <c r="B47" s="131" t="s">
        <v>403</v>
      </c>
      <c r="C47" s="120"/>
      <c r="D47" s="122"/>
      <c r="E47" s="239"/>
      <c r="F47" s="239"/>
      <c r="G47" s="239"/>
      <c r="H47" s="239"/>
      <c r="I47" s="239"/>
      <c r="J47" s="239"/>
      <c r="K47" s="239"/>
      <c r="L47" s="239"/>
      <c r="M47" s="239"/>
      <c r="N47" s="239"/>
      <c r="O47" s="239"/>
      <c r="P47" s="239"/>
      <c r="Q47" s="239"/>
      <c r="R47" s="239"/>
      <c r="S47" s="239"/>
      <c r="T47" s="239"/>
    </row>
    <row r="48" spans="1:20">
      <c r="A48" s="134"/>
      <c r="B48" s="131"/>
      <c r="C48" s="120"/>
      <c r="D48" s="122"/>
      <c r="E48" s="239"/>
      <c r="F48" s="239"/>
      <c r="G48" s="239"/>
      <c r="H48" s="239"/>
      <c r="I48" s="239"/>
      <c r="J48" s="239"/>
      <c r="K48" s="239"/>
      <c r="L48" s="239"/>
      <c r="M48" s="239"/>
      <c r="N48" s="239"/>
      <c r="O48" s="239"/>
      <c r="P48" s="239"/>
      <c r="Q48" s="239"/>
      <c r="R48" s="239"/>
      <c r="S48" s="239"/>
      <c r="T48" s="239"/>
    </row>
    <row r="49" spans="1:20">
      <c r="A49" s="134" t="s">
        <v>394</v>
      </c>
      <c r="B49" s="131" t="s">
        <v>404</v>
      </c>
      <c r="C49" s="120"/>
      <c r="D49" s="122"/>
      <c r="E49" s="239"/>
      <c r="F49" s="239"/>
      <c r="G49" s="239"/>
      <c r="H49" s="239"/>
      <c r="I49" s="239"/>
      <c r="J49" s="239"/>
      <c r="K49" s="239"/>
      <c r="L49" s="239"/>
      <c r="M49" s="239"/>
      <c r="N49" s="239"/>
      <c r="O49" s="239"/>
      <c r="P49" s="239"/>
      <c r="Q49" s="239"/>
      <c r="R49" s="239"/>
      <c r="S49" s="239"/>
      <c r="T49" s="239"/>
    </row>
    <row r="50" spans="1:20">
      <c r="A50" s="134"/>
      <c r="B50" s="131"/>
      <c r="C50" s="120"/>
      <c r="D50" s="122"/>
      <c r="E50" s="239"/>
      <c r="F50" s="239"/>
      <c r="G50" s="239"/>
      <c r="H50" s="239"/>
      <c r="I50" s="239"/>
      <c r="J50" s="239"/>
      <c r="K50" s="239"/>
      <c r="L50" s="239"/>
      <c r="M50" s="239"/>
      <c r="N50" s="239"/>
      <c r="O50" s="239"/>
      <c r="P50" s="239"/>
      <c r="Q50" s="239"/>
      <c r="R50" s="239"/>
      <c r="S50" s="239"/>
      <c r="T50" s="239"/>
    </row>
    <row r="51" spans="1:20">
      <c r="A51" s="134" t="s">
        <v>405</v>
      </c>
      <c r="B51" s="131" t="s">
        <v>406</v>
      </c>
      <c r="C51" s="120"/>
      <c r="D51" s="122"/>
      <c r="E51" s="239"/>
      <c r="F51" s="239"/>
      <c r="G51" s="239"/>
      <c r="H51" s="239"/>
      <c r="I51" s="239"/>
      <c r="J51" s="239"/>
      <c r="K51" s="239"/>
      <c r="L51" s="239"/>
      <c r="M51" s="239"/>
      <c r="N51" s="239"/>
      <c r="O51" s="239"/>
      <c r="P51" s="239"/>
      <c r="Q51" s="239"/>
      <c r="R51" s="239"/>
      <c r="S51" s="239"/>
      <c r="T51" s="239"/>
    </row>
    <row r="52" spans="1:20">
      <c r="A52" s="134" t="s">
        <v>407</v>
      </c>
      <c r="B52" s="131" t="s">
        <v>408</v>
      </c>
      <c r="C52" s="120"/>
      <c r="D52" s="122"/>
      <c r="E52" s="239"/>
      <c r="F52" s="239"/>
      <c r="G52" s="239"/>
      <c r="H52" s="239"/>
      <c r="I52" s="239"/>
      <c r="J52" s="239"/>
      <c r="K52" s="239"/>
      <c r="L52" s="239"/>
      <c r="M52" s="239"/>
      <c r="N52" s="239"/>
      <c r="O52" s="239"/>
      <c r="P52" s="239"/>
      <c r="Q52" s="239"/>
      <c r="R52" s="239"/>
      <c r="S52" s="239"/>
      <c r="T52" s="239"/>
    </row>
    <row r="53" spans="1:20">
      <c r="A53" s="134" t="s">
        <v>409</v>
      </c>
      <c r="B53" s="131" t="s">
        <v>410</v>
      </c>
      <c r="C53" s="117"/>
      <c r="D53" s="117"/>
      <c r="E53" s="237"/>
      <c r="F53" s="238"/>
      <c r="G53" s="237"/>
      <c r="H53" s="238"/>
      <c r="I53" s="237"/>
      <c r="J53" s="238"/>
      <c r="K53" s="237"/>
      <c r="L53" s="238"/>
      <c r="M53" s="237"/>
      <c r="N53" s="238"/>
      <c r="O53" s="237"/>
      <c r="P53" s="238"/>
      <c r="Q53" s="237"/>
      <c r="R53" s="238"/>
      <c r="S53" s="237"/>
      <c r="T53" s="238"/>
    </row>
    <row r="54" spans="1:20">
      <c r="A54" s="117"/>
      <c r="B54" s="118"/>
      <c r="C54" s="117"/>
      <c r="D54" s="117"/>
      <c r="E54" s="237"/>
      <c r="F54" s="238"/>
      <c r="G54" s="237"/>
      <c r="H54" s="238"/>
      <c r="I54" s="237"/>
      <c r="J54" s="238"/>
      <c r="K54" s="237"/>
      <c r="L54" s="238"/>
      <c r="M54" s="237"/>
      <c r="N54" s="238"/>
      <c r="O54" s="237"/>
      <c r="P54" s="238"/>
      <c r="Q54" s="237"/>
      <c r="R54" s="238"/>
      <c r="S54" s="237"/>
      <c r="T54" s="238"/>
    </row>
    <row r="55" spans="1:20">
      <c r="A55" s="117" t="s">
        <v>411</v>
      </c>
      <c r="B55" s="124" t="s">
        <v>412</v>
      </c>
      <c r="C55" s="117"/>
      <c r="D55" s="117"/>
      <c r="E55" s="237"/>
      <c r="F55" s="238"/>
      <c r="G55" s="237"/>
      <c r="H55" s="238"/>
      <c r="I55" s="237"/>
      <c r="J55" s="238"/>
      <c r="K55" s="237"/>
      <c r="L55" s="238"/>
      <c r="M55" s="237"/>
      <c r="N55" s="238"/>
      <c r="O55" s="237"/>
      <c r="P55" s="238"/>
      <c r="Q55" s="237"/>
      <c r="R55" s="238"/>
      <c r="S55" s="237"/>
      <c r="T55" s="238"/>
    </row>
    <row r="56" spans="1:20">
      <c r="A56" s="117"/>
      <c r="B56" s="124"/>
      <c r="C56" s="117"/>
      <c r="D56" s="117"/>
      <c r="E56" s="237"/>
      <c r="F56" s="238"/>
      <c r="G56" s="237"/>
      <c r="H56" s="238"/>
      <c r="I56" s="237"/>
      <c r="J56" s="238"/>
      <c r="K56" s="237"/>
      <c r="L56" s="238"/>
      <c r="M56" s="237"/>
      <c r="N56" s="238"/>
      <c r="O56" s="237"/>
      <c r="P56" s="238"/>
      <c r="Q56" s="237"/>
      <c r="R56" s="238"/>
      <c r="S56" s="237"/>
      <c r="T56" s="238"/>
    </row>
    <row r="57" spans="1:20" ht="56.25">
      <c r="A57" s="120" t="s">
        <v>44</v>
      </c>
      <c r="B57" s="131" t="s">
        <v>679</v>
      </c>
      <c r="C57" s="117"/>
      <c r="D57" s="117"/>
      <c r="E57" s="237"/>
      <c r="F57" s="238"/>
      <c r="G57" s="237"/>
      <c r="H57" s="238"/>
      <c r="I57" s="237"/>
      <c r="J57" s="238"/>
      <c r="K57" s="237"/>
      <c r="L57" s="238"/>
      <c r="M57" s="237"/>
      <c r="N57" s="238"/>
      <c r="O57" s="237"/>
      <c r="P57" s="238"/>
      <c r="Q57" s="237"/>
      <c r="R57" s="238"/>
      <c r="S57" s="237"/>
      <c r="T57" s="238"/>
    </row>
    <row r="58" spans="1:20">
      <c r="A58" s="120"/>
      <c r="B58" s="131"/>
      <c r="C58" s="117"/>
      <c r="D58" s="117"/>
      <c r="E58" s="237"/>
      <c r="F58" s="238"/>
      <c r="G58" s="237"/>
      <c r="H58" s="238"/>
      <c r="I58" s="237"/>
      <c r="J58" s="238"/>
      <c r="K58" s="237"/>
      <c r="L58" s="238"/>
      <c r="M58" s="237"/>
      <c r="N58" s="238"/>
      <c r="O58" s="237"/>
      <c r="P58" s="238"/>
      <c r="Q58" s="237"/>
      <c r="R58" s="238"/>
      <c r="S58" s="237"/>
      <c r="T58" s="238"/>
    </row>
    <row r="59" spans="1:20">
      <c r="A59" s="117"/>
      <c r="B59" s="118" t="s">
        <v>413</v>
      </c>
      <c r="C59" s="135">
        <v>1</v>
      </c>
      <c r="D59" s="120" t="s">
        <v>414</v>
      </c>
      <c r="E59" s="239">
        <v>415000</v>
      </c>
      <c r="F59" s="239">
        <f>E59*$C59</f>
        <v>415000</v>
      </c>
      <c r="G59" s="320">
        <v>275000</v>
      </c>
      <c r="H59" s="239">
        <f>G59*$C59</f>
        <v>275000</v>
      </c>
      <c r="I59" s="369">
        <v>275000</v>
      </c>
      <c r="J59" s="239">
        <f>I59*$C59</f>
        <v>275000</v>
      </c>
      <c r="K59" s="239">
        <v>225750</v>
      </c>
      <c r="L59" s="239">
        <f>K59*$C59</f>
        <v>225750</v>
      </c>
      <c r="M59" s="369">
        <v>225750</v>
      </c>
      <c r="N59" s="239">
        <f>M59*$C59</f>
        <v>225750</v>
      </c>
      <c r="O59" s="239">
        <v>404250</v>
      </c>
      <c r="P59" s="239">
        <f>O59*$C59</f>
        <v>404250</v>
      </c>
      <c r="Q59" s="239">
        <v>396550</v>
      </c>
      <c r="R59" s="239">
        <f>Q59*$C59</f>
        <v>396550</v>
      </c>
      <c r="S59" s="239">
        <f>MIN(O59,K59,E59)</f>
        <v>225750</v>
      </c>
      <c r="T59" s="239">
        <f>S59*$C59</f>
        <v>225750</v>
      </c>
    </row>
    <row r="60" spans="1:20">
      <c r="A60" s="117"/>
      <c r="B60" s="118"/>
      <c r="C60" s="117"/>
      <c r="D60" s="117"/>
      <c r="E60" s="237"/>
      <c r="F60" s="238"/>
      <c r="G60" s="319"/>
      <c r="H60" s="238"/>
      <c r="I60" s="368"/>
      <c r="J60" s="238"/>
      <c r="K60" s="237"/>
      <c r="L60" s="238"/>
      <c r="M60" s="368"/>
      <c r="N60" s="238"/>
      <c r="O60" s="237">
        <v>0</v>
      </c>
      <c r="P60" s="238"/>
      <c r="Q60" s="237">
        <v>0</v>
      </c>
      <c r="R60" s="238"/>
      <c r="S60" s="237">
        <v>0</v>
      </c>
      <c r="T60" s="238"/>
    </row>
    <row r="61" spans="1:20">
      <c r="A61" s="137">
        <v>1.1000000000000001</v>
      </c>
      <c r="B61" s="138" t="s">
        <v>415</v>
      </c>
      <c r="C61" s="139"/>
      <c r="D61" s="139"/>
      <c r="E61" s="240"/>
      <c r="F61" s="240"/>
      <c r="G61" s="321"/>
      <c r="H61" s="240"/>
      <c r="I61" s="370"/>
      <c r="J61" s="240"/>
      <c r="K61" s="240"/>
      <c r="L61" s="240"/>
      <c r="M61" s="370"/>
      <c r="N61" s="240"/>
      <c r="O61" s="240">
        <v>0</v>
      </c>
      <c r="P61" s="240"/>
      <c r="Q61" s="240">
        <v>0</v>
      </c>
      <c r="R61" s="240"/>
      <c r="S61" s="240">
        <v>0</v>
      </c>
      <c r="T61" s="240"/>
    </row>
    <row r="62" spans="1:20" s="10" customFormat="1">
      <c r="A62" s="119"/>
      <c r="B62" s="138"/>
      <c r="C62" s="120"/>
      <c r="D62" s="140"/>
      <c r="E62" s="239"/>
      <c r="F62" s="239"/>
      <c r="G62" s="320"/>
      <c r="H62" s="239"/>
      <c r="I62" s="369"/>
      <c r="J62" s="239"/>
      <c r="K62" s="239"/>
      <c r="L62" s="239"/>
      <c r="M62" s="369"/>
      <c r="N62" s="239"/>
      <c r="O62" s="239">
        <v>0</v>
      </c>
      <c r="P62" s="239"/>
      <c r="Q62" s="239">
        <v>0</v>
      </c>
      <c r="R62" s="239"/>
      <c r="S62" s="239">
        <v>0</v>
      </c>
      <c r="T62" s="239"/>
    </row>
    <row r="63" spans="1:20" s="10" customFormat="1" ht="78.75">
      <c r="A63" s="141"/>
      <c r="B63" s="142" t="s">
        <v>416</v>
      </c>
      <c r="C63" s="135"/>
      <c r="D63" s="120"/>
      <c r="E63" s="239"/>
      <c r="F63" s="239"/>
      <c r="G63" s="320"/>
      <c r="H63" s="239"/>
      <c r="I63" s="369"/>
      <c r="J63" s="239"/>
      <c r="K63" s="239"/>
      <c r="L63" s="239"/>
      <c r="M63" s="369"/>
      <c r="N63" s="239"/>
      <c r="O63" s="239">
        <v>0</v>
      </c>
      <c r="P63" s="239"/>
      <c r="Q63" s="239">
        <v>0</v>
      </c>
      <c r="R63" s="239"/>
      <c r="S63" s="239">
        <v>0</v>
      </c>
      <c r="T63" s="239"/>
    </row>
    <row r="64" spans="1:20" s="10" customFormat="1">
      <c r="A64" s="141"/>
      <c r="B64" s="142" t="s">
        <v>417</v>
      </c>
      <c r="C64" s="143"/>
      <c r="D64" s="144"/>
      <c r="E64" s="241"/>
      <c r="F64" s="239"/>
      <c r="G64" s="322"/>
      <c r="H64" s="239"/>
      <c r="I64" s="371"/>
      <c r="J64" s="239"/>
      <c r="K64" s="241"/>
      <c r="L64" s="239"/>
      <c r="M64" s="371"/>
      <c r="N64" s="239"/>
      <c r="O64" s="241">
        <v>0</v>
      </c>
      <c r="P64" s="239"/>
      <c r="Q64" s="241">
        <v>0</v>
      </c>
      <c r="R64" s="239"/>
      <c r="S64" s="241">
        <v>0</v>
      </c>
      <c r="T64" s="239"/>
    </row>
    <row r="65" spans="1:20" s="10" customFormat="1">
      <c r="A65" s="141"/>
      <c r="B65" s="121"/>
      <c r="C65" s="120"/>
      <c r="D65" s="135"/>
      <c r="E65" s="239"/>
      <c r="F65" s="239"/>
      <c r="G65" s="320"/>
      <c r="H65" s="239"/>
      <c r="I65" s="369"/>
      <c r="J65" s="239"/>
      <c r="K65" s="239"/>
      <c r="L65" s="239"/>
      <c r="M65" s="369"/>
      <c r="N65" s="239"/>
      <c r="O65" s="239">
        <v>0</v>
      </c>
      <c r="P65" s="239"/>
      <c r="Q65" s="239">
        <v>0</v>
      </c>
      <c r="R65" s="239"/>
      <c r="S65" s="239">
        <v>0</v>
      </c>
      <c r="T65" s="239"/>
    </row>
    <row r="66" spans="1:20" s="12" customFormat="1">
      <c r="A66" s="145" t="s">
        <v>418</v>
      </c>
      <c r="B66" s="124" t="s">
        <v>419</v>
      </c>
      <c r="C66" s="135"/>
      <c r="D66" s="120"/>
      <c r="E66" s="239"/>
      <c r="F66" s="239"/>
      <c r="G66" s="320"/>
      <c r="H66" s="239"/>
      <c r="I66" s="369"/>
      <c r="J66" s="239"/>
      <c r="K66" s="239"/>
      <c r="L66" s="239"/>
      <c r="M66" s="369"/>
      <c r="N66" s="239"/>
      <c r="O66" s="239">
        <v>0</v>
      </c>
      <c r="P66" s="239"/>
      <c r="Q66" s="239">
        <v>0</v>
      </c>
      <c r="R66" s="239"/>
      <c r="S66" s="239">
        <v>0</v>
      </c>
      <c r="T66" s="239"/>
    </row>
    <row r="67" spans="1:20" s="12" customFormat="1">
      <c r="A67" s="141"/>
      <c r="B67" s="124"/>
      <c r="C67" s="135"/>
      <c r="D67" s="120"/>
      <c r="E67" s="239"/>
      <c r="F67" s="239"/>
      <c r="G67" s="320"/>
      <c r="H67" s="239"/>
      <c r="I67" s="369"/>
      <c r="J67" s="239"/>
      <c r="K67" s="239"/>
      <c r="L67" s="239"/>
      <c r="M67" s="369"/>
      <c r="N67" s="239"/>
      <c r="O67" s="239">
        <v>0</v>
      </c>
      <c r="P67" s="239"/>
      <c r="Q67" s="239">
        <v>0</v>
      </c>
      <c r="R67" s="239"/>
      <c r="S67" s="239">
        <v>0</v>
      </c>
      <c r="T67" s="239"/>
    </row>
    <row r="68" spans="1:20" s="12" customFormat="1" ht="33.75">
      <c r="A68" s="141"/>
      <c r="B68" s="121" t="s">
        <v>420</v>
      </c>
      <c r="C68" s="135">
        <v>1</v>
      </c>
      <c r="D68" s="120" t="s">
        <v>414</v>
      </c>
      <c r="E68" s="239">
        <v>45000</v>
      </c>
      <c r="F68" s="239">
        <f>E68*$C68</f>
        <v>45000</v>
      </c>
      <c r="G68" s="320">
        <v>28500</v>
      </c>
      <c r="H68" s="239">
        <f>G68*$C68</f>
        <v>28500</v>
      </c>
      <c r="I68" s="369">
        <v>28500</v>
      </c>
      <c r="J68" s="239">
        <f>I68*$C68</f>
        <v>28500</v>
      </c>
      <c r="K68" s="239">
        <v>24500</v>
      </c>
      <c r="L68" s="239">
        <f>K68*$C68</f>
        <v>24500</v>
      </c>
      <c r="M68" s="369">
        <v>24500</v>
      </c>
      <c r="N68" s="239">
        <f>M68*$C68</f>
        <v>24500</v>
      </c>
      <c r="O68" s="239">
        <v>29400</v>
      </c>
      <c r="P68" s="239">
        <f>O68*$C68</f>
        <v>29400</v>
      </c>
      <c r="Q68" s="239">
        <v>27295</v>
      </c>
      <c r="R68" s="239">
        <f>Q68*$C68</f>
        <v>27295</v>
      </c>
      <c r="S68" s="239">
        <f>MIN(O68,K68,E68)</f>
        <v>24500</v>
      </c>
      <c r="T68" s="239">
        <f>S68*$C68</f>
        <v>24500</v>
      </c>
    </row>
    <row r="69" spans="1:20" s="12" customFormat="1">
      <c r="A69" s="141"/>
      <c r="B69" s="121"/>
      <c r="C69" s="135"/>
      <c r="D69" s="120"/>
      <c r="E69" s="239"/>
      <c r="F69" s="239"/>
      <c r="G69" s="320"/>
      <c r="H69" s="239"/>
      <c r="I69" s="369"/>
      <c r="J69" s="239"/>
      <c r="K69" s="239"/>
      <c r="L69" s="239"/>
      <c r="M69" s="369"/>
      <c r="N69" s="239"/>
      <c r="O69" s="239">
        <v>0</v>
      </c>
      <c r="P69" s="239"/>
      <c r="Q69" s="239">
        <v>0</v>
      </c>
      <c r="R69" s="239"/>
      <c r="S69" s="239">
        <v>0</v>
      </c>
      <c r="T69" s="239"/>
    </row>
    <row r="70" spans="1:20" s="12" customFormat="1">
      <c r="A70" s="145" t="s">
        <v>421</v>
      </c>
      <c r="B70" s="124" t="s">
        <v>422</v>
      </c>
      <c r="C70" s="135"/>
      <c r="D70" s="120"/>
      <c r="E70" s="239"/>
      <c r="F70" s="239"/>
      <c r="G70" s="320"/>
      <c r="H70" s="239"/>
      <c r="I70" s="369"/>
      <c r="J70" s="239"/>
      <c r="K70" s="239"/>
      <c r="L70" s="239"/>
      <c r="M70" s="369"/>
      <c r="N70" s="239"/>
      <c r="O70" s="239">
        <v>0</v>
      </c>
      <c r="P70" s="239"/>
      <c r="Q70" s="239">
        <v>0</v>
      </c>
      <c r="R70" s="239"/>
      <c r="S70" s="239">
        <v>0</v>
      </c>
      <c r="T70" s="239"/>
    </row>
    <row r="71" spans="1:20" s="12" customFormat="1">
      <c r="A71" s="141"/>
      <c r="B71" s="124"/>
      <c r="C71" s="135"/>
      <c r="D71" s="120"/>
      <c r="E71" s="239"/>
      <c r="F71" s="239"/>
      <c r="G71" s="320"/>
      <c r="H71" s="239"/>
      <c r="I71" s="369"/>
      <c r="J71" s="239"/>
      <c r="K71" s="239"/>
      <c r="L71" s="239"/>
      <c r="M71" s="369"/>
      <c r="N71" s="239"/>
      <c r="O71" s="239">
        <v>0</v>
      </c>
      <c r="P71" s="239"/>
      <c r="Q71" s="239">
        <v>0</v>
      </c>
      <c r="R71" s="239"/>
      <c r="S71" s="239">
        <v>0</v>
      </c>
      <c r="T71" s="239"/>
    </row>
    <row r="72" spans="1:20" s="12" customFormat="1" ht="33.75">
      <c r="A72" s="141"/>
      <c r="B72" s="121" t="s">
        <v>423</v>
      </c>
      <c r="C72" s="135">
        <v>1</v>
      </c>
      <c r="D72" s="120" t="s">
        <v>414</v>
      </c>
      <c r="E72" s="239">
        <v>55000</v>
      </c>
      <c r="F72" s="239">
        <f>E72*$C72</f>
        <v>55000</v>
      </c>
      <c r="G72" s="320">
        <v>32500</v>
      </c>
      <c r="H72" s="239">
        <f>G72*$C72</f>
        <v>32500</v>
      </c>
      <c r="I72" s="369">
        <v>32500</v>
      </c>
      <c r="J72" s="239">
        <f>I72*$C72</f>
        <v>32500</v>
      </c>
      <c r="K72" s="239">
        <v>28000</v>
      </c>
      <c r="L72" s="239">
        <f>K72*$C72</f>
        <v>28000</v>
      </c>
      <c r="M72" s="369">
        <v>28000</v>
      </c>
      <c r="N72" s="239">
        <f>M72*$C72</f>
        <v>28000</v>
      </c>
      <c r="O72" s="239">
        <v>29400</v>
      </c>
      <c r="P72" s="239">
        <f>O72*$C72</f>
        <v>29400</v>
      </c>
      <c r="Q72" s="239">
        <v>28840</v>
      </c>
      <c r="R72" s="239">
        <f>Q72*$C72</f>
        <v>28840</v>
      </c>
      <c r="S72" s="239">
        <f>MIN(O72,K72,E72)</f>
        <v>28000</v>
      </c>
      <c r="T72" s="239">
        <f>S72*$C72</f>
        <v>28000</v>
      </c>
    </row>
    <row r="73" spans="1:20" s="12" customFormat="1">
      <c r="A73" s="141"/>
      <c r="B73" s="121"/>
      <c r="C73" s="135"/>
      <c r="D73" s="120"/>
      <c r="E73" s="239"/>
      <c r="F73" s="239"/>
      <c r="G73" s="320"/>
      <c r="H73" s="239"/>
      <c r="I73" s="369"/>
      <c r="J73" s="239"/>
      <c r="K73" s="239"/>
      <c r="L73" s="239"/>
      <c r="M73" s="369"/>
      <c r="N73" s="239"/>
      <c r="O73" s="239">
        <v>0</v>
      </c>
      <c r="P73" s="239"/>
      <c r="Q73" s="239">
        <v>0</v>
      </c>
      <c r="R73" s="239"/>
      <c r="S73" s="239">
        <v>0</v>
      </c>
      <c r="T73" s="239"/>
    </row>
    <row r="74" spans="1:20" s="12" customFormat="1">
      <c r="A74" s="145" t="s">
        <v>424</v>
      </c>
      <c r="B74" s="124" t="s">
        <v>425</v>
      </c>
      <c r="C74" s="135"/>
      <c r="D74" s="120"/>
      <c r="E74" s="239"/>
      <c r="F74" s="239"/>
      <c r="G74" s="320"/>
      <c r="H74" s="239"/>
      <c r="I74" s="369"/>
      <c r="J74" s="239"/>
      <c r="K74" s="239"/>
      <c r="L74" s="239"/>
      <c r="M74" s="369"/>
      <c r="N74" s="239"/>
      <c r="O74" s="239">
        <v>0</v>
      </c>
      <c r="P74" s="239"/>
      <c r="Q74" s="239">
        <v>0</v>
      </c>
      <c r="R74" s="239"/>
      <c r="S74" s="239">
        <v>0</v>
      </c>
      <c r="T74" s="239"/>
    </row>
    <row r="75" spans="1:20" s="12" customFormat="1">
      <c r="A75" s="141"/>
      <c r="B75" s="124"/>
      <c r="C75" s="135"/>
      <c r="D75" s="120"/>
      <c r="E75" s="239"/>
      <c r="F75" s="239"/>
      <c r="G75" s="320"/>
      <c r="H75" s="239"/>
      <c r="I75" s="369"/>
      <c r="J75" s="239"/>
      <c r="K75" s="239"/>
      <c r="L75" s="239"/>
      <c r="M75" s="369"/>
      <c r="N75" s="239"/>
      <c r="O75" s="239">
        <v>0</v>
      </c>
      <c r="P75" s="239"/>
      <c r="Q75" s="239">
        <v>0</v>
      </c>
      <c r="R75" s="239"/>
      <c r="S75" s="239">
        <v>0</v>
      </c>
      <c r="T75" s="239"/>
    </row>
    <row r="76" spans="1:20" s="12" customFormat="1" ht="33.75">
      <c r="A76" s="141"/>
      <c r="B76" s="121" t="s">
        <v>426</v>
      </c>
      <c r="C76" s="135">
        <v>1</v>
      </c>
      <c r="D76" s="120" t="s">
        <v>414</v>
      </c>
      <c r="E76" s="239">
        <v>35000</v>
      </c>
      <c r="F76" s="239">
        <f>E76*$C76</f>
        <v>35000</v>
      </c>
      <c r="G76" s="320">
        <v>30500</v>
      </c>
      <c r="H76" s="239">
        <f>G76*$C76</f>
        <v>30500</v>
      </c>
      <c r="I76" s="369">
        <v>30500</v>
      </c>
      <c r="J76" s="239">
        <f>I76*$C76</f>
        <v>30500</v>
      </c>
      <c r="K76" s="239">
        <v>28000</v>
      </c>
      <c r="L76" s="239">
        <f>K76*$C76</f>
        <v>28000</v>
      </c>
      <c r="M76" s="369">
        <v>27300</v>
      </c>
      <c r="N76" s="239">
        <f>M76*$C76</f>
        <v>27300</v>
      </c>
      <c r="O76" s="239">
        <v>27300</v>
      </c>
      <c r="P76" s="239">
        <f>O76*$C76</f>
        <v>27300</v>
      </c>
      <c r="Q76" s="239">
        <v>26780</v>
      </c>
      <c r="R76" s="239">
        <f>Q76*$C76</f>
        <v>26780</v>
      </c>
      <c r="S76" s="239">
        <f>MIN(O76,K76,E76)</f>
        <v>27300</v>
      </c>
      <c r="T76" s="239">
        <f>S76*$C76</f>
        <v>27300</v>
      </c>
    </row>
    <row r="77" spans="1:20" s="12" customFormat="1">
      <c r="A77" s="141"/>
      <c r="B77" s="121"/>
      <c r="C77" s="135"/>
      <c r="D77" s="120"/>
      <c r="E77" s="239"/>
      <c r="F77" s="239"/>
      <c r="G77" s="320"/>
      <c r="H77" s="239"/>
      <c r="I77" s="369"/>
      <c r="J77" s="239"/>
      <c r="K77" s="239"/>
      <c r="L77" s="239"/>
      <c r="M77" s="369"/>
      <c r="N77" s="239"/>
      <c r="O77" s="239">
        <v>0</v>
      </c>
      <c r="P77" s="239"/>
      <c r="Q77" s="239">
        <v>0</v>
      </c>
      <c r="R77" s="239"/>
      <c r="S77" s="239">
        <v>0</v>
      </c>
      <c r="T77" s="239"/>
    </row>
    <row r="78" spans="1:20" s="12" customFormat="1">
      <c r="A78" s="145" t="s">
        <v>427</v>
      </c>
      <c r="B78" s="124" t="s">
        <v>428</v>
      </c>
      <c r="C78" s="135"/>
      <c r="D78" s="120"/>
      <c r="E78" s="239"/>
      <c r="F78" s="239"/>
      <c r="G78" s="320"/>
      <c r="H78" s="239"/>
      <c r="I78" s="369"/>
      <c r="J78" s="239"/>
      <c r="K78" s="239"/>
      <c r="L78" s="239"/>
      <c r="M78" s="369"/>
      <c r="N78" s="239"/>
      <c r="O78" s="239">
        <v>0</v>
      </c>
      <c r="P78" s="239"/>
      <c r="Q78" s="239">
        <v>0</v>
      </c>
      <c r="R78" s="239"/>
      <c r="S78" s="239">
        <v>0</v>
      </c>
      <c r="T78" s="239"/>
    </row>
    <row r="79" spans="1:20" s="12" customFormat="1">
      <c r="A79" s="141"/>
      <c r="B79" s="124"/>
      <c r="C79" s="135"/>
      <c r="D79" s="120"/>
      <c r="E79" s="239"/>
      <c r="F79" s="239"/>
      <c r="G79" s="320"/>
      <c r="H79" s="239"/>
      <c r="I79" s="369"/>
      <c r="J79" s="239"/>
      <c r="K79" s="239"/>
      <c r="L79" s="239"/>
      <c r="M79" s="369"/>
      <c r="N79" s="239"/>
      <c r="O79" s="239">
        <v>0</v>
      </c>
      <c r="P79" s="239"/>
      <c r="Q79" s="239">
        <v>0</v>
      </c>
      <c r="R79" s="239"/>
      <c r="S79" s="239">
        <v>0</v>
      </c>
      <c r="T79" s="239"/>
    </row>
    <row r="80" spans="1:20" s="12" customFormat="1" ht="22.5">
      <c r="A80" s="141"/>
      <c r="B80" s="121" t="s">
        <v>429</v>
      </c>
      <c r="C80" s="135">
        <v>1</v>
      </c>
      <c r="D80" s="120" t="s">
        <v>414</v>
      </c>
      <c r="E80" s="239">
        <v>40800</v>
      </c>
      <c r="F80" s="239">
        <f>E80*$C80</f>
        <v>40800</v>
      </c>
      <c r="G80" s="320">
        <v>16500</v>
      </c>
      <c r="H80" s="239">
        <f>G80*$C80</f>
        <v>16500</v>
      </c>
      <c r="I80" s="369">
        <v>16500</v>
      </c>
      <c r="J80" s="239">
        <f>I80*$C80</f>
        <v>16500</v>
      </c>
      <c r="K80" s="239">
        <v>16500</v>
      </c>
      <c r="L80" s="239">
        <f>K80*$C80</f>
        <v>16500</v>
      </c>
      <c r="M80" s="369">
        <v>14175</v>
      </c>
      <c r="N80" s="239">
        <f>M80*$C80</f>
        <v>14175</v>
      </c>
      <c r="O80" s="239">
        <v>11550</v>
      </c>
      <c r="P80" s="239">
        <f>O80*$C80</f>
        <v>11550</v>
      </c>
      <c r="Q80" s="239">
        <v>11896.5</v>
      </c>
      <c r="R80" s="239">
        <f>Q80*$C80</f>
        <v>11896.5</v>
      </c>
      <c r="S80" s="239">
        <f>MIN(O80,K80,E80)</f>
        <v>11550</v>
      </c>
      <c r="T80" s="239">
        <f>S80*$C80</f>
        <v>11550</v>
      </c>
    </row>
    <row r="81" spans="1:20" s="12" customFormat="1">
      <c r="A81" s="141"/>
      <c r="B81" s="121"/>
      <c r="C81" s="135"/>
      <c r="D81" s="120"/>
      <c r="E81" s="239"/>
      <c r="F81" s="239"/>
      <c r="G81" s="320"/>
      <c r="H81" s="239"/>
      <c r="I81" s="369"/>
      <c r="J81" s="239"/>
      <c r="K81" s="239"/>
      <c r="L81" s="239"/>
      <c r="M81" s="369"/>
      <c r="N81" s="239"/>
      <c r="O81" s="239">
        <v>0</v>
      </c>
      <c r="P81" s="239"/>
      <c r="Q81" s="239">
        <v>0</v>
      </c>
      <c r="R81" s="239"/>
      <c r="S81" s="239">
        <v>0</v>
      </c>
      <c r="T81" s="239"/>
    </row>
    <row r="82" spans="1:20" s="12" customFormat="1">
      <c r="A82" s="141" t="s">
        <v>430</v>
      </c>
      <c r="B82" s="121" t="s">
        <v>431</v>
      </c>
      <c r="C82" s="120">
        <v>1</v>
      </c>
      <c r="D82" s="120" t="s">
        <v>432</v>
      </c>
      <c r="E82" s="239">
        <v>5500</v>
      </c>
      <c r="F82" s="239">
        <f t="shared" ref="F82:F83" si="0">E82*$C82</f>
        <v>5500</v>
      </c>
      <c r="G82" s="320">
        <v>3500</v>
      </c>
      <c r="H82" s="239">
        <f t="shared" ref="H82:H83" si="1">G82*$C82</f>
        <v>3500</v>
      </c>
      <c r="I82" s="369">
        <v>3500</v>
      </c>
      <c r="J82" s="239">
        <f t="shared" ref="J82:J83" si="2">I82*$C82</f>
        <v>3500</v>
      </c>
      <c r="K82" s="239">
        <v>4500</v>
      </c>
      <c r="L82" s="239">
        <f t="shared" ref="L82:L83" si="3">K82*$C82</f>
        <v>4500</v>
      </c>
      <c r="M82" s="369">
        <v>3375</v>
      </c>
      <c r="N82" s="239">
        <f t="shared" ref="N82:N83" si="4">M82*$C82</f>
        <v>3375</v>
      </c>
      <c r="O82" s="239">
        <v>2205</v>
      </c>
      <c r="P82" s="239">
        <f t="shared" ref="P82:P83" si="5">O82*$C82</f>
        <v>2205</v>
      </c>
      <c r="Q82" s="239">
        <v>2163</v>
      </c>
      <c r="R82" s="239">
        <f t="shared" ref="R82:R83" si="6">Q82*$C82</f>
        <v>2163</v>
      </c>
      <c r="S82" s="239">
        <f t="shared" ref="S82:S83" si="7">MIN(O82,K82,E82)</f>
        <v>2205</v>
      </c>
      <c r="T82" s="239">
        <f t="shared" ref="T82:T83" si="8">S82*$C82</f>
        <v>2205</v>
      </c>
    </row>
    <row r="83" spans="1:20" s="12" customFormat="1">
      <c r="A83" s="141" t="s">
        <v>433</v>
      </c>
      <c r="B83" s="121" t="s">
        <v>434</v>
      </c>
      <c r="C83" s="120">
        <v>3</v>
      </c>
      <c r="D83" s="120" t="s">
        <v>432</v>
      </c>
      <c r="E83" s="239">
        <v>1650</v>
      </c>
      <c r="F83" s="239">
        <f t="shared" si="0"/>
        <v>4950</v>
      </c>
      <c r="G83" s="320">
        <v>2250</v>
      </c>
      <c r="H83" s="239">
        <f t="shared" si="1"/>
        <v>6750</v>
      </c>
      <c r="I83" s="369">
        <v>2250</v>
      </c>
      <c r="J83" s="239">
        <f t="shared" si="2"/>
        <v>6750</v>
      </c>
      <c r="K83" s="239">
        <v>4500</v>
      </c>
      <c r="L83" s="239">
        <f t="shared" si="3"/>
        <v>13500</v>
      </c>
      <c r="M83" s="369">
        <v>3375</v>
      </c>
      <c r="N83" s="239">
        <f t="shared" si="4"/>
        <v>10125</v>
      </c>
      <c r="O83" s="239">
        <v>1995</v>
      </c>
      <c r="P83" s="239">
        <f t="shared" si="5"/>
        <v>5985</v>
      </c>
      <c r="Q83" s="239">
        <v>1957</v>
      </c>
      <c r="R83" s="239">
        <f t="shared" si="6"/>
        <v>5871</v>
      </c>
      <c r="S83" s="239">
        <f t="shared" si="7"/>
        <v>1650</v>
      </c>
      <c r="T83" s="239">
        <f t="shared" si="8"/>
        <v>4950</v>
      </c>
    </row>
    <row r="84" spans="1:20" s="12" customFormat="1">
      <c r="A84" s="141"/>
      <c r="B84" s="121"/>
      <c r="C84" s="135"/>
      <c r="D84" s="120"/>
      <c r="E84" s="239"/>
      <c r="F84" s="239"/>
      <c r="G84" s="320"/>
      <c r="H84" s="239"/>
      <c r="I84" s="369"/>
      <c r="J84" s="239"/>
      <c r="K84" s="239"/>
      <c r="L84" s="239"/>
      <c r="M84" s="369"/>
      <c r="N84" s="239"/>
      <c r="O84" s="239">
        <v>0</v>
      </c>
      <c r="P84" s="239"/>
      <c r="Q84" s="239">
        <v>0</v>
      </c>
      <c r="R84" s="239"/>
      <c r="S84" s="239">
        <v>0</v>
      </c>
      <c r="T84" s="239"/>
    </row>
    <row r="85" spans="1:20" s="10" customFormat="1" ht="45">
      <c r="A85" s="141">
        <v>2</v>
      </c>
      <c r="B85" s="121" t="s">
        <v>435</v>
      </c>
      <c r="C85" s="120">
        <v>1</v>
      </c>
      <c r="D85" s="120" t="s">
        <v>432</v>
      </c>
      <c r="E85" s="239"/>
      <c r="F85" s="239">
        <f>E85*$C85</f>
        <v>0</v>
      </c>
      <c r="G85" s="320">
        <v>76850</v>
      </c>
      <c r="H85" s="239">
        <f>G85*$C85</f>
        <v>76850</v>
      </c>
      <c r="I85" s="369">
        <v>76850</v>
      </c>
      <c r="J85" s="239">
        <f>I85*$C85</f>
        <v>76850</v>
      </c>
      <c r="K85" s="239">
        <v>68500</v>
      </c>
      <c r="L85" s="239">
        <f>K85*$C85</f>
        <v>68500</v>
      </c>
      <c r="M85" s="369">
        <v>68500</v>
      </c>
      <c r="N85" s="239">
        <f>M85*$C85</f>
        <v>68500</v>
      </c>
      <c r="O85" s="239">
        <v>89250</v>
      </c>
      <c r="P85" s="239">
        <f>O85*$C85</f>
        <v>89250</v>
      </c>
      <c r="Q85" s="239">
        <v>87550</v>
      </c>
      <c r="R85" s="239">
        <f>Q85*$C85</f>
        <v>87550</v>
      </c>
      <c r="S85" s="239">
        <f>MIN(O85,K85,E85)</f>
        <v>68500</v>
      </c>
      <c r="T85" s="239">
        <f>S85*$C85</f>
        <v>68500</v>
      </c>
    </row>
    <row r="86" spans="1:20" s="10" customFormat="1">
      <c r="A86" s="141"/>
      <c r="B86" s="121"/>
      <c r="C86" s="120"/>
      <c r="D86" s="135"/>
      <c r="E86" s="239"/>
      <c r="F86" s="239"/>
      <c r="G86" s="320"/>
      <c r="H86" s="239"/>
      <c r="I86" s="369"/>
      <c r="J86" s="239"/>
      <c r="K86" s="239"/>
      <c r="L86" s="239"/>
      <c r="M86" s="369"/>
      <c r="N86" s="239"/>
      <c r="O86" s="239">
        <v>0</v>
      </c>
      <c r="P86" s="239"/>
      <c r="Q86" s="239">
        <v>0</v>
      </c>
      <c r="R86" s="239"/>
      <c r="S86" s="239">
        <v>0</v>
      </c>
      <c r="T86" s="239"/>
    </row>
    <row r="87" spans="1:20" ht="45">
      <c r="A87" s="130">
        <v>3</v>
      </c>
      <c r="B87" s="146" t="s">
        <v>436</v>
      </c>
      <c r="C87" s="120"/>
      <c r="D87" s="122"/>
      <c r="E87" s="239"/>
      <c r="F87" s="239"/>
      <c r="G87" s="320"/>
      <c r="H87" s="239"/>
      <c r="I87" s="369"/>
      <c r="J87" s="239"/>
      <c r="K87" s="239"/>
      <c r="L87" s="239"/>
      <c r="M87" s="369"/>
      <c r="N87" s="239"/>
      <c r="O87" s="239">
        <v>0</v>
      </c>
      <c r="P87" s="239"/>
      <c r="Q87" s="239">
        <v>0</v>
      </c>
      <c r="R87" s="239"/>
      <c r="S87" s="239">
        <v>0</v>
      </c>
      <c r="T87" s="239"/>
    </row>
    <row r="88" spans="1:20">
      <c r="A88" s="130"/>
      <c r="B88" s="146"/>
      <c r="C88" s="120"/>
      <c r="D88" s="122"/>
      <c r="E88" s="239"/>
      <c r="F88" s="239"/>
      <c r="G88" s="320"/>
      <c r="H88" s="239"/>
      <c r="I88" s="369"/>
      <c r="J88" s="239"/>
      <c r="K88" s="239"/>
      <c r="L88" s="239"/>
      <c r="M88" s="369"/>
      <c r="N88" s="239"/>
      <c r="O88" s="239">
        <v>0</v>
      </c>
      <c r="P88" s="239"/>
      <c r="Q88" s="239">
        <v>0</v>
      </c>
      <c r="R88" s="239"/>
      <c r="S88" s="239">
        <v>0</v>
      </c>
      <c r="T88" s="239"/>
    </row>
    <row r="89" spans="1:20">
      <c r="A89" s="130">
        <v>3.1</v>
      </c>
      <c r="B89" s="146" t="s">
        <v>437</v>
      </c>
      <c r="C89" s="122">
        <v>40</v>
      </c>
      <c r="D89" s="120" t="s">
        <v>438</v>
      </c>
      <c r="E89" s="239">
        <v>1050</v>
      </c>
      <c r="F89" s="239">
        <f t="shared" ref="F89:F91" si="9">E89*$C89</f>
        <v>42000</v>
      </c>
      <c r="G89" s="320">
        <v>1050</v>
      </c>
      <c r="H89" s="239">
        <f t="shared" ref="H89:H91" si="10">G89*$C89</f>
        <v>42000</v>
      </c>
      <c r="I89" s="369">
        <v>1050</v>
      </c>
      <c r="J89" s="239">
        <f t="shared" ref="J89:J91" si="11">I89*$C89</f>
        <v>42000</v>
      </c>
      <c r="K89" s="239">
        <v>1500</v>
      </c>
      <c r="L89" s="239">
        <f t="shared" ref="L89:L91" si="12">K89*$C89</f>
        <v>60000</v>
      </c>
      <c r="M89" s="369">
        <v>1175</v>
      </c>
      <c r="N89" s="239">
        <f t="shared" ref="N89:N91" si="13">M89*$C89</f>
        <v>47000</v>
      </c>
      <c r="O89" s="239">
        <v>1522.5</v>
      </c>
      <c r="P89" s="239">
        <f t="shared" ref="P89:P91" si="14">O89*$C89</f>
        <v>60900</v>
      </c>
      <c r="Q89" s="239">
        <v>1493.5</v>
      </c>
      <c r="R89" s="239">
        <f t="shared" ref="R89:R91" si="15">Q89*$C89</f>
        <v>59740</v>
      </c>
      <c r="S89" s="239">
        <f t="shared" ref="S89:S91" si="16">MIN(O89,K89,E89)</f>
        <v>1050</v>
      </c>
      <c r="T89" s="239">
        <f t="shared" ref="T89:T91" si="17">S89*$C89</f>
        <v>42000</v>
      </c>
    </row>
    <row r="90" spans="1:20">
      <c r="A90" s="130">
        <v>3.2</v>
      </c>
      <c r="B90" s="146" t="s">
        <v>439</v>
      </c>
      <c r="C90" s="122">
        <v>60</v>
      </c>
      <c r="D90" s="120" t="s">
        <v>438</v>
      </c>
      <c r="E90" s="239">
        <v>1500</v>
      </c>
      <c r="F90" s="239">
        <f t="shared" si="9"/>
        <v>90000</v>
      </c>
      <c r="G90" s="320">
        <v>1400</v>
      </c>
      <c r="H90" s="239">
        <f t="shared" si="10"/>
        <v>84000</v>
      </c>
      <c r="I90" s="369">
        <v>1400</v>
      </c>
      <c r="J90" s="239">
        <f t="shared" si="11"/>
        <v>84000</v>
      </c>
      <c r="K90" s="239">
        <v>1450</v>
      </c>
      <c r="L90" s="239">
        <f t="shared" si="12"/>
        <v>87000</v>
      </c>
      <c r="M90" s="369">
        <v>1350</v>
      </c>
      <c r="N90" s="239">
        <f t="shared" si="13"/>
        <v>81000</v>
      </c>
      <c r="O90" s="239">
        <v>1312.5</v>
      </c>
      <c r="P90" s="239">
        <f t="shared" si="14"/>
        <v>78750</v>
      </c>
      <c r="Q90" s="239">
        <v>1351.875</v>
      </c>
      <c r="R90" s="239">
        <f t="shared" si="15"/>
        <v>81112.5</v>
      </c>
      <c r="S90" s="239">
        <f t="shared" si="16"/>
        <v>1312.5</v>
      </c>
      <c r="T90" s="239">
        <f t="shared" si="17"/>
        <v>78750</v>
      </c>
    </row>
    <row r="91" spans="1:20">
      <c r="A91" s="130">
        <v>3.3</v>
      </c>
      <c r="B91" s="146" t="s">
        <v>440</v>
      </c>
      <c r="C91" s="122">
        <v>60</v>
      </c>
      <c r="D91" s="120" t="s">
        <v>438</v>
      </c>
      <c r="E91" s="239">
        <v>1500</v>
      </c>
      <c r="F91" s="239">
        <f t="shared" si="9"/>
        <v>90000</v>
      </c>
      <c r="G91" s="320">
        <v>1350</v>
      </c>
      <c r="H91" s="239">
        <f t="shared" si="10"/>
        <v>81000</v>
      </c>
      <c r="I91" s="369">
        <v>1350</v>
      </c>
      <c r="J91" s="239">
        <f t="shared" si="11"/>
        <v>81000</v>
      </c>
      <c r="K91" s="239">
        <v>1150</v>
      </c>
      <c r="L91" s="239">
        <f t="shared" si="12"/>
        <v>69000</v>
      </c>
      <c r="M91" s="369">
        <v>1092</v>
      </c>
      <c r="N91" s="239">
        <f t="shared" si="13"/>
        <v>65520</v>
      </c>
      <c r="O91" s="239">
        <v>1092</v>
      </c>
      <c r="P91" s="239">
        <f t="shared" si="14"/>
        <v>65520</v>
      </c>
      <c r="Q91" s="239">
        <v>1124.76</v>
      </c>
      <c r="R91" s="239">
        <f t="shared" si="15"/>
        <v>67485.600000000006</v>
      </c>
      <c r="S91" s="239">
        <f t="shared" si="16"/>
        <v>1092</v>
      </c>
      <c r="T91" s="239">
        <f t="shared" si="17"/>
        <v>65520</v>
      </c>
    </row>
    <row r="92" spans="1:20">
      <c r="A92" s="130"/>
      <c r="B92" s="146"/>
      <c r="C92" s="122"/>
      <c r="D92" s="120"/>
      <c r="E92" s="239"/>
      <c r="F92" s="239"/>
      <c r="G92" s="320"/>
      <c r="H92" s="239"/>
      <c r="I92" s="369"/>
      <c r="J92" s="239"/>
      <c r="K92" s="239"/>
      <c r="L92" s="239"/>
      <c r="M92" s="369"/>
      <c r="N92" s="239"/>
      <c r="O92" s="239">
        <v>0</v>
      </c>
      <c r="P92" s="239"/>
      <c r="Q92" s="239">
        <v>0</v>
      </c>
      <c r="R92" s="239"/>
      <c r="S92" s="239">
        <v>0</v>
      </c>
      <c r="T92" s="239"/>
    </row>
    <row r="93" spans="1:20">
      <c r="A93" s="130">
        <v>3.4</v>
      </c>
      <c r="B93" s="146" t="s">
        <v>441</v>
      </c>
      <c r="C93" s="122">
        <v>40</v>
      </c>
      <c r="D93" s="120" t="s">
        <v>438</v>
      </c>
      <c r="E93" s="239">
        <v>350</v>
      </c>
      <c r="F93" s="239">
        <f t="shared" ref="F93:F94" si="18">E93*$C93</f>
        <v>14000</v>
      </c>
      <c r="G93" s="320">
        <v>425</v>
      </c>
      <c r="H93" s="239">
        <f t="shared" ref="H93:H94" si="19">G93*$C93</f>
        <v>17000</v>
      </c>
      <c r="I93" s="369">
        <v>425</v>
      </c>
      <c r="J93" s="239">
        <f t="shared" ref="J93:J94" si="20">I93*$C93</f>
        <v>17000</v>
      </c>
      <c r="K93" s="239">
        <v>650</v>
      </c>
      <c r="L93" s="239">
        <f t="shared" ref="L93:L94" si="21">K93*$C93</f>
        <v>26000</v>
      </c>
      <c r="M93" s="369">
        <v>500</v>
      </c>
      <c r="N93" s="239">
        <f t="shared" ref="N93:N94" si="22">M93*$C93</f>
        <v>20000</v>
      </c>
      <c r="O93" s="239">
        <v>640.5</v>
      </c>
      <c r="P93" s="239">
        <f t="shared" ref="P93:P94" si="23">O93*$C93</f>
        <v>25620</v>
      </c>
      <c r="Q93" s="239">
        <v>628.29999999999995</v>
      </c>
      <c r="R93" s="239">
        <f t="shared" ref="R93:R94" si="24">Q93*$C93</f>
        <v>25132</v>
      </c>
      <c r="S93" s="239">
        <f t="shared" ref="S93:S94" si="25">MIN(O93,K93,E93)</f>
        <v>350</v>
      </c>
      <c r="T93" s="239">
        <f t="shared" ref="T93:T94" si="26">S93*$C93</f>
        <v>14000</v>
      </c>
    </row>
    <row r="94" spans="1:20">
      <c r="A94" s="130">
        <v>3.5</v>
      </c>
      <c r="B94" s="146" t="s">
        <v>442</v>
      </c>
      <c r="C94" s="122">
        <v>70</v>
      </c>
      <c r="D94" s="120" t="s">
        <v>438</v>
      </c>
      <c r="E94" s="239">
        <v>275</v>
      </c>
      <c r="F94" s="239">
        <f t="shared" si="18"/>
        <v>19250</v>
      </c>
      <c r="G94" s="320">
        <v>325</v>
      </c>
      <c r="H94" s="239">
        <f t="shared" si="19"/>
        <v>22750</v>
      </c>
      <c r="I94" s="369">
        <v>325</v>
      </c>
      <c r="J94" s="239">
        <f t="shared" si="20"/>
        <v>22750</v>
      </c>
      <c r="K94" s="239">
        <v>475</v>
      </c>
      <c r="L94" s="239">
        <f t="shared" si="21"/>
        <v>33250</v>
      </c>
      <c r="M94" s="369">
        <v>475</v>
      </c>
      <c r="N94" s="239">
        <f t="shared" si="22"/>
        <v>33250</v>
      </c>
      <c r="O94" s="239">
        <v>593.25</v>
      </c>
      <c r="P94" s="239">
        <f t="shared" si="23"/>
        <v>41527.5</v>
      </c>
      <c r="Q94" s="239">
        <v>581.95000000000005</v>
      </c>
      <c r="R94" s="239">
        <f t="shared" si="24"/>
        <v>40736.5</v>
      </c>
      <c r="S94" s="239">
        <f t="shared" si="25"/>
        <v>275</v>
      </c>
      <c r="T94" s="239">
        <f t="shared" si="26"/>
        <v>19250</v>
      </c>
    </row>
    <row r="95" spans="1:20">
      <c r="A95" s="130"/>
      <c r="B95" s="146"/>
      <c r="C95" s="122"/>
      <c r="D95" s="120"/>
      <c r="E95" s="239"/>
      <c r="F95" s="239"/>
      <c r="G95" s="320"/>
      <c r="H95" s="239"/>
      <c r="I95" s="369"/>
      <c r="J95" s="239"/>
      <c r="K95" s="239"/>
      <c r="L95" s="239"/>
      <c r="M95" s="369"/>
      <c r="N95" s="239"/>
      <c r="O95" s="239">
        <v>0</v>
      </c>
      <c r="P95" s="239"/>
      <c r="Q95" s="239">
        <v>0</v>
      </c>
      <c r="R95" s="239"/>
      <c r="S95" s="239">
        <v>0</v>
      </c>
      <c r="T95" s="239"/>
    </row>
    <row r="96" spans="1:20" s="10" customFormat="1">
      <c r="A96" s="141"/>
      <c r="B96" s="121" t="s">
        <v>443</v>
      </c>
      <c r="C96" s="147"/>
      <c r="D96" s="120"/>
      <c r="E96" s="239"/>
      <c r="F96" s="239"/>
      <c r="G96" s="320"/>
      <c r="H96" s="239"/>
      <c r="I96" s="369"/>
      <c r="J96" s="239"/>
      <c r="K96" s="239"/>
      <c r="L96" s="239"/>
      <c r="M96" s="369"/>
      <c r="N96" s="239"/>
      <c r="O96" s="239">
        <v>0</v>
      </c>
      <c r="P96" s="239"/>
      <c r="Q96" s="239">
        <v>0</v>
      </c>
      <c r="R96" s="239"/>
      <c r="S96" s="239">
        <v>0</v>
      </c>
      <c r="T96" s="239"/>
    </row>
    <row r="97" spans="1:20" s="10" customFormat="1">
      <c r="A97" s="141"/>
      <c r="B97" s="121"/>
      <c r="C97" s="147"/>
      <c r="D97" s="120"/>
      <c r="E97" s="239"/>
      <c r="F97" s="239"/>
      <c r="G97" s="320"/>
      <c r="H97" s="239"/>
      <c r="I97" s="369"/>
      <c r="J97" s="239"/>
      <c r="K97" s="239"/>
      <c r="L97" s="239"/>
      <c r="M97" s="369"/>
      <c r="N97" s="239"/>
      <c r="O97" s="239">
        <v>0</v>
      </c>
      <c r="P97" s="239"/>
      <c r="Q97" s="239">
        <v>0</v>
      </c>
      <c r="R97" s="239"/>
      <c r="S97" s="239">
        <v>0</v>
      </c>
      <c r="T97" s="239"/>
    </row>
    <row r="98" spans="1:20" ht="33.75">
      <c r="A98" s="130">
        <v>4</v>
      </c>
      <c r="B98" s="146" t="s">
        <v>444</v>
      </c>
      <c r="C98" s="120"/>
      <c r="D98" s="122"/>
      <c r="E98" s="239"/>
      <c r="F98" s="239"/>
      <c r="G98" s="320"/>
      <c r="H98" s="239"/>
      <c r="I98" s="369"/>
      <c r="J98" s="239"/>
      <c r="K98" s="239"/>
      <c r="L98" s="239"/>
      <c r="M98" s="369"/>
      <c r="N98" s="239"/>
      <c r="O98" s="239">
        <v>0</v>
      </c>
      <c r="P98" s="239"/>
      <c r="Q98" s="239">
        <v>0</v>
      </c>
      <c r="R98" s="239"/>
      <c r="S98" s="239">
        <v>0</v>
      </c>
      <c r="T98" s="239"/>
    </row>
    <row r="99" spans="1:20">
      <c r="A99" s="130"/>
      <c r="B99" s="146"/>
      <c r="C99" s="120"/>
      <c r="D99" s="122"/>
      <c r="E99" s="239"/>
      <c r="F99" s="239"/>
      <c r="G99" s="320"/>
      <c r="H99" s="239"/>
      <c r="I99" s="369"/>
      <c r="J99" s="239"/>
      <c r="K99" s="239"/>
      <c r="L99" s="239"/>
      <c r="M99" s="369"/>
      <c r="N99" s="239"/>
      <c r="O99" s="239">
        <v>0</v>
      </c>
      <c r="P99" s="239"/>
      <c r="Q99" s="239">
        <v>0</v>
      </c>
      <c r="R99" s="239"/>
      <c r="S99" s="239">
        <v>0</v>
      </c>
      <c r="T99" s="239"/>
    </row>
    <row r="100" spans="1:20" s="10" customFormat="1">
      <c r="A100" s="130">
        <v>4.0999999999999996</v>
      </c>
      <c r="B100" s="146" t="s">
        <v>445</v>
      </c>
      <c r="C100" s="122">
        <v>2</v>
      </c>
      <c r="D100" s="120" t="s">
        <v>168</v>
      </c>
      <c r="E100" s="239">
        <v>850</v>
      </c>
      <c r="F100" s="239">
        <f t="shared" ref="F100:F102" si="27">E100*$C100</f>
        <v>1700</v>
      </c>
      <c r="G100" s="320">
        <v>850</v>
      </c>
      <c r="H100" s="239">
        <f t="shared" ref="H100:H102" si="28">G100*$C100</f>
        <v>1700</v>
      </c>
      <c r="I100" s="369">
        <v>850</v>
      </c>
      <c r="J100" s="239">
        <f t="shared" ref="J100:J102" si="29">I100*$C100</f>
        <v>1700</v>
      </c>
      <c r="K100" s="239">
        <v>3000</v>
      </c>
      <c r="L100" s="239">
        <f t="shared" ref="L100:L102" si="30">K100*$C100</f>
        <v>6000</v>
      </c>
      <c r="M100" s="369">
        <v>2400</v>
      </c>
      <c r="N100" s="239">
        <f t="shared" ref="N100:N102" si="31">M100*$C100</f>
        <v>4800</v>
      </c>
      <c r="O100" s="239">
        <v>1260</v>
      </c>
      <c r="P100" s="239">
        <f t="shared" ref="P100:P102" si="32">O100*$C100</f>
        <v>2520</v>
      </c>
      <c r="Q100" s="239">
        <v>1236</v>
      </c>
      <c r="R100" s="239">
        <f t="shared" ref="R100:R102" si="33">Q100*$C100</f>
        <v>2472</v>
      </c>
      <c r="S100" s="239">
        <f t="shared" ref="S100:S102" si="34">MIN(O100,K100,E100)</f>
        <v>850</v>
      </c>
      <c r="T100" s="239">
        <f t="shared" ref="T100:T102" si="35">S100*$C100</f>
        <v>1700</v>
      </c>
    </row>
    <row r="101" spans="1:20" s="10" customFormat="1">
      <c r="A101" s="130">
        <v>4.2</v>
      </c>
      <c r="B101" s="146" t="s">
        <v>439</v>
      </c>
      <c r="C101" s="122">
        <v>4</v>
      </c>
      <c r="D101" s="120" t="s">
        <v>168</v>
      </c>
      <c r="E101" s="239">
        <v>950</v>
      </c>
      <c r="F101" s="239">
        <f t="shared" si="27"/>
        <v>3800</v>
      </c>
      <c r="G101" s="320">
        <v>550</v>
      </c>
      <c r="H101" s="239">
        <f t="shared" si="28"/>
        <v>2200</v>
      </c>
      <c r="I101" s="369">
        <v>550</v>
      </c>
      <c r="J101" s="239">
        <f t="shared" si="29"/>
        <v>2200</v>
      </c>
      <c r="K101" s="239">
        <v>1075</v>
      </c>
      <c r="L101" s="239">
        <f t="shared" si="30"/>
        <v>4300</v>
      </c>
      <c r="M101" s="369">
        <v>1075</v>
      </c>
      <c r="N101" s="239">
        <f t="shared" si="31"/>
        <v>4300</v>
      </c>
      <c r="O101" s="239">
        <v>420</v>
      </c>
      <c r="P101" s="239">
        <f t="shared" si="32"/>
        <v>1680</v>
      </c>
      <c r="Q101" s="239">
        <v>412</v>
      </c>
      <c r="R101" s="239">
        <f t="shared" si="33"/>
        <v>1648</v>
      </c>
      <c r="S101" s="239">
        <f t="shared" si="34"/>
        <v>420</v>
      </c>
      <c r="T101" s="239">
        <f t="shared" si="35"/>
        <v>1680</v>
      </c>
    </row>
    <row r="102" spans="1:20" s="10" customFormat="1">
      <c r="A102" s="130">
        <v>4.3</v>
      </c>
      <c r="B102" s="146" t="s">
        <v>440</v>
      </c>
      <c r="C102" s="122">
        <v>6</v>
      </c>
      <c r="D102" s="120" t="s">
        <v>168</v>
      </c>
      <c r="E102" s="239">
        <v>900</v>
      </c>
      <c r="F102" s="239">
        <f t="shared" si="27"/>
        <v>5400</v>
      </c>
      <c r="G102" s="320">
        <v>550</v>
      </c>
      <c r="H102" s="239">
        <f t="shared" si="28"/>
        <v>3300</v>
      </c>
      <c r="I102" s="369">
        <v>550</v>
      </c>
      <c r="J102" s="239">
        <f t="shared" si="29"/>
        <v>3300</v>
      </c>
      <c r="K102" s="239">
        <v>950</v>
      </c>
      <c r="L102" s="239">
        <f t="shared" si="30"/>
        <v>5700</v>
      </c>
      <c r="M102" s="369">
        <v>950</v>
      </c>
      <c r="N102" s="239">
        <f t="shared" si="31"/>
        <v>5700</v>
      </c>
      <c r="O102" s="239">
        <v>420</v>
      </c>
      <c r="P102" s="239">
        <f t="shared" si="32"/>
        <v>2520</v>
      </c>
      <c r="Q102" s="239">
        <v>412</v>
      </c>
      <c r="R102" s="239">
        <f t="shared" si="33"/>
        <v>2472</v>
      </c>
      <c r="S102" s="239">
        <f t="shared" si="34"/>
        <v>420</v>
      </c>
      <c r="T102" s="239">
        <f t="shared" si="35"/>
        <v>2520</v>
      </c>
    </row>
    <row r="103" spans="1:20" s="10" customFormat="1">
      <c r="A103" s="130"/>
      <c r="B103" s="146"/>
      <c r="C103" s="122"/>
      <c r="D103" s="120"/>
      <c r="E103" s="239"/>
      <c r="F103" s="239"/>
      <c r="G103" s="320"/>
      <c r="H103" s="239"/>
      <c r="I103" s="369"/>
      <c r="J103" s="239"/>
      <c r="K103" s="239"/>
      <c r="L103" s="239"/>
      <c r="M103" s="369"/>
      <c r="N103" s="239"/>
      <c r="O103" s="239">
        <v>0</v>
      </c>
      <c r="P103" s="239"/>
      <c r="Q103" s="239">
        <v>0</v>
      </c>
      <c r="R103" s="239"/>
      <c r="S103" s="239">
        <v>0</v>
      </c>
      <c r="T103" s="239"/>
    </row>
    <row r="104" spans="1:20" s="10" customFormat="1">
      <c r="A104" s="130">
        <v>4.4000000000000004</v>
      </c>
      <c r="B104" s="146" t="s">
        <v>441</v>
      </c>
      <c r="C104" s="122">
        <v>4</v>
      </c>
      <c r="D104" s="120" t="s">
        <v>168</v>
      </c>
      <c r="E104" s="239">
        <v>550</v>
      </c>
      <c r="F104" s="239">
        <f t="shared" ref="F104:F105" si="36">E104*$C104</f>
        <v>2200</v>
      </c>
      <c r="G104" s="320">
        <v>400</v>
      </c>
      <c r="H104" s="239">
        <f t="shared" ref="H104:H105" si="37">G104*$C104</f>
        <v>1600</v>
      </c>
      <c r="I104" s="369">
        <v>400</v>
      </c>
      <c r="J104" s="239">
        <f t="shared" ref="J104:J105" si="38">I104*$C104</f>
        <v>1600</v>
      </c>
      <c r="K104" s="239">
        <v>675</v>
      </c>
      <c r="L104" s="239">
        <f t="shared" ref="L104:L105" si="39">K104*$C104</f>
        <v>2700</v>
      </c>
      <c r="M104" s="369">
        <v>600</v>
      </c>
      <c r="N104" s="239">
        <f t="shared" ref="N104:N105" si="40">M104*$C104</f>
        <v>2400</v>
      </c>
      <c r="O104" s="239">
        <v>315</v>
      </c>
      <c r="P104" s="239">
        <f t="shared" ref="P104:P105" si="41">O104*$C104</f>
        <v>1260</v>
      </c>
      <c r="Q104" s="239">
        <v>309</v>
      </c>
      <c r="R104" s="239">
        <f t="shared" ref="R104:R105" si="42">Q104*$C104</f>
        <v>1236</v>
      </c>
      <c r="S104" s="239">
        <f t="shared" ref="S104:S105" si="43">MIN(O104,K104,E104)</f>
        <v>315</v>
      </c>
      <c r="T104" s="239">
        <f t="shared" ref="T104:T105" si="44">S104*$C104</f>
        <v>1260</v>
      </c>
    </row>
    <row r="105" spans="1:20" s="10" customFormat="1">
      <c r="A105" s="130">
        <v>4.5</v>
      </c>
      <c r="B105" s="146" t="s">
        <v>442</v>
      </c>
      <c r="C105" s="122">
        <v>8</v>
      </c>
      <c r="D105" s="120" t="s">
        <v>168</v>
      </c>
      <c r="E105" s="239">
        <v>550</v>
      </c>
      <c r="F105" s="239">
        <f t="shared" si="36"/>
        <v>4400</v>
      </c>
      <c r="G105" s="320">
        <v>400</v>
      </c>
      <c r="H105" s="239">
        <f t="shared" si="37"/>
        <v>3200</v>
      </c>
      <c r="I105" s="369">
        <v>400</v>
      </c>
      <c r="J105" s="239">
        <f t="shared" si="38"/>
        <v>3200</v>
      </c>
      <c r="K105" s="239">
        <v>675</v>
      </c>
      <c r="L105" s="239">
        <f t="shared" si="39"/>
        <v>5400</v>
      </c>
      <c r="M105" s="369">
        <v>600</v>
      </c>
      <c r="N105" s="239">
        <f t="shared" si="40"/>
        <v>4800</v>
      </c>
      <c r="O105" s="239">
        <v>315</v>
      </c>
      <c r="P105" s="239">
        <f t="shared" si="41"/>
        <v>2520</v>
      </c>
      <c r="Q105" s="239">
        <v>309</v>
      </c>
      <c r="R105" s="239">
        <f t="shared" si="42"/>
        <v>2472</v>
      </c>
      <c r="S105" s="239">
        <f t="shared" si="43"/>
        <v>315</v>
      </c>
      <c r="T105" s="239">
        <f t="shared" si="44"/>
        <v>2520</v>
      </c>
    </row>
    <row r="106" spans="1:20" s="10" customFormat="1">
      <c r="A106" s="130"/>
      <c r="B106" s="146"/>
      <c r="C106" s="122"/>
      <c r="D106" s="120"/>
      <c r="E106" s="239"/>
      <c r="F106" s="239"/>
      <c r="G106" s="320"/>
      <c r="H106" s="239"/>
      <c r="I106" s="369"/>
      <c r="J106" s="239"/>
      <c r="K106" s="239"/>
      <c r="L106" s="239"/>
      <c r="M106" s="369"/>
      <c r="N106" s="239"/>
      <c r="O106" s="239">
        <v>0</v>
      </c>
      <c r="P106" s="239"/>
      <c r="Q106" s="239">
        <v>0</v>
      </c>
      <c r="R106" s="239"/>
      <c r="S106" s="239">
        <v>0</v>
      </c>
      <c r="T106" s="239"/>
    </row>
    <row r="107" spans="1:20" s="10" customFormat="1" ht="56.25">
      <c r="A107" s="147">
        <v>5</v>
      </c>
      <c r="B107" s="148" t="s">
        <v>446</v>
      </c>
      <c r="C107" s="147"/>
      <c r="D107" s="147"/>
      <c r="E107" s="239"/>
      <c r="F107" s="239"/>
      <c r="G107" s="320"/>
      <c r="H107" s="239"/>
      <c r="I107" s="369"/>
      <c r="J107" s="239"/>
      <c r="K107" s="239"/>
      <c r="L107" s="239"/>
      <c r="M107" s="369"/>
      <c r="N107" s="239"/>
      <c r="O107" s="239">
        <v>0</v>
      </c>
      <c r="P107" s="239"/>
      <c r="Q107" s="239">
        <v>0</v>
      </c>
      <c r="R107" s="239"/>
      <c r="S107" s="239">
        <v>0</v>
      </c>
      <c r="T107" s="239"/>
    </row>
    <row r="108" spans="1:20" s="10" customFormat="1">
      <c r="A108" s="147"/>
      <c r="B108" s="148"/>
      <c r="C108" s="147"/>
      <c r="D108" s="147"/>
      <c r="E108" s="239"/>
      <c r="F108" s="239"/>
      <c r="G108" s="320"/>
      <c r="H108" s="239"/>
      <c r="I108" s="369"/>
      <c r="J108" s="239"/>
      <c r="K108" s="239"/>
      <c r="L108" s="239"/>
      <c r="M108" s="369"/>
      <c r="N108" s="239"/>
      <c r="O108" s="239">
        <v>0</v>
      </c>
      <c r="P108" s="239"/>
      <c r="Q108" s="239">
        <v>0</v>
      </c>
      <c r="R108" s="239"/>
      <c r="S108" s="239">
        <v>0</v>
      </c>
      <c r="T108" s="239"/>
    </row>
    <row r="109" spans="1:20" s="10" customFormat="1">
      <c r="A109" s="147">
        <v>5.0999999999999996</v>
      </c>
      <c r="B109" s="148" t="s">
        <v>447</v>
      </c>
      <c r="C109" s="147">
        <v>35</v>
      </c>
      <c r="D109" s="120" t="s">
        <v>438</v>
      </c>
      <c r="E109" s="239">
        <v>750</v>
      </c>
      <c r="F109" s="239">
        <f t="shared" ref="F109:F110" si="45">E109*$C109</f>
        <v>26250</v>
      </c>
      <c r="G109" s="320">
        <v>750</v>
      </c>
      <c r="H109" s="239">
        <f t="shared" ref="H109:H110" si="46">G109*$C109</f>
        <v>26250</v>
      </c>
      <c r="I109" s="369">
        <v>750</v>
      </c>
      <c r="J109" s="239">
        <f t="shared" ref="J109:J110" si="47">I109*$C109</f>
        <v>26250</v>
      </c>
      <c r="K109" s="239">
        <v>1350</v>
      </c>
      <c r="L109" s="239">
        <f t="shared" ref="L109:L110" si="48">K109*$C109</f>
        <v>47250</v>
      </c>
      <c r="M109" s="369">
        <v>1175</v>
      </c>
      <c r="N109" s="239">
        <f t="shared" ref="N109:N110" si="49">M109*$C109</f>
        <v>41125</v>
      </c>
      <c r="O109" s="239">
        <v>1449</v>
      </c>
      <c r="P109" s="239">
        <f t="shared" ref="P109:P110" si="50">O109*$C109</f>
        <v>50715</v>
      </c>
      <c r="Q109" s="239">
        <v>1421.4</v>
      </c>
      <c r="R109" s="239">
        <f t="shared" ref="R109:R110" si="51">Q109*$C109</f>
        <v>49749</v>
      </c>
      <c r="S109" s="239">
        <f t="shared" ref="S109:S110" si="52">MIN(O109,K109,E109)</f>
        <v>750</v>
      </c>
      <c r="T109" s="239">
        <f t="shared" ref="T109:T110" si="53">S109*$C109</f>
        <v>26250</v>
      </c>
    </row>
    <row r="110" spans="1:20" s="10" customFormat="1">
      <c r="A110" s="147">
        <v>5.2</v>
      </c>
      <c r="B110" s="148" t="s">
        <v>448</v>
      </c>
      <c r="C110" s="147">
        <v>30</v>
      </c>
      <c r="D110" s="120" t="s">
        <v>438</v>
      </c>
      <c r="E110" s="239">
        <v>725</v>
      </c>
      <c r="F110" s="239">
        <f t="shared" si="45"/>
        <v>21750</v>
      </c>
      <c r="G110" s="320">
        <v>725</v>
      </c>
      <c r="H110" s="239">
        <f t="shared" si="46"/>
        <v>21750</v>
      </c>
      <c r="I110" s="369">
        <v>725</v>
      </c>
      <c r="J110" s="239">
        <f t="shared" si="47"/>
        <v>21750</v>
      </c>
      <c r="K110" s="239">
        <v>1147</v>
      </c>
      <c r="L110" s="239">
        <f t="shared" si="48"/>
        <v>34410</v>
      </c>
      <c r="M110" s="369">
        <v>1050</v>
      </c>
      <c r="N110" s="239">
        <f t="shared" si="49"/>
        <v>31500</v>
      </c>
      <c r="O110" s="239">
        <v>1281</v>
      </c>
      <c r="P110" s="239">
        <f t="shared" si="50"/>
        <v>38430</v>
      </c>
      <c r="Q110" s="239">
        <v>1256.5999999999999</v>
      </c>
      <c r="R110" s="239">
        <f t="shared" si="51"/>
        <v>37698</v>
      </c>
      <c r="S110" s="239">
        <f t="shared" si="52"/>
        <v>725</v>
      </c>
      <c r="T110" s="239">
        <f t="shared" si="53"/>
        <v>21750</v>
      </c>
    </row>
    <row r="111" spans="1:20" s="10" customFormat="1">
      <c r="A111" s="147">
        <v>5.3</v>
      </c>
      <c r="B111" s="148" t="s">
        <v>449</v>
      </c>
      <c r="C111" s="147" t="s">
        <v>450</v>
      </c>
      <c r="D111" s="120" t="s">
        <v>438</v>
      </c>
      <c r="E111" s="239"/>
      <c r="F111" s="239"/>
      <c r="G111" s="320"/>
      <c r="H111" s="239"/>
      <c r="I111" s="369"/>
      <c r="J111" s="239"/>
      <c r="K111" s="239"/>
      <c r="L111" s="239"/>
      <c r="M111" s="369"/>
      <c r="N111" s="239"/>
      <c r="O111" s="239">
        <v>882</v>
      </c>
      <c r="P111" s="239"/>
      <c r="Q111" s="239">
        <v>865.2</v>
      </c>
      <c r="R111" s="239"/>
      <c r="S111" s="239">
        <v>882</v>
      </c>
      <c r="T111" s="239"/>
    </row>
    <row r="112" spans="1:20" s="10" customFormat="1">
      <c r="A112" s="147"/>
      <c r="B112" s="148"/>
      <c r="C112" s="147"/>
      <c r="D112" s="120"/>
      <c r="E112" s="239"/>
      <c r="F112" s="239"/>
      <c r="G112" s="320"/>
      <c r="H112" s="239"/>
      <c r="I112" s="369"/>
      <c r="J112" s="239"/>
      <c r="K112" s="239"/>
      <c r="L112" s="239"/>
      <c r="M112" s="369"/>
      <c r="N112" s="239"/>
      <c r="O112" s="239">
        <v>0</v>
      </c>
      <c r="P112" s="239"/>
      <c r="Q112" s="239">
        <v>0</v>
      </c>
      <c r="R112" s="239"/>
      <c r="S112" s="239">
        <v>0</v>
      </c>
      <c r="T112" s="239"/>
    </row>
    <row r="113" spans="1:20" s="10" customFormat="1">
      <c r="A113" s="147">
        <v>5.4</v>
      </c>
      <c r="B113" s="148" t="s">
        <v>451</v>
      </c>
      <c r="C113" s="147">
        <v>20</v>
      </c>
      <c r="D113" s="120" t="s">
        <v>438</v>
      </c>
      <c r="E113" s="239">
        <v>625</v>
      </c>
      <c r="F113" s="239">
        <f t="shared" ref="F113:F114" si="54">E113*$C113</f>
        <v>12500</v>
      </c>
      <c r="G113" s="320">
        <v>550</v>
      </c>
      <c r="H113" s="239">
        <f t="shared" ref="H113:H114" si="55">G113*$C113</f>
        <v>11000</v>
      </c>
      <c r="I113" s="369">
        <v>550</v>
      </c>
      <c r="J113" s="239">
        <f t="shared" ref="J113:J114" si="56">I113*$C113</f>
        <v>11000</v>
      </c>
      <c r="K113" s="239">
        <v>435</v>
      </c>
      <c r="L113" s="239">
        <f t="shared" ref="L113:L114" si="57">K113*$C113</f>
        <v>8700</v>
      </c>
      <c r="M113" s="369">
        <v>410</v>
      </c>
      <c r="N113" s="239">
        <f t="shared" ref="N113:N114" si="58">M113*$C113</f>
        <v>8200</v>
      </c>
      <c r="O113" s="239">
        <v>409.5</v>
      </c>
      <c r="P113" s="239">
        <f t="shared" ref="P113:P114" si="59">O113*$C113</f>
        <v>8190</v>
      </c>
      <c r="Q113" s="239">
        <v>401.7</v>
      </c>
      <c r="R113" s="239">
        <f t="shared" ref="R113:R114" si="60">Q113*$C113</f>
        <v>8034</v>
      </c>
      <c r="S113" s="239">
        <f t="shared" ref="S113:S114" si="61">MIN(O113,K113,E113)</f>
        <v>409.5</v>
      </c>
      <c r="T113" s="239">
        <f t="shared" ref="T113:T114" si="62">S113*$C113</f>
        <v>8190</v>
      </c>
    </row>
    <row r="114" spans="1:20" s="10" customFormat="1">
      <c r="A114" s="147">
        <v>5.5</v>
      </c>
      <c r="B114" s="148" t="s">
        <v>452</v>
      </c>
      <c r="C114" s="147">
        <v>210</v>
      </c>
      <c r="D114" s="120" t="s">
        <v>438</v>
      </c>
      <c r="E114" s="239">
        <v>575</v>
      </c>
      <c r="F114" s="239">
        <f t="shared" si="54"/>
        <v>120750</v>
      </c>
      <c r="G114" s="320">
        <v>485</v>
      </c>
      <c r="H114" s="239">
        <f t="shared" si="55"/>
        <v>101850</v>
      </c>
      <c r="I114" s="369">
        <v>485</v>
      </c>
      <c r="J114" s="239">
        <f t="shared" si="56"/>
        <v>101850</v>
      </c>
      <c r="K114" s="239">
        <v>400</v>
      </c>
      <c r="L114" s="239">
        <f t="shared" si="57"/>
        <v>84000</v>
      </c>
      <c r="M114" s="369">
        <v>368</v>
      </c>
      <c r="N114" s="239">
        <f t="shared" si="58"/>
        <v>77280</v>
      </c>
      <c r="O114" s="239">
        <v>367.5</v>
      </c>
      <c r="P114" s="239">
        <f t="shared" si="59"/>
        <v>77175</v>
      </c>
      <c r="Q114" s="239">
        <v>360.5</v>
      </c>
      <c r="R114" s="239">
        <f t="shared" si="60"/>
        <v>75705</v>
      </c>
      <c r="S114" s="239">
        <f t="shared" si="61"/>
        <v>367.5</v>
      </c>
      <c r="T114" s="239">
        <f t="shared" si="62"/>
        <v>77175</v>
      </c>
    </row>
    <row r="115" spans="1:20" s="10" customFormat="1">
      <c r="A115" s="147"/>
      <c r="B115" s="148"/>
      <c r="C115" s="147"/>
      <c r="D115" s="120"/>
      <c r="E115" s="239"/>
      <c r="F115" s="239"/>
      <c r="G115" s="320"/>
      <c r="H115" s="239"/>
      <c r="I115" s="369"/>
      <c r="J115" s="239"/>
      <c r="K115" s="239"/>
      <c r="L115" s="239"/>
      <c r="M115" s="369"/>
      <c r="N115" s="239"/>
      <c r="O115" s="239">
        <v>0</v>
      </c>
      <c r="P115" s="239"/>
      <c r="Q115" s="239">
        <v>0</v>
      </c>
      <c r="R115" s="239"/>
      <c r="S115" s="239">
        <v>0</v>
      </c>
      <c r="T115" s="239"/>
    </row>
    <row r="116" spans="1:20" s="10" customFormat="1" ht="45">
      <c r="A116" s="130">
        <v>6</v>
      </c>
      <c r="B116" s="149" t="s">
        <v>453</v>
      </c>
      <c r="C116" s="134"/>
      <c r="D116" s="139"/>
      <c r="E116" s="239"/>
      <c r="F116" s="239"/>
      <c r="G116" s="320"/>
      <c r="H116" s="239"/>
      <c r="I116" s="369"/>
      <c r="J116" s="239"/>
      <c r="K116" s="239"/>
      <c r="L116" s="239"/>
      <c r="M116" s="369"/>
      <c r="N116" s="239"/>
      <c r="O116" s="239">
        <v>0</v>
      </c>
      <c r="P116" s="239"/>
      <c r="Q116" s="239">
        <v>0</v>
      </c>
      <c r="R116" s="239"/>
      <c r="S116" s="239">
        <v>0</v>
      </c>
      <c r="T116" s="239"/>
    </row>
    <row r="117" spans="1:20" s="10" customFormat="1">
      <c r="A117" s="130"/>
      <c r="B117" s="149"/>
      <c r="C117" s="134"/>
      <c r="D117" s="139"/>
      <c r="E117" s="239"/>
      <c r="F117" s="239"/>
      <c r="G117" s="320"/>
      <c r="H117" s="239"/>
      <c r="I117" s="369"/>
      <c r="J117" s="239"/>
      <c r="K117" s="239"/>
      <c r="L117" s="239"/>
      <c r="M117" s="369"/>
      <c r="N117" s="239"/>
      <c r="O117" s="239">
        <v>0</v>
      </c>
      <c r="P117" s="239"/>
      <c r="Q117" s="239">
        <v>0</v>
      </c>
      <c r="R117" s="239"/>
      <c r="S117" s="239">
        <v>0</v>
      </c>
      <c r="T117" s="239"/>
    </row>
    <row r="118" spans="1:20" s="10" customFormat="1">
      <c r="A118" s="130">
        <v>6.1</v>
      </c>
      <c r="B118" s="149" t="s">
        <v>454</v>
      </c>
      <c r="C118" s="134">
        <v>30</v>
      </c>
      <c r="D118" s="134" t="s">
        <v>438</v>
      </c>
      <c r="E118" s="239">
        <v>234</v>
      </c>
      <c r="F118" s="239">
        <f t="shared" ref="F118:F119" si="63">E118*$C118</f>
        <v>7020</v>
      </c>
      <c r="G118" s="320">
        <v>200</v>
      </c>
      <c r="H118" s="239">
        <f t="shared" ref="H118:H119" si="64">G118*$C118</f>
        <v>6000</v>
      </c>
      <c r="I118" s="369">
        <v>200</v>
      </c>
      <c r="J118" s="239">
        <f t="shared" ref="J118:J119" si="65">I118*$C118</f>
        <v>6000</v>
      </c>
      <c r="K118" s="239">
        <v>472</v>
      </c>
      <c r="L118" s="239">
        <f t="shared" ref="L118:L119" si="66">K118*$C118</f>
        <v>14160</v>
      </c>
      <c r="M118" s="369">
        <v>450</v>
      </c>
      <c r="N118" s="239">
        <f t="shared" ref="N118:N119" si="67">M118*$C118</f>
        <v>13500</v>
      </c>
      <c r="O118" s="239">
        <v>157.5</v>
      </c>
      <c r="P118" s="239">
        <f t="shared" ref="P118:P119" si="68">O118*$C118</f>
        <v>4725</v>
      </c>
      <c r="Q118" s="239">
        <v>162.22499999999999</v>
      </c>
      <c r="R118" s="239">
        <f t="shared" ref="R118:R119" si="69">Q118*$C118</f>
        <v>4866.75</v>
      </c>
      <c r="S118" s="239">
        <f t="shared" ref="S118:S119" si="70">MIN(O118,K118,E118)</f>
        <v>157.5</v>
      </c>
      <c r="T118" s="239">
        <f t="shared" ref="T118:T119" si="71">S118*$C118</f>
        <v>4725</v>
      </c>
    </row>
    <row r="119" spans="1:20" s="10" customFormat="1">
      <c r="A119" s="130">
        <v>6.2</v>
      </c>
      <c r="B119" s="149" t="s">
        <v>455</v>
      </c>
      <c r="C119" s="134">
        <v>200</v>
      </c>
      <c r="D119" s="134" t="s">
        <v>438</v>
      </c>
      <c r="E119" s="239">
        <v>105.6</v>
      </c>
      <c r="F119" s="239">
        <f t="shared" si="63"/>
        <v>21120</v>
      </c>
      <c r="G119" s="320">
        <v>105.6</v>
      </c>
      <c r="H119" s="239">
        <f t="shared" si="64"/>
        <v>21120</v>
      </c>
      <c r="I119" s="369">
        <v>105.6</v>
      </c>
      <c r="J119" s="239">
        <f t="shared" si="65"/>
        <v>21120</v>
      </c>
      <c r="K119" s="239">
        <v>405</v>
      </c>
      <c r="L119" s="239">
        <f t="shared" si="66"/>
        <v>81000</v>
      </c>
      <c r="M119" s="369">
        <v>400</v>
      </c>
      <c r="N119" s="239">
        <f t="shared" si="67"/>
        <v>80000</v>
      </c>
      <c r="O119" s="239">
        <v>115.5</v>
      </c>
      <c r="P119" s="239">
        <f t="shared" si="68"/>
        <v>23100</v>
      </c>
      <c r="Q119" s="239">
        <v>113.3</v>
      </c>
      <c r="R119" s="239">
        <f t="shared" si="69"/>
        <v>22660</v>
      </c>
      <c r="S119" s="239">
        <f t="shared" si="70"/>
        <v>105.6</v>
      </c>
      <c r="T119" s="239">
        <f t="shared" si="71"/>
        <v>21120</v>
      </c>
    </row>
    <row r="120" spans="1:20" s="10" customFormat="1">
      <c r="A120" s="130"/>
      <c r="B120" s="149"/>
      <c r="C120" s="134"/>
      <c r="D120" s="134"/>
      <c r="E120" s="239"/>
      <c r="F120" s="239"/>
      <c r="G120" s="320"/>
      <c r="H120" s="239"/>
      <c r="I120" s="369"/>
      <c r="J120" s="239"/>
      <c r="K120" s="239"/>
      <c r="L120" s="239"/>
      <c r="M120" s="369"/>
      <c r="N120" s="239"/>
      <c r="O120" s="239">
        <v>0</v>
      </c>
      <c r="P120" s="239"/>
      <c r="Q120" s="239">
        <v>0</v>
      </c>
      <c r="R120" s="239"/>
      <c r="S120" s="239">
        <v>0</v>
      </c>
      <c r="T120" s="239"/>
    </row>
    <row r="121" spans="1:20" s="10" customFormat="1">
      <c r="A121" s="130">
        <v>6.3</v>
      </c>
      <c r="B121" s="125" t="s">
        <v>456</v>
      </c>
      <c r="C121" s="139">
        <v>30</v>
      </c>
      <c r="D121" s="134" t="s">
        <v>438</v>
      </c>
      <c r="E121" s="240">
        <v>130</v>
      </c>
      <c r="F121" s="239">
        <f t="shared" ref="F121:F123" si="72">E121*$C121</f>
        <v>3900</v>
      </c>
      <c r="G121" s="321">
        <v>120</v>
      </c>
      <c r="H121" s="239">
        <f t="shared" ref="H121:H123" si="73">G121*$C121</f>
        <v>3600</v>
      </c>
      <c r="I121" s="370">
        <v>120</v>
      </c>
      <c r="J121" s="239">
        <f t="shared" ref="J121:J123" si="74">I121*$C121</f>
        <v>3600</v>
      </c>
      <c r="K121" s="240">
        <v>200</v>
      </c>
      <c r="L121" s="239">
        <f t="shared" ref="L121:L123" si="75">K121*$C121</f>
        <v>6000</v>
      </c>
      <c r="M121" s="370">
        <v>200</v>
      </c>
      <c r="N121" s="239">
        <f t="shared" ref="N121:N123" si="76">M121*$C121</f>
        <v>6000</v>
      </c>
      <c r="O121" s="240">
        <v>94.5</v>
      </c>
      <c r="P121" s="239">
        <f t="shared" ref="P121:P123" si="77">O121*$C121</f>
        <v>2835</v>
      </c>
      <c r="Q121" s="240">
        <v>97.334999999999994</v>
      </c>
      <c r="R121" s="239">
        <f t="shared" ref="R121:R123" si="78">Q121*$C121</f>
        <v>2920.0499999999997</v>
      </c>
      <c r="S121" s="239">
        <f t="shared" ref="S121:S123" si="79">MIN(O121,K121,E121)</f>
        <v>94.5</v>
      </c>
      <c r="T121" s="239">
        <f t="shared" ref="T121:T123" si="80">S121*$C121</f>
        <v>2835</v>
      </c>
    </row>
    <row r="122" spans="1:20" s="10" customFormat="1">
      <c r="A122" s="130">
        <v>6.4</v>
      </c>
      <c r="B122" s="125" t="s">
        <v>457</v>
      </c>
      <c r="C122" s="139">
        <v>200</v>
      </c>
      <c r="D122" s="134" t="s">
        <v>438</v>
      </c>
      <c r="E122" s="240">
        <v>50</v>
      </c>
      <c r="F122" s="239">
        <f t="shared" si="72"/>
        <v>10000</v>
      </c>
      <c r="G122" s="321">
        <v>50</v>
      </c>
      <c r="H122" s="239">
        <f t="shared" si="73"/>
        <v>10000</v>
      </c>
      <c r="I122" s="370">
        <v>50</v>
      </c>
      <c r="J122" s="239">
        <f t="shared" si="74"/>
        <v>10000</v>
      </c>
      <c r="K122" s="240">
        <v>82</v>
      </c>
      <c r="L122" s="239">
        <f t="shared" si="75"/>
        <v>16400</v>
      </c>
      <c r="M122" s="370">
        <v>75</v>
      </c>
      <c r="N122" s="239">
        <f t="shared" si="76"/>
        <v>15000</v>
      </c>
      <c r="O122" s="240">
        <v>42</v>
      </c>
      <c r="P122" s="239">
        <f t="shared" si="77"/>
        <v>8400</v>
      </c>
      <c r="Q122" s="240">
        <v>43.26</v>
      </c>
      <c r="R122" s="239">
        <f t="shared" si="78"/>
        <v>8652</v>
      </c>
      <c r="S122" s="239">
        <f t="shared" si="79"/>
        <v>42</v>
      </c>
      <c r="T122" s="239">
        <f t="shared" si="80"/>
        <v>8400</v>
      </c>
    </row>
    <row r="123" spans="1:20" s="10" customFormat="1">
      <c r="A123" s="130">
        <v>6.5</v>
      </c>
      <c r="B123" s="125" t="s">
        <v>458</v>
      </c>
      <c r="C123" s="139">
        <v>20</v>
      </c>
      <c r="D123" s="134" t="s">
        <v>438</v>
      </c>
      <c r="E123" s="240">
        <v>125</v>
      </c>
      <c r="F123" s="239">
        <f t="shared" si="72"/>
        <v>2500</v>
      </c>
      <c r="G123" s="321">
        <v>125</v>
      </c>
      <c r="H123" s="239">
        <f t="shared" si="73"/>
        <v>2500</v>
      </c>
      <c r="I123" s="370">
        <v>125</v>
      </c>
      <c r="J123" s="239">
        <f t="shared" si="74"/>
        <v>2500</v>
      </c>
      <c r="K123" s="240">
        <v>135</v>
      </c>
      <c r="L123" s="239">
        <f t="shared" si="75"/>
        <v>2700</v>
      </c>
      <c r="M123" s="370">
        <v>125</v>
      </c>
      <c r="N123" s="239">
        <f t="shared" si="76"/>
        <v>2500</v>
      </c>
      <c r="O123" s="240">
        <v>168</v>
      </c>
      <c r="P123" s="239">
        <f t="shared" si="77"/>
        <v>3360</v>
      </c>
      <c r="Q123" s="240">
        <v>164.8</v>
      </c>
      <c r="R123" s="239">
        <f t="shared" si="78"/>
        <v>3296</v>
      </c>
      <c r="S123" s="239">
        <f t="shared" si="79"/>
        <v>125</v>
      </c>
      <c r="T123" s="239">
        <f t="shared" si="80"/>
        <v>2500</v>
      </c>
    </row>
    <row r="124" spans="1:20" s="10" customFormat="1">
      <c r="A124" s="130"/>
      <c r="B124" s="125"/>
      <c r="C124" s="139"/>
      <c r="D124" s="134"/>
      <c r="E124" s="240"/>
      <c r="F124" s="239"/>
      <c r="G124" s="321"/>
      <c r="H124" s="239"/>
      <c r="I124" s="370"/>
      <c r="J124" s="239"/>
      <c r="K124" s="240"/>
      <c r="L124" s="239"/>
      <c r="M124" s="370"/>
      <c r="N124" s="239"/>
      <c r="O124" s="240">
        <v>0</v>
      </c>
      <c r="P124" s="239"/>
      <c r="Q124" s="240">
        <v>0</v>
      </c>
      <c r="R124" s="239"/>
      <c r="S124" s="240">
        <v>0</v>
      </c>
      <c r="T124" s="239"/>
    </row>
    <row r="125" spans="1:20" ht="45">
      <c r="A125" s="130">
        <v>7</v>
      </c>
      <c r="B125" s="125" t="s">
        <v>459</v>
      </c>
      <c r="C125" s="120"/>
      <c r="D125" s="122"/>
      <c r="E125" s="239"/>
      <c r="F125" s="239"/>
      <c r="G125" s="320"/>
      <c r="H125" s="239"/>
      <c r="I125" s="369"/>
      <c r="J125" s="239"/>
      <c r="K125" s="239"/>
      <c r="L125" s="239"/>
      <c r="M125" s="369"/>
      <c r="N125" s="239"/>
      <c r="O125" s="239">
        <v>0</v>
      </c>
      <c r="P125" s="239"/>
      <c r="Q125" s="239">
        <v>0</v>
      </c>
      <c r="R125" s="239"/>
      <c r="S125" s="239">
        <v>0</v>
      </c>
      <c r="T125" s="239"/>
    </row>
    <row r="126" spans="1:20">
      <c r="A126" s="130"/>
      <c r="B126" s="131"/>
      <c r="C126" s="120"/>
      <c r="D126" s="122"/>
      <c r="E126" s="239"/>
      <c r="F126" s="239"/>
      <c r="G126" s="320"/>
      <c r="H126" s="239"/>
      <c r="I126" s="369"/>
      <c r="J126" s="239"/>
      <c r="K126" s="239"/>
      <c r="L126" s="239"/>
      <c r="M126" s="369"/>
      <c r="N126" s="239"/>
      <c r="O126" s="239">
        <v>0</v>
      </c>
      <c r="P126" s="239"/>
      <c r="Q126" s="239">
        <v>0</v>
      </c>
      <c r="R126" s="239"/>
      <c r="S126" s="239">
        <v>0</v>
      </c>
      <c r="T126" s="239"/>
    </row>
    <row r="127" spans="1:20">
      <c r="A127" s="130">
        <v>7.1</v>
      </c>
      <c r="B127" s="131" t="s">
        <v>460</v>
      </c>
      <c r="C127" s="120">
        <v>20</v>
      </c>
      <c r="D127" s="122" t="s">
        <v>438</v>
      </c>
      <c r="E127" s="239">
        <v>1500</v>
      </c>
      <c r="F127" s="239">
        <f t="shared" ref="F127:F129" si="81">E127*$C127</f>
        <v>30000</v>
      </c>
      <c r="G127" s="320">
        <v>1500</v>
      </c>
      <c r="H127" s="239">
        <f t="shared" ref="H127:H129" si="82">G127*$C127</f>
        <v>30000</v>
      </c>
      <c r="I127" s="369">
        <v>1500</v>
      </c>
      <c r="J127" s="239">
        <f t="shared" ref="J127:J129" si="83">I127*$C127</f>
        <v>30000</v>
      </c>
      <c r="K127" s="239">
        <v>2160</v>
      </c>
      <c r="L127" s="239">
        <f t="shared" ref="L127:L129" si="84">K127*$C127</f>
        <v>43200</v>
      </c>
      <c r="M127" s="369">
        <v>1850</v>
      </c>
      <c r="N127" s="239">
        <f t="shared" ref="N127:N129" si="85">M127*$C127</f>
        <v>37000</v>
      </c>
      <c r="O127" s="239">
        <v>1764</v>
      </c>
      <c r="P127" s="239">
        <f t="shared" ref="P127:P129" si="86">O127*$C127</f>
        <v>35280</v>
      </c>
      <c r="Q127" s="239">
        <v>1730.4</v>
      </c>
      <c r="R127" s="239">
        <f t="shared" ref="R127:R129" si="87">Q127*$C127</f>
        <v>34608</v>
      </c>
      <c r="S127" s="239">
        <f t="shared" ref="S127:S129" si="88">MIN(O127,K127,E127)</f>
        <v>1500</v>
      </c>
      <c r="T127" s="239">
        <f t="shared" ref="T127:T129" si="89">S127*$C127</f>
        <v>30000</v>
      </c>
    </row>
    <row r="128" spans="1:20">
      <c r="A128" s="130">
        <v>7.2</v>
      </c>
      <c r="B128" s="131" t="s">
        <v>461</v>
      </c>
      <c r="C128" s="120">
        <v>60</v>
      </c>
      <c r="D128" s="122" t="s">
        <v>438</v>
      </c>
      <c r="E128" s="239">
        <v>1260</v>
      </c>
      <c r="F128" s="239">
        <f t="shared" si="81"/>
        <v>75600</v>
      </c>
      <c r="G128" s="320">
        <v>1260</v>
      </c>
      <c r="H128" s="239">
        <f t="shared" si="82"/>
        <v>75600</v>
      </c>
      <c r="I128" s="369">
        <v>1260</v>
      </c>
      <c r="J128" s="239">
        <f t="shared" si="83"/>
        <v>75600</v>
      </c>
      <c r="K128" s="239">
        <v>1957</v>
      </c>
      <c r="L128" s="239">
        <f t="shared" si="84"/>
        <v>117420</v>
      </c>
      <c r="M128" s="369">
        <v>1700</v>
      </c>
      <c r="N128" s="239">
        <f t="shared" si="85"/>
        <v>102000</v>
      </c>
      <c r="O128" s="239">
        <v>1533</v>
      </c>
      <c r="P128" s="239">
        <f t="shared" si="86"/>
        <v>91980</v>
      </c>
      <c r="Q128" s="239">
        <v>1503.8</v>
      </c>
      <c r="R128" s="239">
        <f t="shared" si="87"/>
        <v>90228</v>
      </c>
      <c r="S128" s="239">
        <f t="shared" si="88"/>
        <v>1260</v>
      </c>
      <c r="T128" s="239">
        <f t="shared" si="89"/>
        <v>75600</v>
      </c>
    </row>
    <row r="129" spans="1:20">
      <c r="A129" s="130">
        <v>7.3</v>
      </c>
      <c r="B129" s="131" t="s">
        <v>462</v>
      </c>
      <c r="C129" s="120">
        <v>40</v>
      </c>
      <c r="D129" s="122" t="s">
        <v>438</v>
      </c>
      <c r="E129" s="239">
        <v>1380</v>
      </c>
      <c r="F129" s="239">
        <f t="shared" si="81"/>
        <v>55200</v>
      </c>
      <c r="G129" s="320">
        <v>950</v>
      </c>
      <c r="H129" s="239">
        <f t="shared" si="82"/>
        <v>38000</v>
      </c>
      <c r="I129" s="369">
        <v>950</v>
      </c>
      <c r="J129" s="239">
        <f t="shared" si="83"/>
        <v>38000</v>
      </c>
      <c r="K129" s="239">
        <v>1620</v>
      </c>
      <c r="L129" s="239">
        <f t="shared" si="84"/>
        <v>64800</v>
      </c>
      <c r="M129" s="369">
        <v>1500</v>
      </c>
      <c r="N129" s="239">
        <f t="shared" si="85"/>
        <v>60000</v>
      </c>
      <c r="O129" s="239">
        <v>682.5</v>
      </c>
      <c r="P129" s="239">
        <f t="shared" si="86"/>
        <v>27300</v>
      </c>
      <c r="Q129" s="239">
        <v>702.97500000000002</v>
      </c>
      <c r="R129" s="239">
        <f t="shared" si="87"/>
        <v>28119</v>
      </c>
      <c r="S129" s="239">
        <f t="shared" si="88"/>
        <v>682.5</v>
      </c>
      <c r="T129" s="239">
        <f t="shared" si="89"/>
        <v>27300</v>
      </c>
    </row>
    <row r="130" spans="1:20" s="10" customFormat="1">
      <c r="A130" s="147"/>
      <c r="B130" s="148"/>
      <c r="C130" s="147"/>
      <c r="D130" s="120"/>
      <c r="E130" s="239"/>
      <c r="F130" s="239"/>
      <c r="G130" s="320"/>
      <c r="H130" s="239"/>
      <c r="I130" s="369"/>
      <c r="J130" s="239"/>
      <c r="K130" s="239"/>
      <c r="L130" s="239"/>
      <c r="M130" s="369"/>
      <c r="N130" s="239"/>
      <c r="O130" s="239">
        <v>0</v>
      </c>
      <c r="P130" s="239"/>
      <c r="Q130" s="239">
        <v>0</v>
      </c>
      <c r="R130" s="239"/>
      <c r="S130" s="239">
        <v>0</v>
      </c>
      <c r="T130" s="239"/>
    </row>
    <row r="131" spans="1:20" s="10" customFormat="1" ht="78.75">
      <c r="A131" s="135">
        <v>8</v>
      </c>
      <c r="B131" s="131" t="s">
        <v>463</v>
      </c>
      <c r="C131" s="135">
        <v>20</v>
      </c>
      <c r="D131" s="120" t="s">
        <v>464</v>
      </c>
      <c r="E131" s="239">
        <v>2860</v>
      </c>
      <c r="F131" s="239">
        <f>E131*$C131</f>
        <v>57200</v>
      </c>
      <c r="G131" s="320">
        <v>2860</v>
      </c>
      <c r="H131" s="239">
        <f>G131*$C131</f>
        <v>57200</v>
      </c>
      <c r="I131" s="369">
        <v>2860</v>
      </c>
      <c r="J131" s="239">
        <f>I131*$C131</f>
        <v>57200</v>
      </c>
      <c r="K131" s="239">
        <v>3600</v>
      </c>
      <c r="L131" s="239">
        <f>K131*$C131</f>
        <v>72000</v>
      </c>
      <c r="M131" s="369">
        <v>3000</v>
      </c>
      <c r="N131" s="239">
        <f>M131*$C131</f>
        <v>60000</v>
      </c>
      <c r="O131" s="239">
        <v>16800</v>
      </c>
      <c r="P131" s="239">
        <f>O131*$C131</f>
        <v>336000</v>
      </c>
      <c r="Q131" s="239">
        <v>3347.5</v>
      </c>
      <c r="R131" s="239">
        <f>Q131*$C131</f>
        <v>66950</v>
      </c>
      <c r="S131" s="239">
        <f>MIN(O131,K131,E131)</f>
        <v>2860</v>
      </c>
      <c r="T131" s="239">
        <f>S131*$C131</f>
        <v>57200</v>
      </c>
    </row>
    <row r="132" spans="1:20" s="10" customFormat="1">
      <c r="A132" s="135"/>
      <c r="B132" s="150"/>
      <c r="C132" s="135"/>
      <c r="D132" s="120"/>
      <c r="E132" s="239"/>
      <c r="F132" s="239"/>
      <c r="G132" s="320"/>
      <c r="H132" s="239"/>
      <c r="I132" s="369"/>
      <c r="J132" s="239"/>
      <c r="K132" s="239"/>
      <c r="L132" s="239"/>
      <c r="M132" s="369"/>
      <c r="N132" s="239"/>
      <c r="O132" s="239">
        <v>0</v>
      </c>
      <c r="P132" s="239"/>
      <c r="Q132" s="239">
        <v>0</v>
      </c>
      <c r="R132" s="239"/>
      <c r="S132" s="239">
        <v>0</v>
      </c>
      <c r="T132" s="239"/>
    </row>
    <row r="133" spans="1:20" s="10" customFormat="1" ht="78.75">
      <c r="A133" s="135">
        <v>9</v>
      </c>
      <c r="B133" s="151" t="s">
        <v>465</v>
      </c>
      <c r="C133" s="135">
        <v>80</v>
      </c>
      <c r="D133" s="120" t="s">
        <v>464</v>
      </c>
      <c r="E133" s="239">
        <v>3185</v>
      </c>
      <c r="F133" s="239">
        <f>E133*$C133</f>
        <v>254800</v>
      </c>
      <c r="G133" s="320">
        <v>3185</v>
      </c>
      <c r="H133" s="239">
        <f>G133*$C133</f>
        <v>254800</v>
      </c>
      <c r="I133" s="369">
        <v>3185</v>
      </c>
      <c r="J133" s="239">
        <f>I133*$C133</f>
        <v>254800</v>
      </c>
      <c r="K133" s="239">
        <v>3060</v>
      </c>
      <c r="L133" s="239">
        <f>K133*$C133</f>
        <v>244800</v>
      </c>
      <c r="M133" s="369">
        <v>3060</v>
      </c>
      <c r="N133" s="239">
        <f>M133*$C133</f>
        <v>244800</v>
      </c>
      <c r="O133" s="239">
        <v>3675</v>
      </c>
      <c r="P133" s="239">
        <f>O133*$C133</f>
        <v>294000</v>
      </c>
      <c r="Q133" s="239">
        <v>3605</v>
      </c>
      <c r="R133" s="239">
        <f>Q133*$C133</f>
        <v>288400</v>
      </c>
      <c r="S133" s="239">
        <f>MIN(O133,K133,E133)</f>
        <v>3060</v>
      </c>
      <c r="T133" s="239">
        <f>S133*$C133</f>
        <v>244800</v>
      </c>
    </row>
    <row r="134" spans="1:20" s="10" customFormat="1">
      <c r="A134" s="135"/>
      <c r="B134" s="150"/>
      <c r="C134" s="135"/>
      <c r="D134" s="120"/>
      <c r="E134" s="239"/>
      <c r="F134" s="239"/>
      <c r="G134" s="320"/>
      <c r="H134" s="239"/>
      <c r="I134" s="369"/>
      <c r="J134" s="239"/>
      <c r="K134" s="239"/>
      <c r="L134" s="239"/>
      <c r="M134" s="369"/>
      <c r="N134" s="239"/>
      <c r="O134" s="239">
        <v>0</v>
      </c>
      <c r="P134" s="239"/>
      <c r="Q134" s="239">
        <v>0</v>
      </c>
      <c r="R134" s="239"/>
      <c r="S134" s="239">
        <v>0</v>
      </c>
      <c r="T134" s="239"/>
    </row>
    <row r="135" spans="1:20" s="10" customFormat="1" ht="78.75">
      <c r="A135" s="135">
        <v>10</v>
      </c>
      <c r="B135" s="131" t="s">
        <v>466</v>
      </c>
      <c r="C135" s="135">
        <v>4</v>
      </c>
      <c r="D135" s="120" t="s">
        <v>464</v>
      </c>
      <c r="E135" s="239">
        <v>2860</v>
      </c>
      <c r="F135" s="239">
        <f>E135*$C135</f>
        <v>11440</v>
      </c>
      <c r="G135" s="320">
        <v>2860</v>
      </c>
      <c r="H135" s="239">
        <f>G135*$C135</f>
        <v>11440</v>
      </c>
      <c r="I135" s="369">
        <v>2860</v>
      </c>
      <c r="J135" s="239">
        <f>I135*$C135</f>
        <v>11440</v>
      </c>
      <c r="K135" s="239">
        <v>3600</v>
      </c>
      <c r="L135" s="239">
        <f>K135*$C135</f>
        <v>14400</v>
      </c>
      <c r="M135" s="369">
        <v>3000</v>
      </c>
      <c r="N135" s="239">
        <f>M135*$C135</f>
        <v>12000</v>
      </c>
      <c r="O135" s="239">
        <v>4725</v>
      </c>
      <c r="P135" s="239">
        <f>O135*$C135</f>
        <v>18900</v>
      </c>
      <c r="Q135" s="239">
        <v>4635</v>
      </c>
      <c r="R135" s="239">
        <f>Q135*$C135</f>
        <v>18540</v>
      </c>
      <c r="S135" s="239">
        <f>MIN(O135,K135,E135)</f>
        <v>2860</v>
      </c>
      <c r="T135" s="239">
        <f>S135*$C135</f>
        <v>11440</v>
      </c>
    </row>
    <row r="136" spans="1:20" s="10" customFormat="1">
      <c r="A136" s="135"/>
      <c r="B136" s="150"/>
      <c r="C136" s="135"/>
      <c r="D136" s="120"/>
      <c r="E136" s="239"/>
      <c r="F136" s="239"/>
      <c r="G136" s="320"/>
      <c r="H136" s="239"/>
      <c r="I136" s="369"/>
      <c r="J136" s="239"/>
      <c r="K136" s="239"/>
      <c r="L136" s="239"/>
      <c r="M136" s="369"/>
      <c r="N136" s="239"/>
      <c r="O136" s="239">
        <v>0</v>
      </c>
      <c r="P136" s="239"/>
      <c r="Q136" s="239">
        <v>0</v>
      </c>
      <c r="R136" s="239"/>
      <c r="S136" s="239">
        <v>0</v>
      </c>
      <c r="T136" s="239"/>
    </row>
    <row r="137" spans="1:20" s="10" customFormat="1" ht="78.75">
      <c r="A137" s="135">
        <v>11</v>
      </c>
      <c r="B137" s="151" t="s">
        <v>467</v>
      </c>
      <c r="C137" s="135">
        <v>14</v>
      </c>
      <c r="D137" s="120" t="s">
        <v>464</v>
      </c>
      <c r="E137" s="239">
        <v>3185</v>
      </c>
      <c r="F137" s="239">
        <f>E137*$C137</f>
        <v>44590</v>
      </c>
      <c r="G137" s="320">
        <v>2825</v>
      </c>
      <c r="H137" s="239">
        <f>G137*$C137</f>
        <v>39550</v>
      </c>
      <c r="I137" s="369">
        <v>2825</v>
      </c>
      <c r="J137" s="239">
        <f>I137*$C137</f>
        <v>39550</v>
      </c>
      <c r="K137" s="239">
        <v>3060</v>
      </c>
      <c r="L137" s="239">
        <f>K137*$C137</f>
        <v>42840</v>
      </c>
      <c r="M137" s="369">
        <v>2625</v>
      </c>
      <c r="N137" s="239">
        <f>M137*$C137</f>
        <v>36750</v>
      </c>
      <c r="O137" s="239">
        <v>2625</v>
      </c>
      <c r="P137" s="239">
        <f>O137*$C137</f>
        <v>36750</v>
      </c>
      <c r="Q137" s="239">
        <v>2575</v>
      </c>
      <c r="R137" s="239">
        <f>Q137*$C137</f>
        <v>36050</v>
      </c>
      <c r="S137" s="239">
        <f>MIN(O137,K137,E137)</f>
        <v>2625</v>
      </c>
      <c r="T137" s="239">
        <f>S137*$C137</f>
        <v>36750</v>
      </c>
    </row>
    <row r="138" spans="1:20" s="10" customFormat="1">
      <c r="A138" s="135"/>
      <c r="B138" s="151"/>
      <c r="C138" s="135"/>
      <c r="D138" s="120"/>
      <c r="E138" s="239"/>
      <c r="F138" s="239"/>
      <c r="G138" s="320"/>
      <c r="H138" s="239"/>
      <c r="I138" s="369"/>
      <c r="J138" s="239"/>
      <c r="K138" s="239"/>
      <c r="L138" s="239"/>
      <c r="M138" s="369"/>
      <c r="N138" s="239"/>
      <c r="O138" s="239">
        <v>0</v>
      </c>
      <c r="P138" s="239"/>
      <c r="Q138" s="239">
        <v>0</v>
      </c>
      <c r="R138" s="239"/>
      <c r="S138" s="239">
        <v>0</v>
      </c>
      <c r="T138" s="239"/>
    </row>
    <row r="139" spans="1:20" s="10" customFormat="1" ht="112.5">
      <c r="A139" s="135">
        <v>12</v>
      </c>
      <c r="B139" s="150" t="s">
        <v>468</v>
      </c>
      <c r="C139" s="135">
        <v>8</v>
      </c>
      <c r="D139" s="120" t="s">
        <v>469</v>
      </c>
      <c r="E139" s="239">
        <v>4500</v>
      </c>
      <c r="F139" s="239">
        <f>E139*$C139</f>
        <v>36000</v>
      </c>
      <c r="G139" s="320">
        <v>4200</v>
      </c>
      <c r="H139" s="239">
        <f>G139*$C139</f>
        <v>33600</v>
      </c>
      <c r="I139" s="369">
        <v>4200</v>
      </c>
      <c r="J139" s="239">
        <f>I139*$C139</f>
        <v>33600</v>
      </c>
      <c r="K139" s="239">
        <v>3600</v>
      </c>
      <c r="L139" s="239">
        <f>K139*$C139</f>
        <v>28800</v>
      </c>
      <c r="M139" s="369">
        <v>3255</v>
      </c>
      <c r="N139" s="239">
        <f>M139*$C139</f>
        <v>26040</v>
      </c>
      <c r="O139" s="239">
        <v>3255</v>
      </c>
      <c r="P139" s="239">
        <f>O139*$C139</f>
        <v>26040</v>
      </c>
      <c r="Q139" s="239">
        <v>3352.65</v>
      </c>
      <c r="R139" s="239">
        <f>Q139*$C139</f>
        <v>26821.200000000001</v>
      </c>
      <c r="S139" s="239">
        <f>MIN(O139,K139,E139)</f>
        <v>3255</v>
      </c>
      <c r="T139" s="239">
        <f>S139*$C139</f>
        <v>26040</v>
      </c>
    </row>
    <row r="140" spans="1:20" s="10" customFormat="1">
      <c r="A140" s="135"/>
      <c r="B140" s="150"/>
      <c r="C140" s="135"/>
      <c r="D140" s="120"/>
      <c r="E140" s="239"/>
      <c r="F140" s="239"/>
      <c r="G140" s="320"/>
      <c r="H140" s="239"/>
      <c r="I140" s="369"/>
      <c r="J140" s="239"/>
      <c r="K140" s="239"/>
      <c r="L140" s="239"/>
      <c r="M140" s="369"/>
      <c r="N140" s="239"/>
      <c r="O140" s="239">
        <v>0</v>
      </c>
      <c r="P140" s="239"/>
      <c r="Q140" s="239">
        <v>0</v>
      </c>
      <c r="R140" s="239"/>
      <c r="S140" s="239">
        <v>0</v>
      </c>
      <c r="T140" s="239"/>
    </row>
    <row r="141" spans="1:20" s="10" customFormat="1" ht="78.75">
      <c r="A141" s="135">
        <v>13</v>
      </c>
      <c r="B141" s="150" t="s">
        <v>470</v>
      </c>
      <c r="C141" s="135">
        <v>1</v>
      </c>
      <c r="D141" s="120" t="s">
        <v>469</v>
      </c>
      <c r="E141" s="239">
        <v>4500</v>
      </c>
      <c r="F141" s="239">
        <f>E141*$C141</f>
        <v>4500</v>
      </c>
      <c r="G141" s="320">
        <v>4500</v>
      </c>
      <c r="H141" s="239">
        <f>G141*$C141</f>
        <v>4500</v>
      </c>
      <c r="I141" s="369">
        <v>4500</v>
      </c>
      <c r="J141" s="239">
        <f>I141*$C141</f>
        <v>4500</v>
      </c>
      <c r="K141" s="239">
        <v>3060</v>
      </c>
      <c r="L141" s="239">
        <f>K141*$C141</f>
        <v>3060</v>
      </c>
      <c r="M141" s="369">
        <v>2550</v>
      </c>
      <c r="N141" s="239">
        <f>M141*$C141</f>
        <v>2550</v>
      </c>
      <c r="O141" s="239">
        <v>1995</v>
      </c>
      <c r="P141" s="239">
        <f>O141*$C141</f>
        <v>1995</v>
      </c>
      <c r="Q141" s="239">
        <v>2054.85</v>
      </c>
      <c r="R141" s="239">
        <f>Q141*$C141</f>
        <v>2054.85</v>
      </c>
      <c r="S141" s="239">
        <f>MIN(O141,K141,E141)</f>
        <v>1995</v>
      </c>
      <c r="T141" s="239">
        <f>S141*$C141</f>
        <v>1995</v>
      </c>
    </row>
    <row r="142" spans="1:20" s="10" customFormat="1">
      <c r="A142" s="135"/>
      <c r="B142" s="150"/>
      <c r="C142" s="135"/>
      <c r="D142" s="120"/>
      <c r="E142" s="239"/>
      <c r="F142" s="239"/>
      <c r="G142" s="320"/>
      <c r="H142" s="239"/>
      <c r="I142" s="369"/>
      <c r="J142" s="239"/>
      <c r="K142" s="239"/>
      <c r="L142" s="239"/>
      <c r="M142" s="369"/>
      <c r="N142" s="239"/>
      <c r="O142" s="239">
        <v>0</v>
      </c>
      <c r="P142" s="239"/>
      <c r="Q142" s="239">
        <v>0</v>
      </c>
      <c r="R142" s="239"/>
      <c r="S142" s="239">
        <v>0</v>
      </c>
      <c r="T142" s="239"/>
    </row>
    <row r="143" spans="1:20" s="10" customFormat="1" ht="112.5">
      <c r="A143" s="135">
        <v>14</v>
      </c>
      <c r="B143" s="150" t="s">
        <v>471</v>
      </c>
      <c r="C143" s="135">
        <v>1</v>
      </c>
      <c r="D143" s="120" t="s">
        <v>469</v>
      </c>
      <c r="E143" s="239">
        <v>4500</v>
      </c>
      <c r="F143" s="239">
        <f>E143*$C143</f>
        <v>4500</v>
      </c>
      <c r="G143" s="320">
        <v>4200</v>
      </c>
      <c r="H143" s="239">
        <f>G143*$C143</f>
        <v>4200</v>
      </c>
      <c r="I143" s="369">
        <v>4200</v>
      </c>
      <c r="J143" s="239">
        <f>I143*$C143</f>
        <v>4200</v>
      </c>
      <c r="K143" s="239">
        <v>3600</v>
      </c>
      <c r="L143" s="239">
        <f>K143*$C143</f>
        <v>3600</v>
      </c>
      <c r="M143" s="369">
        <v>3600</v>
      </c>
      <c r="N143" s="239">
        <f>M143*$C143</f>
        <v>3600</v>
      </c>
      <c r="O143" s="239">
        <v>3675</v>
      </c>
      <c r="P143" s="239">
        <f>O143*$C143</f>
        <v>3675</v>
      </c>
      <c r="Q143" s="239">
        <v>3605</v>
      </c>
      <c r="R143" s="239">
        <f>Q143*$C143</f>
        <v>3605</v>
      </c>
      <c r="S143" s="239">
        <f>MIN(O143,K143,E143)</f>
        <v>3600</v>
      </c>
      <c r="T143" s="239">
        <f>S143*$C143</f>
        <v>3600</v>
      </c>
    </row>
    <row r="144" spans="1:20" s="10" customFormat="1">
      <c r="A144" s="135"/>
      <c r="B144" s="151"/>
      <c r="C144" s="135"/>
      <c r="D144" s="120"/>
      <c r="E144" s="239"/>
      <c r="F144" s="239"/>
      <c r="G144" s="320"/>
      <c r="H144" s="239"/>
      <c r="I144" s="369"/>
      <c r="J144" s="239"/>
      <c r="K144" s="239"/>
      <c r="L144" s="239"/>
      <c r="M144" s="369"/>
      <c r="N144" s="239"/>
      <c r="O144" s="239">
        <v>0</v>
      </c>
      <c r="P144" s="239"/>
      <c r="Q144" s="239">
        <v>0</v>
      </c>
      <c r="R144" s="239"/>
      <c r="S144" s="239">
        <v>0</v>
      </c>
      <c r="T144" s="239"/>
    </row>
    <row r="145" spans="1:20" s="10" customFormat="1" ht="123.75">
      <c r="A145" s="135">
        <v>15</v>
      </c>
      <c r="B145" s="150" t="s">
        <v>472</v>
      </c>
      <c r="C145" s="135">
        <v>4</v>
      </c>
      <c r="D145" s="120" t="s">
        <v>469</v>
      </c>
      <c r="E145" s="239">
        <v>4500</v>
      </c>
      <c r="F145" s="239">
        <f>E145*$C145</f>
        <v>18000</v>
      </c>
      <c r="G145" s="320">
        <v>4200</v>
      </c>
      <c r="H145" s="239">
        <f>G145*$C145</f>
        <v>16800</v>
      </c>
      <c r="I145" s="369">
        <v>4200</v>
      </c>
      <c r="J145" s="239">
        <f>I145*$C145</f>
        <v>16800</v>
      </c>
      <c r="K145" s="239">
        <v>3600</v>
      </c>
      <c r="L145" s="239">
        <f>K145*$C145</f>
        <v>14400</v>
      </c>
      <c r="M145" s="369">
        <v>3600</v>
      </c>
      <c r="N145" s="239">
        <f>M145*$C145</f>
        <v>14400</v>
      </c>
      <c r="O145" s="239">
        <v>5460</v>
      </c>
      <c r="P145" s="239">
        <f>O145*$C145</f>
        <v>21840</v>
      </c>
      <c r="Q145" s="239">
        <v>5356</v>
      </c>
      <c r="R145" s="239">
        <f>Q145*$C145</f>
        <v>21424</v>
      </c>
      <c r="S145" s="239">
        <f>MIN(O145,K145,E145)</f>
        <v>3600</v>
      </c>
      <c r="T145" s="239">
        <f>S145*$C145</f>
        <v>14400</v>
      </c>
    </row>
    <row r="146" spans="1:20" s="10" customFormat="1">
      <c r="A146" s="135"/>
      <c r="B146" s="150"/>
      <c r="C146" s="135"/>
      <c r="D146" s="120"/>
      <c r="E146" s="239"/>
      <c r="F146" s="239"/>
      <c r="G146" s="320"/>
      <c r="H146" s="239"/>
      <c r="I146" s="369"/>
      <c r="J146" s="239"/>
      <c r="K146" s="239"/>
      <c r="L146" s="239"/>
      <c r="M146" s="369"/>
      <c r="N146" s="239"/>
      <c r="O146" s="239">
        <v>0</v>
      </c>
      <c r="P146" s="239"/>
      <c r="Q146" s="239">
        <v>0</v>
      </c>
      <c r="R146" s="239"/>
      <c r="S146" s="239">
        <v>0</v>
      </c>
      <c r="T146" s="239"/>
    </row>
    <row r="147" spans="1:20" s="10" customFormat="1" ht="67.5">
      <c r="A147" s="135">
        <v>16</v>
      </c>
      <c r="B147" s="150" t="s">
        <v>473</v>
      </c>
      <c r="C147" s="135">
        <v>10</v>
      </c>
      <c r="D147" s="120" t="s">
        <v>469</v>
      </c>
      <c r="E147" s="239">
        <v>4050</v>
      </c>
      <c r="F147" s="239">
        <f>E147*$C147</f>
        <v>40500</v>
      </c>
      <c r="G147" s="320">
        <v>3852</v>
      </c>
      <c r="H147" s="239">
        <f>G147*$C147</f>
        <v>38520</v>
      </c>
      <c r="I147" s="369">
        <v>3852</v>
      </c>
      <c r="J147" s="239">
        <f>I147*$C147</f>
        <v>38520</v>
      </c>
      <c r="K147" s="239">
        <v>3060</v>
      </c>
      <c r="L147" s="239">
        <f>K147*$C147</f>
        <v>30600</v>
      </c>
      <c r="M147" s="369">
        <v>3060</v>
      </c>
      <c r="N147" s="239">
        <f>M147*$C147</f>
        <v>30600</v>
      </c>
      <c r="O147" s="239">
        <v>3360</v>
      </c>
      <c r="P147" s="239">
        <f>O147*$C147</f>
        <v>33600</v>
      </c>
      <c r="Q147" s="239">
        <v>3296</v>
      </c>
      <c r="R147" s="239">
        <f>Q147*$C147</f>
        <v>32960</v>
      </c>
      <c r="S147" s="239">
        <f>MIN(O147,K147,E147)</f>
        <v>3060</v>
      </c>
      <c r="T147" s="239">
        <f>S147*$C147</f>
        <v>30600</v>
      </c>
    </row>
    <row r="148" spans="1:20" s="10" customFormat="1">
      <c r="A148" s="135"/>
      <c r="B148" s="150"/>
      <c r="C148" s="135"/>
      <c r="D148" s="120"/>
      <c r="E148" s="239"/>
      <c r="F148" s="239"/>
      <c r="G148" s="320"/>
      <c r="H148" s="239"/>
      <c r="I148" s="369"/>
      <c r="J148" s="239"/>
      <c r="K148" s="239"/>
      <c r="L148" s="239"/>
      <c r="M148" s="369"/>
      <c r="N148" s="239"/>
      <c r="O148" s="239">
        <v>0</v>
      </c>
      <c r="P148" s="239"/>
      <c r="Q148" s="239">
        <v>0</v>
      </c>
      <c r="R148" s="239"/>
      <c r="S148" s="239">
        <v>0</v>
      </c>
      <c r="T148" s="239"/>
    </row>
    <row r="149" spans="1:20" s="10" customFormat="1" ht="22.5">
      <c r="A149" s="135">
        <v>17</v>
      </c>
      <c r="B149" s="121" t="s">
        <v>474</v>
      </c>
      <c r="C149" s="135" t="s">
        <v>450</v>
      </c>
      <c r="D149" s="120" t="s">
        <v>469</v>
      </c>
      <c r="E149" s="239"/>
      <c r="F149" s="239"/>
      <c r="G149" s="320"/>
      <c r="H149" s="239"/>
      <c r="I149" s="369"/>
      <c r="J149" s="239"/>
      <c r="K149" s="239"/>
      <c r="L149" s="239"/>
      <c r="M149" s="369">
        <v>3625</v>
      </c>
      <c r="N149" s="239"/>
      <c r="O149" s="239">
        <v>2625</v>
      </c>
      <c r="P149" s="239"/>
      <c r="Q149" s="239">
        <v>2703.75</v>
      </c>
      <c r="R149" s="239"/>
      <c r="S149" s="239">
        <v>2625</v>
      </c>
      <c r="T149" s="239"/>
    </row>
    <row r="150" spans="1:20" s="10" customFormat="1">
      <c r="A150" s="135"/>
      <c r="B150" s="121"/>
      <c r="C150" s="135"/>
      <c r="D150" s="120"/>
      <c r="E150" s="239"/>
      <c r="F150" s="239"/>
      <c r="G150" s="320"/>
      <c r="H150" s="239"/>
      <c r="I150" s="369"/>
      <c r="J150" s="239"/>
      <c r="K150" s="239"/>
      <c r="L150" s="239"/>
      <c r="M150" s="369"/>
      <c r="N150" s="239"/>
      <c r="O150" s="239">
        <v>0</v>
      </c>
      <c r="P150" s="239"/>
      <c r="Q150" s="239">
        <v>0</v>
      </c>
      <c r="R150" s="239"/>
      <c r="S150" s="239">
        <v>0</v>
      </c>
      <c r="T150" s="239"/>
    </row>
    <row r="151" spans="1:20" s="10" customFormat="1" ht="123.75">
      <c r="A151" s="152">
        <v>18</v>
      </c>
      <c r="B151" s="131" t="s">
        <v>475</v>
      </c>
      <c r="C151" s="135">
        <v>4</v>
      </c>
      <c r="D151" s="120" t="s">
        <v>469</v>
      </c>
      <c r="E151" s="239">
        <v>5500</v>
      </c>
      <c r="F151" s="239">
        <f>E151*$C151</f>
        <v>22000</v>
      </c>
      <c r="G151" s="320">
        <v>5040</v>
      </c>
      <c r="H151" s="239">
        <f>G151*$C151</f>
        <v>20160</v>
      </c>
      <c r="I151" s="369">
        <v>5040</v>
      </c>
      <c r="J151" s="239">
        <f>I151*$C151</f>
        <v>20160</v>
      </c>
      <c r="K151" s="239">
        <v>5400</v>
      </c>
      <c r="L151" s="239">
        <f>K151*$C151</f>
        <v>21600</v>
      </c>
      <c r="M151" s="369">
        <v>5040</v>
      </c>
      <c r="N151" s="239">
        <f>M151*$C151</f>
        <v>20160</v>
      </c>
      <c r="O151" s="239">
        <v>5040</v>
      </c>
      <c r="P151" s="239">
        <f>O151*$C151</f>
        <v>20160</v>
      </c>
      <c r="Q151" s="239">
        <v>4944</v>
      </c>
      <c r="R151" s="239">
        <f>Q151*$C151</f>
        <v>19776</v>
      </c>
      <c r="S151" s="239">
        <f>MIN(O151,K151,E151)</f>
        <v>5040</v>
      </c>
      <c r="T151" s="239">
        <f>S151*$C151</f>
        <v>20160</v>
      </c>
    </row>
    <row r="152" spans="1:20" s="10" customFormat="1">
      <c r="A152" s="152"/>
      <c r="B152" s="121"/>
      <c r="C152" s="135"/>
      <c r="D152" s="120"/>
      <c r="E152" s="239"/>
      <c r="F152" s="239"/>
      <c r="G152" s="320"/>
      <c r="H152" s="239"/>
      <c r="I152" s="369"/>
      <c r="J152" s="239"/>
      <c r="K152" s="239"/>
      <c r="L152" s="239"/>
      <c r="M152" s="369"/>
      <c r="N152" s="239"/>
      <c r="O152" s="239">
        <v>0</v>
      </c>
      <c r="P152" s="239"/>
      <c r="Q152" s="239">
        <v>0</v>
      </c>
      <c r="R152" s="239"/>
      <c r="S152" s="239">
        <v>0</v>
      </c>
      <c r="T152" s="239"/>
    </row>
    <row r="153" spans="1:20" s="10" customFormat="1" ht="123.75">
      <c r="A153" s="135">
        <v>19</v>
      </c>
      <c r="B153" s="131" t="s">
        <v>476</v>
      </c>
      <c r="C153" s="135">
        <v>13</v>
      </c>
      <c r="D153" s="120" t="s">
        <v>469</v>
      </c>
      <c r="E153" s="239">
        <v>4500</v>
      </c>
      <c r="F153" s="239">
        <f>E153*$C153</f>
        <v>58500</v>
      </c>
      <c r="G153" s="320">
        <v>4500</v>
      </c>
      <c r="H153" s="239">
        <f>G153*$C153</f>
        <v>58500</v>
      </c>
      <c r="I153" s="369">
        <v>4500</v>
      </c>
      <c r="J153" s="239">
        <f>I153*$C153</f>
        <v>58500</v>
      </c>
      <c r="K153" s="239">
        <v>5400</v>
      </c>
      <c r="L153" s="239">
        <f>K153*$C153</f>
        <v>70200</v>
      </c>
      <c r="M153" s="369">
        <v>4500</v>
      </c>
      <c r="N153" s="239">
        <f>M153*$C153</f>
        <v>58500</v>
      </c>
      <c r="O153" s="239">
        <v>5775</v>
      </c>
      <c r="P153" s="239">
        <f>O153*$C153</f>
        <v>75075</v>
      </c>
      <c r="Q153" s="239">
        <v>5665</v>
      </c>
      <c r="R153" s="239">
        <f>Q153*$C153</f>
        <v>73645</v>
      </c>
      <c r="S153" s="239">
        <f>MIN(O153,K153,E153)</f>
        <v>4500</v>
      </c>
      <c r="T153" s="239">
        <f>S153*$C153</f>
        <v>58500</v>
      </c>
    </row>
    <row r="154" spans="1:20" s="10" customFormat="1">
      <c r="A154" s="135"/>
      <c r="B154" s="121"/>
      <c r="C154" s="135"/>
      <c r="D154" s="120"/>
      <c r="E154" s="239"/>
      <c r="F154" s="239"/>
      <c r="G154" s="320"/>
      <c r="H154" s="239"/>
      <c r="I154" s="369"/>
      <c r="J154" s="239"/>
      <c r="K154" s="239"/>
      <c r="L154" s="239"/>
      <c r="M154" s="369"/>
      <c r="N154" s="239"/>
      <c r="O154" s="239">
        <v>0</v>
      </c>
      <c r="P154" s="239"/>
      <c r="Q154" s="239">
        <v>0</v>
      </c>
      <c r="R154" s="239"/>
      <c r="S154" s="239">
        <v>0</v>
      </c>
      <c r="T154" s="239"/>
    </row>
    <row r="155" spans="1:20" s="10" customFormat="1" ht="112.5">
      <c r="A155" s="135">
        <v>20</v>
      </c>
      <c r="B155" s="131" t="s">
        <v>477</v>
      </c>
      <c r="C155" s="135">
        <v>4</v>
      </c>
      <c r="D155" s="120" t="s">
        <v>469</v>
      </c>
      <c r="E155" s="239">
        <v>3666</v>
      </c>
      <c r="F155" s="239">
        <f>E155*$C155</f>
        <v>14664</v>
      </c>
      <c r="G155" s="320">
        <v>3666</v>
      </c>
      <c r="H155" s="239">
        <f>G155*$C155</f>
        <v>14664</v>
      </c>
      <c r="I155" s="369">
        <v>3666</v>
      </c>
      <c r="J155" s="239">
        <f>I155*$C155</f>
        <v>14664</v>
      </c>
      <c r="K155" s="239">
        <v>5400</v>
      </c>
      <c r="L155" s="239">
        <f>K155*$C155</f>
        <v>21600</v>
      </c>
      <c r="M155" s="369">
        <v>4500</v>
      </c>
      <c r="N155" s="239">
        <f>M155*$C155</f>
        <v>18000</v>
      </c>
      <c r="O155" s="239">
        <v>7140</v>
      </c>
      <c r="P155" s="239">
        <f>O155*$C155</f>
        <v>28560</v>
      </c>
      <c r="Q155" s="239">
        <v>7004</v>
      </c>
      <c r="R155" s="239">
        <f>Q155*$C155</f>
        <v>28016</v>
      </c>
      <c r="S155" s="239">
        <f>MIN(O155,K155,E155)</f>
        <v>3666</v>
      </c>
      <c r="T155" s="239">
        <f>S155*$C155</f>
        <v>14664</v>
      </c>
    </row>
    <row r="156" spans="1:20" s="10" customFormat="1">
      <c r="A156" s="135"/>
      <c r="B156" s="121" t="s">
        <v>478</v>
      </c>
      <c r="C156" s="135"/>
      <c r="D156" s="120"/>
      <c r="E156" s="239"/>
      <c r="F156" s="239"/>
      <c r="G156" s="320"/>
      <c r="H156" s="239"/>
      <c r="I156" s="369"/>
      <c r="J156" s="239"/>
      <c r="K156" s="239"/>
      <c r="L156" s="239"/>
      <c r="M156" s="369"/>
      <c r="N156" s="239"/>
      <c r="O156" s="239">
        <v>0</v>
      </c>
      <c r="P156" s="239"/>
      <c r="Q156" s="239">
        <v>0</v>
      </c>
      <c r="R156" s="239"/>
      <c r="S156" s="239">
        <v>0</v>
      </c>
      <c r="T156" s="239"/>
    </row>
    <row r="157" spans="1:20" s="10" customFormat="1" ht="112.5">
      <c r="A157" s="135">
        <v>21</v>
      </c>
      <c r="B157" s="131" t="s">
        <v>479</v>
      </c>
      <c r="C157" s="135">
        <v>4</v>
      </c>
      <c r="D157" s="120" t="s">
        <v>469</v>
      </c>
      <c r="E157" s="239">
        <v>3250</v>
      </c>
      <c r="F157" s="239">
        <f>E157*$C157</f>
        <v>13000</v>
      </c>
      <c r="G157" s="320">
        <v>3152</v>
      </c>
      <c r="H157" s="239">
        <f>G157*$C157</f>
        <v>12608</v>
      </c>
      <c r="I157" s="369">
        <v>3152</v>
      </c>
      <c r="J157" s="239">
        <f>I157*$C157</f>
        <v>12608</v>
      </c>
      <c r="K157" s="239">
        <v>3060</v>
      </c>
      <c r="L157" s="239">
        <f>K157*$C157</f>
        <v>12240</v>
      </c>
      <c r="M157" s="369">
        <v>3060</v>
      </c>
      <c r="N157" s="239">
        <f>M157*$C157</f>
        <v>12240</v>
      </c>
      <c r="O157" s="239">
        <v>7192.5</v>
      </c>
      <c r="P157" s="239">
        <f>O157*$C157</f>
        <v>28770</v>
      </c>
      <c r="Q157" s="239">
        <v>7055.5</v>
      </c>
      <c r="R157" s="239">
        <f>Q157*$C157</f>
        <v>28222</v>
      </c>
      <c r="S157" s="239">
        <f>MIN(O157,K157,E157)</f>
        <v>3060</v>
      </c>
      <c r="T157" s="239">
        <f>S157*$C157</f>
        <v>12240</v>
      </c>
    </row>
    <row r="158" spans="1:20" s="10" customFormat="1">
      <c r="A158" s="135"/>
      <c r="B158" s="131"/>
      <c r="C158" s="135"/>
      <c r="D158" s="120"/>
      <c r="E158" s="239"/>
      <c r="F158" s="239"/>
      <c r="G158" s="320"/>
      <c r="H158" s="239"/>
      <c r="I158" s="369"/>
      <c r="J158" s="239"/>
      <c r="K158" s="239"/>
      <c r="L158" s="239"/>
      <c r="M158" s="369"/>
      <c r="N158" s="239"/>
      <c r="O158" s="239">
        <v>0</v>
      </c>
      <c r="P158" s="239"/>
      <c r="Q158" s="239">
        <v>0</v>
      </c>
      <c r="R158" s="239"/>
      <c r="S158" s="239">
        <v>0</v>
      </c>
      <c r="T158" s="239"/>
    </row>
    <row r="159" spans="1:20" s="10" customFormat="1" ht="123.75">
      <c r="A159" s="135">
        <v>22</v>
      </c>
      <c r="B159" s="131" t="s">
        <v>480</v>
      </c>
      <c r="C159" s="135">
        <v>2</v>
      </c>
      <c r="D159" s="120" t="s">
        <v>469</v>
      </c>
      <c r="E159" s="239">
        <v>3055</v>
      </c>
      <c r="F159" s="239">
        <f>E159*$C159</f>
        <v>6110</v>
      </c>
      <c r="G159" s="320">
        <v>3055</v>
      </c>
      <c r="H159" s="239">
        <f>G159*$C159</f>
        <v>6110</v>
      </c>
      <c r="I159" s="369">
        <v>3055</v>
      </c>
      <c r="J159" s="239">
        <f>I159*$C159</f>
        <v>6110</v>
      </c>
      <c r="K159" s="239">
        <v>3060</v>
      </c>
      <c r="L159" s="239">
        <f>K159*$C159</f>
        <v>6120</v>
      </c>
      <c r="M159" s="369">
        <v>3055</v>
      </c>
      <c r="N159" s="239">
        <f>M159*$C159</f>
        <v>6110</v>
      </c>
      <c r="O159" s="239">
        <v>4725</v>
      </c>
      <c r="P159" s="239">
        <f>O159*$C159</f>
        <v>9450</v>
      </c>
      <c r="Q159" s="239">
        <v>4635</v>
      </c>
      <c r="R159" s="239">
        <f>Q159*$C159</f>
        <v>9270</v>
      </c>
      <c r="S159" s="239">
        <f>MIN(O159,K159,E159)</f>
        <v>3055</v>
      </c>
      <c r="T159" s="239">
        <f>S159*$C159</f>
        <v>6110</v>
      </c>
    </row>
    <row r="160" spans="1:20" s="10" customFormat="1">
      <c r="A160" s="135"/>
      <c r="B160" s="121"/>
      <c r="C160" s="135"/>
      <c r="D160" s="120"/>
      <c r="E160" s="239"/>
      <c r="F160" s="239"/>
      <c r="G160" s="320"/>
      <c r="H160" s="239"/>
      <c r="I160" s="369"/>
      <c r="J160" s="239"/>
      <c r="K160" s="239"/>
      <c r="L160" s="239"/>
      <c r="M160" s="369"/>
      <c r="N160" s="239"/>
      <c r="O160" s="239">
        <v>0</v>
      </c>
      <c r="P160" s="239"/>
      <c r="Q160" s="239">
        <v>0</v>
      </c>
      <c r="R160" s="239"/>
      <c r="S160" s="239">
        <v>0</v>
      </c>
      <c r="T160" s="239"/>
    </row>
    <row r="161" spans="1:20" s="10" customFormat="1" ht="33.75">
      <c r="A161" s="135">
        <v>23</v>
      </c>
      <c r="B161" s="121" t="s">
        <v>481</v>
      </c>
      <c r="C161" s="135">
        <v>11</v>
      </c>
      <c r="D161" s="120" t="s">
        <v>168</v>
      </c>
      <c r="E161" s="239">
        <v>3500</v>
      </c>
      <c r="F161" s="239">
        <f>E161*$C161</f>
        <v>38500</v>
      </c>
      <c r="G161" s="320">
        <v>3500</v>
      </c>
      <c r="H161" s="239">
        <f>G161*$C161</f>
        <v>38500</v>
      </c>
      <c r="I161" s="369">
        <v>3500</v>
      </c>
      <c r="J161" s="239">
        <f>I161*$C161</f>
        <v>38500</v>
      </c>
      <c r="K161" s="239">
        <v>4200</v>
      </c>
      <c r="L161" s="239">
        <f>K161*$C161</f>
        <v>46200</v>
      </c>
      <c r="M161" s="369">
        <v>3500</v>
      </c>
      <c r="N161" s="239">
        <f>M161*$C161</f>
        <v>38500</v>
      </c>
      <c r="O161" s="239">
        <v>3360</v>
      </c>
      <c r="P161" s="239">
        <f>O161*$C161</f>
        <v>36960</v>
      </c>
      <c r="Q161" s="239">
        <v>3296</v>
      </c>
      <c r="R161" s="239">
        <f>Q161*$C161</f>
        <v>36256</v>
      </c>
      <c r="S161" s="239">
        <f>MIN(O161,K161,E161)</f>
        <v>3360</v>
      </c>
      <c r="T161" s="239">
        <f>S161*$C161</f>
        <v>36960</v>
      </c>
    </row>
    <row r="162" spans="1:20" s="10" customFormat="1">
      <c r="A162" s="135"/>
      <c r="B162" s="121"/>
      <c r="C162" s="135"/>
      <c r="D162" s="120"/>
      <c r="E162" s="239"/>
      <c r="F162" s="239"/>
      <c r="G162" s="320"/>
      <c r="H162" s="239"/>
      <c r="I162" s="369"/>
      <c r="J162" s="239"/>
      <c r="K162" s="239"/>
      <c r="L162" s="239"/>
      <c r="M162" s="369"/>
      <c r="N162" s="239"/>
      <c r="O162" s="239">
        <v>0</v>
      </c>
      <c r="P162" s="239"/>
      <c r="Q162" s="239">
        <v>0</v>
      </c>
      <c r="R162" s="239"/>
      <c r="S162" s="239">
        <v>0</v>
      </c>
      <c r="T162" s="239"/>
    </row>
    <row r="163" spans="1:20" s="10" customFormat="1" ht="33.75">
      <c r="A163" s="135">
        <v>24</v>
      </c>
      <c r="B163" s="121" t="s">
        <v>482</v>
      </c>
      <c r="C163" s="135">
        <v>6</v>
      </c>
      <c r="D163" s="120" t="s">
        <v>168</v>
      </c>
      <c r="E163" s="239">
        <v>4500</v>
      </c>
      <c r="F163" s="239">
        <f>E163*$C163</f>
        <v>27000</v>
      </c>
      <c r="G163" s="320">
        <v>4265</v>
      </c>
      <c r="H163" s="239">
        <f>G163*$C163</f>
        <v>25590</v>
      </c>
      <c r="I163" s="369">
        <v>4265</v>
      </c>
      <c r="J163" s="239">
        <f>I163*$C163</f>
        <v>25590</v>
      </c>
      <c r="K163" s="239">
        <v>4260</v>
      </c>
      <c r="L163" s="239">
        <f>K163*$C163</f>
        <v>25560</v>
      </c>
      <c r="M163" s="369">
        <v>3675</v>
      </c>
      <c r="N163" s="239">
        <f>M163*$C163</f>
        <v>22050</v>
      </c>
      <c r="O163" s="239">
        <v>3675</v>
      </c>
      <c r="P163" s="239">
        <f>O163*$C163</f>
        <v>22050</v>
      </c>
      <c r="Q163" s="239">
        <v>3605</v>
      </c>
      <c r="R163" s="239">
        <f>Q163*$C163</f>
        <v>21630</v>
      </c>
      <c r="S163" s="239">
        <f>MIN(O163,K163,E163)</f>
        <v>3675</v>
      </c>
      <c r="T163" s="239">
        <f>S163*$C163</f>
        <v>22050</v>
      </c>
    </row>
    <row r="164" spans="1:20" s="10" customFormat="1">
      <c r="A164" s="135"/>
      <c r="B164" s="121"/>
      <c r="C164" s="135"/>
      <c r="D164" s="120"/>
      <c r="E164" s="239"/>
      <c r="F164" s="239"/>
      <c r="G164" s="320"/>
      <c r="H164" s="239"/>
      <c r="I164" s="369"/>
      <c r="J164" s="239"/>
      <c r="K164" s="239"/>
      <c r="L164" s="239"/>
      <c r="M164" s="369"/>
      <c r="N164" s="239"/>
      <c r="O164" s="239">
        <v>0</v>
      </c>
      <c r="P164" s="239"/>
      <c r="Q164" s="239">
        <v>0</v>
      </c>
      <c r="R164" s="239"/>
      <c r="S164" s="239">
        <v>0</v>
      </c>
      <c r="T164" s="239"/>
    </row>
    <row r="165" spans="1:20" s="10" customFormat="1" ht="33.75">
      <c r="A165" s="135">
        <v>25</v>
      </c>
      <c r="B165" s="121" t="s">
        <v>483</v>
      </c>
      <c r="C165" s="135">
        <v>1</v>
      </c>
      <c r="D165" s="120" t="s">
        <v>168</v>
      </c>
      <c r="E165" s="239">
        <v>5500</v>
      </c>
      <c r="F165" s="239">
        <f>E165*$C165</f>
        <v>5500</v>
      </c>
      <c r="G165" s="320">
        <v>5500</v>
      </c>
      <c r="H165" s="239">
        <f>G165*$C165</f>
        <v>5500</v>
      </c>
      <c r="I165" s="369">
        <v>5500</v>
      </c>
      <c r="J165" s="239">
        <f>I165*$C165</f>
        <v>5500</v>
      </c>
      <c r="K165" s="239">
        <v>18000</v>
      </c>
      <c r="L165" s="239">
        <f>K165*$C165</f>
        <v>18000</v>
      </c>
      <c r="M165" s="369">
        <v>7500</v>
      </c>
      <c r="N165" s="239">
        <f>M165*$C165</f>
        <v>7500</v>
      </c>
      <c r="O165" s="239">
        <v>12600</v>
      </c>
      <c r="P165" s="239">
        <f>O165*$C165</f>
        <v>12600</v>
      </c>
      <c r="Q165" s="239">
        <v>8755</v>
      </c>
      <c r="R165" s="239">
        <f>Q165*$C165</f>
        <v>8755</v>
      </c>
      <c r="S165" s="239">
        <f>MIN(O165,K165,E165)</f>
        <v>5500</v>
      </c>
      <c r="T165" s="239">
        <f>S165*$C165</f>
        <v>5500</v>
      </c>
    </row>
    <row r="166" spans="1:20" s="10" customFormat="1">
      <c r="A166" s="135"/>
      <c r="B166" s="121"/>
      <c r="C166" s="135"/>
      <c r="D166" s="120"/>
      <c r="E166" s="239"/>
      <c r="F166" s="239"/>
      <c r="G166" s="320"/>
      <c r="H166" s="239"/>
      <c r="I166" s="369"/>
      <c r="J166" s="239"/>
      <c r="K166" s="239"/>
      <c r="L166" s="239"/>
      <c r="M166" s="369"/>
      <c r="N166" s="239"/>
      <c r="O166" s="239">
        <v>0</v>
      </c>
      <c r="P166" s="239"/>
      <c r="Q166" s="239">
        <v>0</v>
      </c>
      <c r="R166" s="239"/>
      <c r="S166" s="239">
        <v>0</v>
      </c>
      <c r="T166" s="239"/>
    </row>
    <row r="167" spans="1:20" s="10" customFormat="1" ht="33.75">
      <c r="A167" s="135">
        <v>26</v>
      </c>
      <c r="B167" s="121" t="s">
        <v>484</v>
      </c>
      <c r="C167" s="135">
        <v>1</v>
      </c>
      <c r="D167" s="120" t="s">
        <v>168</v>
      </c>
      <c r="E167" s="239">
        <v>6500</v>
      </c>
      <c r="F167" s="239">
        <f>E167*$C167</f>
        <v>6500</v>
      </c>
      <c r="G167" s="320">
        <v>6500</v>
      </c>
      <c r="H167" s="239">
        <f>G167*$C167</f>
        <v>6500</v>
      </c>
      <c r="I167" s="369">
        <v>6500</v>
      </c>
      <c r="J167" s="239">
        <f>I167*$C167</f>
        <v>6500</v>
      </c>
      <c r="K167" s="239">
        <v>26400</v>
      </c>
      <c r="L167" s="239">
        <f>K167*$C167</f>
        <v>26400</v>
      </c>
      <c r="M167" s="369">
        <v>9500</v>
      </c>
      <c r="N167" s="239">
        <f>M167*$C167</f>
        <v>9500</v>
      </c>
      <c r="O167" s="239">
        <v>15750</v>
      </c>
      <c r="P167" s="239">
        <f>O167*$C167</f>
        <v>15750</v>
      </c>
      <c r="Q167" s="239">
        <v>10068.25</v>
      </c>
      <c r="R167" s="239">
        <f>Q167*$C167</f>
        <v>10068.25</v>
      </c>
      <c r="S167" s="239">
        <f>MIN(O167,K167,E167)</f>
        <v>6500</v>
      </c>
      <c r="T167" s="239">
        <f>S167*$C167</f>
        <v>6500</v>
      </c>
    </row>
    <row r="168" spans="1:20" s="10" customFormat="1">
      <c r="A168" s="135"/>
      <c r="B168" s="121"/>
      <c r="C168" s="135"/>
      <c r="D168" s="120"/>
      <c r="E168" s="239"/>
      <c r="F168" s="239"/>
      <c r="G168" s="320"/>
      <c r="H168" s="239"/>
      <c r="I168" s="369"/>
      <c r="J168" s="239"/>
      <c r="K168" s="239"/>
      <c r="L168" s="239"/>
      <c r="M168" s="369"/>
      <c r="N168" s="239"/>
      <c r="O168" s="239">
        <v>0</v>
      </c>
      <c r="P168" s="239"/>
      <c r="Q168" s="239">
        <v>0</v>
      </c>
      <c r="R168" s="239"/>
      <c r="S168" s="239">
        <v>0</v>
      </c>
      <c r="T168" s="239"/>
    </row>
    <row r="169" spans="1:20" s="10" customFormat="1" ht="33.75">
      <c r="A169" s="120">
        <v>27</v>
      </c>
      <c r="B169" s="121" t="s">
        <v>485</v>
      </c>
      <c r="C169" s="120"/>
      <c r="D169" s="120"/>
      <c r="E169" s="239"/>
      <c r="F169" s="239"/>
      <c r="G169" s="320"/>
      <c r="H169" s="239"/>
      <c r="I169" s="369"/>
      <c r="J169" s="239"/>
      <c r="K169" s="239"/>
      <c r="L169" s="239"/>
      <c r="M169" s="369"/>
      <c r="N169" s="239"/>
      <c r="O169" s="239">
        <v>0</v>
      </c>
      <c r="P169" s="239"/>
      <c r="Q169" s="239">
        <v>0</v>
      </c>
      <c r="R169" s="239"/>
      <c r="S169" s="239">
        <v>0</v>
      </c>
      <c r="T169" s="239"/>
    </row>
    <row r="170" spans="1:20" s="10" customFormat="1">
      <c r="A170" s="120"/>
      <c r="B170" s="121"/>
      <c r="C170" s="120"/>
      <c r="D170" s="120"/>
      <c r="E170" s="239"/>
      <c r="F170" s="239"/>
      <c r="G170" s="320"/>
      <c r="H170" s="239"/>
      <c r="I170" s="369"/>
      <c r="J170" s="239"/>
      <c r="K170" s="239"/>
      <c r="L170" s="239"/>
      <c r="M170" s="369"/>
      <c r="N170" s="239"/>
      <c r="O170" s="239">
        <v>0</v>
      </c>
      <c r="P170" s="239"/>
      <c r="Q170" s="239">
        <v>0</v>
      </c>
      <c r="R170" s="239"/>
      <c r="S170" s="239">
        <v>0</v>
      </c>
      <c r="T170" s="239"/>
    </row>
    <row r="171" spans="1:20" s="10" customFormat="1">
      <c r="A171" s="120" t="s">
        <v>418</v>
      </c>
      <c r="B171" s="121" t="s">
        <v>486</v>
      </c>
      <c r="C171" s="120">
        <v>50</v>
      </c>
      <c r="D171" s="120" t="s">
        <v>438</v>
      </c>
      <c r="E171" s="239">
        <v>366</v>
      </c>
      <c r="F171" s="239">
        <f t="shared" ref="F171:F172" si="90">E171*$C171</f>
        <v>18300</v>
      </c>
      <c r="G171" s="320">
        <v>110</v>
      </c>
      <c r="H171" s="239">
        <f t="shared" ref="H171:H172" si="91">G171*$C171</f>
        <v>5500</v>
      </c>
      <c r="I171" s="369">
        <v>110</v>
      </c>
      <c r="J171" s="239">
        <f t="shared" ref="J171:J172" si="92">I171*$C171</f>
        <v>5500</v>
      </c>
      <c r="K171" s="239">
        <v>150</v>
      </c>
      <c r="L171" s="239">
        <f t="shared" ref="L171:L172" si="93">K171*$C171</f>
        <v>7500</v>
      </c>
      <c r="M171" s="369">
        <v>150</v>
      </c>
      <c r="N171" s="239">
        <f t="shared" ref="N171:N172" si="94">M171*$C171</f>
        <v>7500</v>
      </c>
      <c r="O171" s="239">
        <v>63</v>
      </c>
      <c r="P171" s="239">
        <f t="shared" ref="P171:P172" si="95">O171*$C171</f>
        <v>3150</v>
      </c>
      <c r="Q171" s="239">
        <v>64.89</v>
      </c>
      <c r="R171" s="239">
        <f t="shared" ref="R171:R172" si="96">Q171*$C171</f>
        <v>3244.5</v>
      </c>
      <c r="S171" s="239">
        <f t="shared" ref="S171:S172" si="97">MIN(O171,K171,E171)</f>
        <v>63</v>
      </c>
      <c r="T171" s="239">
        <f t="shared" ref="T171:T172" si="98">S171*$C171</f>
        <v>3150</v>
      </c>
    </row>
    <row r="172" spans="1:20" s="10" customFormat="1">
      <c r="A172" s="120" t="s">
        <v>421</v>
      </c>
      <c r="B172" s="121" t="s">
        <v>487</v>
      </c>
      <c r="C172" s="120">
        <v>60</v>
      </c>
      <c r="D172" s="120" t="s">
        <v>438</v>
      </c>
      <c r="E172" s="239">
        <v>336</v>
      </c>
      <c r="F172" s="239">
        <f t="shared" si="90"/>
        <v>20160</v>
      </c>
      <c r="G172" s="320">
        <v>105</v>
      </c>
      <c r="H172" s="239">
        <f t="shared" si="91"/>
        <v>6300</v>
      </c>
      <c r="I172" s="369">
        <v>105</v>
      </c>
      <c r="J172" s="239">
        <f t="shared" si="92"/>
        <v>6300</v>
      </c>
      <c r="K172" s="239">
        <v>125</v>
      </c>
      <c r="L172" s="239">
        <f t="shared" si="93"/>
        <v>7500</v>
      </c>
      <c r="M172" s="369">
        <v>125</v>
      </c>
      <c r="N172" s="239">
        <f t="shared" si="94"/>
        <v>7500</v>
      </c>
      <c r="O172" s="239">
        <v>52.5</v>
      </c>
      <c r="P172" s="239">
        <f t="shared" si="95"/>
        <v>3150</v>
      </c>
      <c r="Q172" s="239">
        <v>54.075000000000003</v>
      </c>
      <c r="R172" s="239">
        <f t="shared" si="96"/>
        <v>3244.5</v>
      </c>
      <c r="S172" s="239">
        <f t="shared" si="97"/>
        <v>52.5</v>
      </c>
      <c r="T172" s="239">
        <f t="shared" si="98"/>
        <v>3150</v>
      </c>
    </row>
    <row r="173" spans="1:20" s="10" customFormat="1">
      <c r="A173" s="120"/>
      <c r="B173" s="121"/>
      <c r="C173" s="120"/>
      <c r="D173" s="120"/>
      <c r="E173" s="239"/>
      <c r="F173" s="239"/>
      <c r="G173" s="320"/>
      <c r="H173" s="239"/>
      <c r="I173" s="369"/>
      <c r="J173" s="239"/>
      <c r="K173" s="239"/>
      <c r="L173" s="239"/>
      <c r="M173" s="369"/>
      <c r="N173" s="239"/>
      <c r="O173" s="239">
        <v>0</v>
      </c>
      <c r="P173" s="239"/>
      <c r="Q173" s="239">
        <v>0</v>
      </c>
      <c r="R173" s="239"/>
      <c r="S173" s="239">
        <v>0</v>
      </c>
      <c r="T173" s="239"/>
    </row>
    <row r="174" spans="1:20" s="10" customFormat="1" ht="33.75">
      <c r="A174" s="120">
        <v>28</v>
      </c>
      <c r="B174" s="121" t="s">
        <v>488</v>
      </c>
      <c r="C174" s="120"/>
      <c r="D174" s="120"/>
      <c r="E174" s="239"/>
      <c r="F174" s="239"/>
      <c r="G174" s="320"/>
      <c r="H174" s="239"/>
      <c r="I174" s="369"/>
      <c r="J174" s="239"/>
      <c r="K174" s="239"/>
      <c r="L174" s="239"/>
      <c r="M174" s="369"/>
      <c r="N174" s="239"/>
      <c r="O174" s="239">
        <v>0</v>
      </c>
      <c r="P174" s="239"/>
      <c r="Q174" s="239">
        <v>0</v>
      </c>
      <c r="R174" s="239"/>
      <c r="S174" s="239">
        <v>0</v>
      </c>
      <c r="T174" s="239"/>
    </row>
    <row r="175" spans="1:20" s="10" customFormat="1">
      <c r="A175" s="120"/>
      <c r="B175" s="121"/>
      <c r="C175" s="120"/>
      <c r="D175" s="120"/>
      <c r="E175" s="239"/>
      <c r="F175" s="239"/>
      <c r="G175" s="320"/>
      <c r="H175" s="239"/>
      <c r="I175" s="369"/>
      <c r="J175" s="239"/>
      <c r="K175" s="239"/>
      <c r="L175" s="239"/>
      <c r="M175" s="369"/>
      <c r="N175" s="239"/>
      <c r="O175" s="239">
        <v>0</v>
      </c>
      <c r="P175" s="239"/>
      <c r="Q175" s="239">
        <v>0</v>
      </c>
      <c r="R175" s="239"/>
      <c r="S175" s="239">
        <v>0</v>
      </c>
      <c r="T175" s="239"/>
    </row>
    <row r="176" spans="1:20" s="10" customFormat="1">
      <c r="A176" s="120" t="s">
        <v>418</v>
      </c>
      <c r="B176" s="121" t="s">
        <v>489</v>
      </c>
      <c r="C176" s="120" t="s">
        <v>450</v>
      </c>
      <c r="D176" s="120" t="s">
        <v>438</v>
      </c>
      <c r="E176" s="239"/>
      <c r="F176" s="239"/>
      <c r="G176" s="320"/>
      <c r="H176" s="239"/>
      <c r="I176" s="369"/>
      <c r="J176" s="239"/>
      <c r="K176" s="239">
        <v>225</v>
      </c>
      <c r="L176" s="239"/>
      <c r="M176" s="369">
        <v>242</v>
      </c>
      <c r="N176" s="239"/>
      <c r="O176" s="239">
        <v>241.5</v>
      </c>
      <c r="P176" s="239"/>
      <c r="Q176" s="239">
        <v>248.745</v>
      </c>
      <c r="R176" s="239"/>
      <c r="S176" s="239">
        <v>241.5</v>
      </c>
      <c r="T176" s="239"/>
    </row>
    <row r="177" spans="1:20" s="10" customFormat="1">
      <c r="A177" s="120" t="s">
        <v>421</v>
      </c>
      <c r="B177" s="121" t="s">
        <v>490</v>
      </c>
      <c r="C177" s="120" t="s">
        <v>450</v>
      </c>
      <c r="D177" s="120" t="s">
        <v>438</v>
      </c>
      <c r="E177" s="239"/>
      <c r="F177" s="239"/>
      <c r="G177" s="320"/>
      <c r="H177" s="239"/>
      <c r="I177" s="369"/>
      <c r="J177" s="239"/>
      <c r="K177" s="239">
        <v>190</v>
      </c>
      <c r="L177" s="239"/>
      <c r="M177" s="369">
        <v>206</v>
      </c>
      <c r="N177" s="239"/>
      <c r="O177" s="239">
        <v>205.8</v>
      </c>
      <c r="P177" s="239"/>
      <c r="Q177" s="239">
        <v>211.97400000000002</v>
      </c>
      <c r="R177" s="239"/>
      <c r="S177" s="239">
        <v>205.8</v>
      </c>
      <c r="T177" s="239"/>
    </row>
    <row r="178" spans="1:20" s="10" customFormat="1">
      <c r="A178" s="140"/>
      <c r="B178" s="131"/>
      <c r="C178" s="120"/>
      <c r="D178" s="120"/>
      <c r="E178" s="239"/>
      <c r="F178" s="239"/>
      <c r="G178" s="320"/>
      <c r="H178" s="239"/>
      <c r="I178" s="369"/>
      <c r="J178" s="239"/>
      <c r="K178" s="239"/>
      <c r="L178" s="239"/>
      <c r="M178" s="369"/>
      <c r="N178" s="239"/>
      <c r="O178" s="239">
        <v>0</v>
      </c>
      <c r="P178" s="239"/>
      <c r="Q178" s="239">
        <v>0</v>
      </c>
      <c r="R178" s="239"/>
      <c r="S178" s="239">
        <v>0</v>
      </c>
      <c r="T178" s="239"/>
    </row>
    <row r="179" spans="1:20" s="10" customFormat="1" ht="56.25">
      <c r="A179" s="120">
        <v>29</v>
      </c>
      <c r="B179" s="121" t="s">
        <v>491</v>
      </c>
      <c r="C179" s="120"/>
      <c r="D179" s="120"/>
      <c r="E179" s="239"/>
      <c r="F179" s="239"/>
      <c r="G179" s="320"/>
      <c r="H179" s="239"/>
      <c r="I179" s="369"/>
      <c r="J179" s="239"/>
      <c r="K179" s="239"/>
      <c r="L179" s="239"/>
      <c r="M179" s="369"/>
      <c r="N179" s="239"/>
      <c r="O179" s="239">
        <v>0</v>
      </c>
      <c r="P179" s="239"/>
      <c r="Q179" s="239">
        <v>0</v>
      </c>
      <c r="R179" s="239"/>
      <c r="S179" s="239">
        <v>0</v>
      </c>
      <c r="T179" s="239"/>
    </row>
    <row r="180" spans="1:20" s="10" customFormat="1">
      <c r="A180" s="140" t="s">
        <v>418</v>
      </c>
      <c r="B180" s="121" t="s">
        <v>492</v>
      </c>
      <c r="C180" s="120">
        <v>7</v>
      </c>
      <c r="D180" s="120" t="s">
        <v>168</v>
      </c>
      <c r="E180" s="239">
        <v>1150</v>
      </c>
      <c r="F180" s="239">
        <f t="shared" ref="F180:F181" si="99">E180*$C180</f>
        <v>8050</v>
      </c>
      <c r="G180" s="320">
        <v>650</v>
      </c>
      <c r="H180" s="239">
        <f t="shared" ref="H180:H181" si="100">G180*$C180</f>
        <v>4550</v>
      </c>
      <c r="I180" s="369">
        <v>650</v>
      </c>
      <c r="J180" s="239">
        <f t="shared" ref="J180:J181" si="101">I180*$C180</f>
        <v>4550</v>
      </c>
      <c r="K180" s="239">
        <v>450</v>
      </c>
      <c r="L180" s="239">
        <f t="shared" ref="L180:L181" si="102">K180*$C180</f>
        <v>3150</v>
      </c>
      <c r="M180" s="369">
        <v>450</v>
      </c>
      <c r="N180" s="239">
        <f t="shared" ref="N180:N181" si="103">M180*$C180</f>
        <v>3150</v>
      </c>
      <c r="O180" s="239">
        <v>525</v>
      </c>
      <c r="P180" s="239">
        <f t="shared" ref="P180:P181" si="104">O180*$C180</f>
        <v>3675</v>
      </c>
      <c r="Q180" s="239">
        <v>515</v>
      </c>
      <c r="R180" s="239">
        <f t="shared" ref="R180:R181" si="105">Q180*$C180</f>
        <v>3605</v>
      </c>
      <c r="S180" s="239">
        <f t="shared" ref="S180:S181" si="106">MIN(O180,K180,E180)</f>
        <v>450</v>
      </c>
      <c r="T180" s="239">
        <f t="shared" ref="T180:T181" si="107">S180*$C180</f>
        <v>3150</v>
      </c>
    </row>
    <row r="181" spans="1:20" s="10" customFormat="1">
      <c r="A181" s="140" t="s">
        <v>421</v>
      </c>
      <c r="B181" s="121" t="s">
        <v>493</v>
      </c>
      <c r="C181" s="120">
        <v>5</v>
      </c>
      <c r="D181" s="120" t="s">
        <v>168</v>
      </c>
      <c r="E181" s="239">
        <v>1250</v>
      </c>
      <c r="F181" s="239">
        <f t="shared" si="99"/>
        <v>6250</v>
      </c>
      <c r="G181" s="320">
        <v>852</v>
      </c>
      <c r="H181" s="239">
        <f t="shared" si="100"/>
        <v>4260</v>
      </c>
      <c r="I181" s="369">
        <v>852</v>
      </c>
      <c r="J181" s="239">
        <f t="shared" si="101"/>
        <v>4260</v>
      </c>
      <c r="K181" s="239">
        <v>900</v>
      </c>
      <c r="L181" s="239">
        <f t="shared" si="102"/>
        <v>4500</v>
      </c>
      <c r="M181" s="369">
        <v>850</v>
      </c>
      <c r="N181" s="239">
        <f t="shared" si="103"/>
        <v>4250</v>
      </c>
      <c r="O181" s="239">
        <v>682.5</v>
      </c>
      <c r="P181" s="239">
        <f t="shared" si="104"/>
        <v>3412.5</v>
      </c>
      <c r="Q181" s="239">
        <v>669.5</v>
      </c>
      <c r="R181" s="239">
        <f t="shared" si="105"/>
        <v>3347.5</v>
      </c>
      <c r="S181" s="239">
        <f t="shared" si="106"/>
        <v>682.5</v>
      </c>
      <c r="T181" s="239">
        <f t="shared" si="107"/>
        <v>3412.5</v>
      </c>
    </row>
    <row r="182" spans="1:20" s="10" customFormat="1">
      <c r="A182" s="141"/>
      <c r="B182" s="153"/>
      <c r="C182" s="120"/>
      <c r="D182" s="120"/>
      <c r="E182" s="239"/>
      <c r="F182" s="239"/>
      <c r="G182" s="320"/>
      <c r="H182" s="239"/>
      <c r="I182" s="369"/>
      <c r="J182" s="239"/>
      <c r="K182" s="239"/>
      <c r="L182" s="239"/>
      <c r="M182" s="369"/>
      <c r="N182" s="239"/>
      <c r="O182" s="239">
        <v>0</v>
      </c>
      <c r="P182" s="239"/>
      <c r="Q182" s="239">
        <v>0</v>
      </c>
      <c r="R182" s="239"/>
      <c r="S182" s="239">
        <v>0</v>
      </c>
      <c r="T182" s="239"/>
    </row>
    <row r="183" spans="1:20" s="10" customFormat="1" ht="22.5">
      <c r="A183" s="120">
        <v>30</v>
      </c>
      <c r="B183" s="153" t="s">
        <v>494</v>
      </c>
      <c r="C183" s="120">
        <v>250</v>
      </c>
      <c r="D183" s="120" t="s">
        <v>438</v>
      </c>
      <c r="E183" s="239">
        <v>690</v>
      </c>
      <c r="F183" s="239">
        <f>E183*$C183</f>
        <v>172500</v>
      </c>
      <c r="G183" s="320">
        <v>105</v>
      </c>
      <c r="H183" s="239">
        <f>G183*$C183</f>
        <v>26250</v>
      </c>
      <c r="I183" s="369">
        <v>105</v>
      </c>
      <c r="J183" s="239">
        <f>I183*$C183</f>
        <v>26250</v>
      </c>
      <c r="K183" s="239">
        <v>90</v>
      </c>
      <c r="L183" s="239">
        <f>K183*$C183</f>
        <v>22500</v>
      </c>
      <c r="M183" s="369">
        <v>90</v>
      </c>
      <c r="N183" s="239">
        <f>M183*$C183</f>
        <v>22500</v>
      </c>
      <c r="O183" s="239">
        <v>63</v>
      </c>
      <c r="P183" s="239">
        <f>O183*$C183</f>
        <v>15750</v>
      </c>
      <c r="Q183" s="239">
        <v>64.89</v>
      </c>
      <c r="R183" s="239">
        <f>Q183*$C183</f>
        <v>16222.5</v>
      </c>
      <c r="S183" s="239">
        <f>MIN(O183,K183,E183)</f>
        <v>63</v>
      </c>
      <c r="T183" s="239">
        <f>S183*$C183</f>
        <v>15750</v>
      </c>
    </row>
    <row r="184" spans="1:20" s="10" customFormat="1">
      <c r="A184" s="120"/>
      <c r="B184" s="153"/>
      <c r="C184" s="120"/>
      <c r="D184" s="120"/>
      <c r="E184" s="239"/>
      <c r="F184" s="239"/>
      <c r="G184" s="320"/>
      <c r="H184" s="239"/>
      <c r="I184" s="369"/>
      <c r="J184" s="239"/>
      <c r="K184" s="239"/>
      <c r="L184" s="239"/>
      <c r="M184" s="369"/>
      <c r="N184" s="239"/>
      <c r="O184" s="239">
        <v>0</v>
      </c>
      <c r="P184" s="239"/>
      <c r="Q184" s="239">
        <v>0</v>
      </c>
      <c r="R184" s="239"/>
      <c r="S184" s="239">
        <v>0</v>
      </c>
      <c r="T184" s="239"/>
    </row>
    <row r="185" spans="1:20" s="10" customFormat="1" ht="22.5">
      <c r="A185" s="120">
        <v>31</v>
      </c>
      <c r="B185" s="153" t="s">
        <v>495</v>
      </c>
      <c r="C185" s="120">
        <v>150</v>
      </c>
      <c r="D185" s="120" t="s">
        <v>438</v>
      </c>
      <c r="E185" s="239">
        <v>250</v>
      </c>
      <c r="F185" s="239">
        <f>E185*$C185</f>
        <v>37500</v>
      </c>
      <c r="G185" s="320">
        <v>105</v>
      </c>
      <c r="H185" s="239">
        <f>G185*$C185</f>
        <v>15750</v>
      </c>
      <c r="I185" s="369">
        <v>105</v>
      </c>
      <c r="J185" s="239">
        <f>I185*$C185</f>
        <v>15750</v>
      </c>
      <c r="K185" s="239">
        <v>90</v>
      </c>
      <c r="L185" s="239">
        <f>K185*$C185</f>
        <v>13500</v>
      </c>
      <c r="M185" s="369">
        <v>90</v>
      </c>
      <c r="N185" s="239">
        <f>M185*$C185</f>
        <v>13500</v>
      </c>
      <c r="O185" s="239">
        <v>63</v>
      </c>
      <c r="P185" s="239">
        <f>O185*$C185</f>
        <v>9450</v>
      </c>
      <c r="Q185" s="239">
        <v>64.89</v>
      </c>
      <c r="R185" s="239">
        <f>Q185*$C185</f>
        <v>9733.5</v>
      </c>
      <c r="S185" s="239">
        <f>MIN(O185,K185,E185)</f>
        <v>63</v>
      </c>
      <c r="T185" s="239">
        <f>S185*$C185</f>
        <v>9450</v>
      </c>
    </row>
    <row r="186" spans="1:20" s="10" customFormat="1">
      <c r="A186" s="140"/>
      <c r="B186" s="153"/>
      <c r="C186" s="120"/>
      <c r="D186" s="120"/>
      <c r="E186" s="239"/>
      <c r="F186" s="239"/>
      <c r="G186" s="320"/>
      <c r="H186" s="239"/>
      <c r="I186" s="369"/>
      <c r="J186" s="239"/>
      <c r="K186" s="239"/>
      <c r="L186" s="239"/>
      <c r="M186" s="369"/>
      <c r="N186" s="239"/>
      <c r="O186" s="239">
        <v>0</v>
      </c>
      <c r="P186" s="239"/>
      <c r="Q186" s="239">
        <v>0</v>
      </c>
      <c r="R186" s="239"/>
      <c r="S186" s="239">
        <v>0</v>
      </c>
      <c r="T186" s="239"/>
    </row>
    <row r="187" spans="1:20" s="13" customFormat="1">
      <c r="A187" s="120">
        <v>32</v>
      </c>
      <c r="B187" s="153" t="s">
        <v>496</v>
      </c>
      <c r="C187" s="120">
        <v>17</v>
      </c>
      <c r="D187" s="120" t="s">
        <v>497</v>
      </c>
      <c r="E187" s="239">
        <v>1450</v>
      </c>
      <c r="F187" s="239">
        <f>E187*$C187</f>
        <v>24650</v>
      </c>
      <c r="G187" s="320">
        <v>650</v>
      </c>
      <c r="H187" s="239">
        <f>G187*$C187</f>
        <v>11050</v>
      </c>
      <c r="I187" s="369">
        <v>650</v>
      </c>
      <c r="J187" s="239">
        <f>I187*$C187</f>
        <v>11050</v>
      </c>
      <c r="K187" s="239">
        <v>700</v>
      </c>
      <c r="L187" s="239">
        <f>K187*$C187</f>
        <v>11900</v>
      </c>
      <c r="M187" s="369">
        <v>450</v>
      </c>
      <c r="N187" s="239">
        <f>M187*$C187</f>
        <v>7650</v>
      </c>
      <c r="O187" s="239">
        <v>420</v>
      </c>
      <c r="P187" s="239">
        <f>O187*$C187</f>
        <v>7140</v>
      </c>
      <c r="Q187" s="239">
        <v>432.6</v>
      </c>
      <c r="R187" s="239">
        <f>Q187*$C187</f>
        <v>7354.2000000000007</v>
      </c>
      <c r="S187" s="239">
        <f>MIN(O187,K187,E187)</f>
        <v>420</v>
      </c>
      <c r="T187" s="239">
        <f>S187*$C187</f>
        <v>7140</v>
      </c>
    </row>
    <row r="188" spans="1:20" s="13" customFormat="1">
      <c r="A188" s="140"/>
      <c r="B188" s="153"/>
      <c r="C188" s="120"/>
      <c r="D188" s="120"/>
      <c r="E188" s="239"/>
      <c r="F188" s="242"/>
      <c r="G188" s="320"/>
      <c r="H188" s="242"/>
      <c r="I188" s="369"/>
      <c r="J188" s="242"/>
      <c r="K188" s="239"/>
      <c r="L188" s="242"/>
      <c r="M188" s="369"/>
      <c r="N188" s="242"/>
      <c r="O188" s="239">
        <v>0</v>
      </c>
      <c r="P188" s="242"/>
      <c r="Q188" s="239">
        <v>0</v>
      </c>
      <c r="R188" s="242"/>
      <c r="S188" s="239">
        <v>0</v>
      </c>
      <c r="T188" s="242"/>
    </row>
    <row r="189" spans="1:20" s="14" customFormat="1">
      <c r="A189" s="120">
        <v>33</v>
      </c>
      <c r="B189" s="153" t="s">
        <v>498</v>
      </c>
      <c r="C189" s="120">
        <v>17</v>
      </c>
      <c r="D189" s="120" t="s">
        <v>497</v>
      </c>
      <c r="E189" s="239">
        <v>725</v>
      </c>
      <c r="F189" s="239">
        <f>E189*$C189</f>
        <v>12325</v>
      </c>
      <c r="G189" s="320">
        <v>565</v>
      </c>
      <c r="H189" s="239">
        <f>G189*$C189</f>
        <v>9605</v>
      </c>
      <c r="I189" s="369">
        <v>565</v>
      </c>
      <c r="J189" s="239">
        <f>I189*$C189</f>
        <v>9605</v>
      </c>
      <c r="K189" s="239">
        <v>400</v>
      </c>
      <c r="L189" s="239">
        <f>K189*$C189</f>
        <v>6800</v>
      </c>
      <c r="M189" s="369">
        <v>325</v>
      </c>
      <c r="N189" s="239">
        <f>M189*$C189</f>
        <v>5525</v>
      </c>
      <c r="O189" s="239">
        <v>315</v>
      </c>
      <c r="P189" s="239">
        <f>O189*$C189</f>
        <v>5355</v>
      </c>
      <c r="Q189" s="239">
        <v>324.45</v>
      </c>
      <c r="R189" s="239">
        <f>Q189*$C189</f>
        <v>5515.65</v>
      </c>
      <c r="S189" s="239">
        <f>MIN(O189,K189,E189)</f>
        <v>315</v>
      </c>
      <c r="T189" s="239">
        <f>S189*$C189</f>
        <v>5355</v>
      </c>
    </row>
    <row r="190" spans="1:20" s="14" customFormat="1">
      <c r="A190" s="154"/>
      <c r="B190" s="155"/>
      <c r="C190" s="144"/>
      <c r="D190" s="144"/>
      <c r="E190" s="241"/>
      <c r="F190" s="241"/>
      <c r="G190" s="322"/>
      <c r="H190" s="241"/>
      <c r="I190" s="371"/>
      <c r="J190" s="241"/>
      <c r="K190" s="241"/>
      <c r="L190" s="241"/>
      <c r="M190" s="371"/>
      <c r="N190" s="241"/>
      <c r="O190" s="241">
        <v>0</v>
      </c>
      <c r="P190" s="241"/>
      <c r="Q190" s="241">
        <v>0</v>
      </c>
      <c r="R190" s="241"/>
      <c r="S190" s="241">
        <v>0</v>
      </c>
      <c r="T190" s="241"/>
    </row>
    <row r="191" spans="1:20" s="14" customFormat="1" ht="22.5">
      <c r="A191" s="120">
        <v>34</v>
      </c>
      <c r="B191" s="155" t="s">
        <v>499</v>
      </c>
      <c r="C191" s="144"/>
      <c r="D191" s="144"/>
      <c r="E191" s="241"/>
      <c r="F191" s="239"/>
      <c r="G191" s="322"/>
      <c r="H191" s="239"/>
      <c r="I191" s="371"/>
      <c r="J191" s="239"/>
      <c r="K191" s="241"/>
      <c r="L191" s="239"/>
      <c r="M191" s="371"/>
      <c r="N191" s="239"/>
      <c r="O191" s="241">
        <v>0</v>
      </c>
      <c r="P191" s="239"/>
      <c r="Q191" s="241">
        <v>0</v>
      </c>
      <c r="R191" s="239"/>
      <c r="S191" s="241">
        <v>0</v>
      </c>
      <c r="T191" s="239"/>
    </row>
    <row r="192" spans="1:20" s="14" customFormat="1">
      <c r="A192" s="154"/>
      <c r="B192" s="153"/>
      <c r="C192" s="144"/>
      <c r="D192" s="144"/>
      <c r="E192" s="241"/>
      <c r="F192" s="241"/>
      <c r="G192" s="322"/>
      <c r="H192" s="241"/>
      <c r="I192" s="371"/>
      <c r="J192" s="241"/>
      <c r="K192" s="241"/>
      <c r="L192" s="241"/>
      <c r="M192" s="371"/>
      <c r="N192" s="241"/>
      <c r="O192" s="241">
        <v>0</v>
      </c>
      <c r="P192" s="241"/>
      <c r="Q192" s="241">
        <v>0</v>
      </c>
      <c r="R192" s="241"/>
      <c r="S192" s="241">
        <v>0</v>
      </c>
      <c r="T192" s="241"/>
    </row>
    <row r="193" spans="1:20" s="14" customFormat="1">
      <c r="A193" s="154" t="s">
        <v>418</v>
      </c>
      <c r="B193" s="153" t="s">
        <v>500</v>
      </c>
      <c r="C193" s="120">
        <v>66</v>
      </c>
      <c r="D193" s="144" t="s">
        <v>432</v>
      </c>
      <c r="E193" s="239">
        <v>450</v>
      </c>
      <c r="F193" s="239">
        <f t="shared" ref="F193:F194" si="108">E193*$C193</f>
        <v>29700</v>
      </c>
      <c r="G193" s="320">
        <v>565</v>
      </c>
      <c r="H193" s="239">
        <f t="shared" ref="H193:H194" si="109">G193*$C193</f>
        <v>37290</v>
      </c>
      <c r="I193" s="369">
        <v>565</v>
      </c>
      <c r="J193" s="239">
        <f t="shared" ref="J193:J194" si="110">I193*$C193</f>
        <v>37290</v>
      </c>
      <c r="K193" s="239">
        <v>450</v>
      </c>
      <c r="L193" s="239">
        <f t="shared" ref="L193:L194" si="111">K193*$C193</f>
        <v>29700</v>
      </c>
      <c r="M193" s="369">
        <v>350</v>
      </c>
      <c r="N193" s="239">
        <f t="shared" ref="N193:N194" si="112">M193*$C193</f>
        <v>23100</v>
      </c>
      <c r="O193" s="239">
        <v>315</v>
      </c>
      <c r="P193" s="239">
        <f t="shared" ref="P193:P194" si="113">O193*$C193</f>
        <v>20790</v>
      </c>
      <c r="Q193" s="239">
        <v>324.45</v>
      </c>
      <c r="R193" s="239">
        <f t="shared" ref="R193:R194" si="114">Q193*$C193</f>
        <v>21413.7</v>
      </c>
      <c r="S193" s="239">
        <f t="shared" ref="S193:S194" si="115">MIN(O193,K193,E193)</f>
        <v>315</v>
      </c>
      <c r="T193" s="239">
        <f t="shared" ref="T193:T194" si="116">S193*$C193</f>
        <v>20790</v>
      </c>
    </row>
    <row r="194" spans="1:20" s="14" customFormat="1">
      <c r="A194" s="154" t="s">
        <v>421</v>
      </c>
      <c r="B194" s="153" t="s">
        <v>501</v>
      </c>
      <c r="C194" s="120">
        <v>15</v>
      </c>
      <c r="D194" s="144" t="s">
        <v>438</v>
      </c>
      <c r="E194" s="239">
        <v>500</v>
      </c>
      <c r="F194" s="239">
        <f t="shared" si="108"/>
        <v>7500</v>
      </c>
      <c r="G194" s="320">
        <v>105</v>
      </c>
      <c r="H194" s="239">
        <f t="shared" si="109"/>
        <v>1575</v>
      </c>
      <c r="I194" s="369">
        <v>105</v>
      </c>
      <c r="J194" s="239">
        <f t="shared" si="110"/>
        <v>1575</v>
      </c>
      <c r="K194" s="239">
        <v>150</v>
      </c>
      <c r="L194" s="239">
        <f t="shared" si="111"/>
        <v>2250</v>
      </c>
      <c r="M194" s="369">
        <v>150</v>
      </c>
      <c r="N194" s="239">
        <f t="shared" si="112"/>
        <v>2250</v>
      </c>
      <c r="O194" s="239">
        <v>63</v>
      </c>
      <c r="P194" s="239">
        <f t="shared" si="113"/>
        <v>945</v>
      </c>
      <c r="Q194" s="239">
        <v>64.89</v>
      </c>
      <c r="R194" s="239">
        <f t="shared" si="114"/>
        <v>973.35</v>
      </c>
      <c r="S194" s="239">
        <f t="shared" si="115"/>
        <v>63</v>
      </c>
      <c r="T194" s="239">
        <f t="shared" si="116"/>
        <v>945</v>
      </c>
    </row>
    <row r="195" spans="1:20" s="14" customFormat="1">
      <c r="A195" s="154"/>
      <c r="B195" s="153"/>
      <c r="C195" s="120"/>
      <c r="D195" s="144"/>
      <c r="E195" s="239"/>
      <c r="F195" s="239"/>
      <c r="G195" s="320"/>
      <c r="H195" s="239"/>
      <c r="I195" s="369"/>
      <c r="J195" s="239"/>
      <c r="K195" s="239"/>
      <c r="L195" s="239"/>
      <c r="M195" s="369"/>
      <c r="N195" s="239"/>
      <c r="O195" s="239">
        <v>0</v>
      </c>
      <c r="P195" s="239"/>
      <c r="Q195" s="239">
        <v>0</v>
      </c>
      <c r="R195" s="239"/>
      <c r="S195" s="239">
        <v>0</v>
      </c>
      <c r="T195" s="239"/>
    </row>
    <row r="196" spans="1:20" s="14" customFormat="1">
      <c r="A196" s="154" t="s">
        <v>424</v>
      </c>
      <c r="B196" s="155" t="s">
        <v>502</v>
      </c>
      <c r="C196" s="144">
        <v>2</v>
      </c>
      <c r="D196" s="144" t="s">
        <v>432</v>
      </c>
      <c r="E196" s="241">
        <v>1450</v>
      </c>
      <c r="F196" s="239">
        <f t="shared" ref="F196:F197" si="117">E196*$C196</f>
        <v>2900</v>
      </c>
      <c r="G196" s="322">
        <v>378</v>
      </c>
      <c r="H196" s="239">
        <f t="shared" ref="H196:H197" si="118">G196*$C196</f>
        <v>756</v>
      </c>
      <c r="I196" s="371">
        <v>378</v>
      </c>
      <c r="J196" s="239">
        <f t="shared" ref="J196:J197" si="119">I196*$C196</f>
        <v>756</v>
      </c>
      <c r="K196" s="241">
        <v>600</v>
      </c>
      <c r="L196" s="239">
        <f t="shared" ref="L196:L197" si="120">K196*$C196</f>
        <v>1200</v>
      </c>
      <c r="M196" s="371">
        <v>500</v>
      </c>
      <c r="N196" s="239">
        <f t="shared" ref="N196:N197" si="121">M196*$C196</f>
        <v>1000</v>
      </c>
      <c r="O196" s="241">
        <v>210</v>
      </c>
      <c r="P196" s="239">
        <f t="shared" ref="P196:P197" si="122">O196*$C196</f>
        <v>420</v>
      </c>
      <c r="Q196" s="241">
        <v>216.3</v>
      </c>
      <c r="R196" s="239">
        <f t="shared" ref="R196:R197" si="123">Q196*$C196</f>
        <v>432.6</v>
      </c>
      <c r="S196" s="239">
        <f t="shared" ref="S196:S197" si="124">MIN(O196,K196,E196)</f>
        <v>210</v>
      </c>
      <c r="T196" s="239">
        <f t="shared" ref="T196:T197" si="125">S196*$C196</f>
        <v>420</v>
      </c>
    </row>
    <row r="197" spans="1:20" s="14" customFormat="1">
      <c r="A197" s="154" t="s">
        <v>427</v>
      </c>
      <c r="B197" s="155" t="s">
        <v>503</v>
      </c>
      <c r="C197" s="144">
        <v>8</v>
      </c>
      <c r="D197" s="144" t="s">
        <v>432</v>
      </c>
      <c r="E197" s="241">
        <v>750</v>
      </c>
      <c r="F197" s="239">
        <f t="shared" si="117"/>
        <v>6000</v>
      </c>
      <c r="G197" s="322">
        <v>587</v>
      </c>
      <c r="H197" s="239">
        <f t="shared" si="118"/>
        <v>4696</v>
      </c>
      <c r="I197" s="371">
        <v>587</v>
      </c>
      <c r="J197" s="239">
        <f t="shared" si="119"/>
        <v>4696</v>
      </c>
      <c r="K197" s="241">
        <v>500</v>
      </c>
      <c r="L197" s="239">
        <f t="shared" si="120"/>
        <v>4000</v>
      </c>
      <c r="M197" s="371">
        <v>500</v>
      </c>
      <c r="N197" s="239">
        <f t="shared" si="121"/>
        <v>4000</v>
      </c>
      <c r="O197" s="241">
        <v>420</v>
      </c>
      <c r="P197" s="239">
        <f t="shared" si="122"/>
        <v>3360</v>
      </c>
      <c r="Q197" s="241">
        <v>432.6</v>
      </c>
      <c r="R197" s="239">
        <f t="shared" si="123"/>
        <v>3460.8</v>
      </c>
      <c r="S197" s="239">
        <f t="shared" si="124"/>
        <v>420</v>
      </c>
      <c r="T197" s="239">
        <f t="shared" si="125"/>
        <v>3360</v>
      </c>
    </row>
    <row r="198" spans="1:20" s="14" customFormat="1">
      <c r="A198" s="154" t="s">
        <v>430</v>
      </c>
      <c r="B198" s="155" t="s">
        <v>504</v>
      </c>
      <c r="C198" s="144" t="s">
        <v>450</v>
      </c>
      <c r="D198" s="144" t="s">
        <v>432</v>
      </c>
      <c r="E198" s="241"/>
      <c r="F198" s="239"/>
      <c r="G198" s="322"/>
      <c r="H198" s="239"/>
      <c r="I198" s="371"/>
      <c r="J198" s="239"/>
      <c r="K198" s="241"/>
      <c r="L198" s="239"/>
      <c r="M198" s="371"/>
      <c r="N198" s="239"/>
      <c r="O198" s="241">
        <v>315</v>
      </c>
      <c r="P198" s="239"/>
      <c r="Q198" s="241">
        <v>324.45</v>
      </c>
      <c r="R198" s="239"/>
      <c r="S198" s="241">
        <v>315</v>
      </c>
      <c r="T198" s="239"/>
    </row>
    <row r="199" spans="1:20" s="14" customFormat="1">
      <c r="A199" s="154"/>
      <c r="B199" s="155"/>
      <c r="C199" s="144"/>
      <c r="D199" s="144"/>
      <c r="E199" s="241"/>
      <c r="F199" s="239"/>
      <c r="G199" s="322"/>
      <c r="H199" s="239"/>
      <c r="I199" s="371"/>
      <c r="J199" s="239"/>
      <c r="K199" s="241"/>
      <c r="L199" s="239"/>
      <c r="M199" s="371"/>
      <c r="N199" s="239"/>
      <c r="O199" s="241">
        <v>0</v>
      </c>
      <c r="P199" s="239"/>
      <c r="Q199" s="241">
        <v>0</v>
      </c>
      <c r="R199" s="239"/>
      <c r="S199" s="241">
        <v>0</v>
      </c>
      <c r="T199" s="239"/>
    </row>
    <row r="200" spans="1:20" s="14" customFormat="1">
      <c r="A200" s="154" t="s">
        <v>433</v>
      </c>
      <c r="B200" s="155" t="s">
        <v>505</v>
      </c>
      <c r="C200" s="144">
        <v>3</v>
      </c>
      <c r="D200" s="144" t="s">
        <v>432</v>
      </c>
      <c r="E200" s="241">
        <v>1650</v>
      </c>
      <c r="F200" s="239">
        <f t="shared" ref="F200:F201" si="126">E200*$C200</f>
        <v>4950</v>
      </c>
      <c r="G200" s="322">
        <v>587</v>
      </c>
      <c r="H200" s="239">
        <f t="shared" ref="H200:H201" si="127">G200*$C200</f>
        <v>1761</v>
      </c>
      <c r="I200" s="371">
        <v>587</v>
      </c>
      <c r="J200" s="239">
        <f t="shared" ref="J200:J201" si="128">I200*$C200</f>
        <v>1761</v>
      </c>
      <c r="K200" s="241">
        <v>650</v>
      </c>
      <c r="L200" s="239">
        <f t="shared" ref="L200:L201" si="129">K200*$C200</f>
        <v>1950</v>
      </c>
      <c r="M200" s="371">
        <v>500</v>
      </c>
      <c r="N200" s="239">
        <f t="shared" ref="N200:N201" si="130">M200*$C200</f>
        <v>1500</v>
      </c>
      <c r="O200" s="241">
        <v>420</v>
      </c>
      <c r="P200" s="239">
        <f t="shared" ref="P200:P201" si="131">O200*$C200</f>
        <v>1260</v>
      </c>
      <c r="Q200" s="241">
        <v>432.6</v>
      </c>
      <c r="R200" s="239">
        <f t="shared" ref="R200:R201" si="132">Q200*$C200</f>
        <v>1297.8000000000002</v>
      </c>
      <c r="S200" s="239">
        <f t="shared" ref="S200:S201" si="133">MIN(O200,K200,E200)</f>
        <v>420</v>
      </c>
      <c r="T200" s="239">
        <f t="shared" ref="T200:T201" si="134">S200*$C200</f>
        <v>1260</v>
      </c>
    </row>
    <row r="201" spans="1:20" s="14" customFormat="1">
      <c r="A201" s="154" t="s">
        <v>506</v>
      </c>
      <c r="B201" s="155" t="s">
        <v>507</v>
      </c>
      <c r="C201" s="144">
        <v>2</v>
      </c>
      <c r="D201" s="144" t="s">
        <v>432</v>
      </c>
      <c r="E201" s="241">
        <v>750</v>
      </c>
      <c r="F201" s="239">
        <f t="shared" si="126"/>
        <v>1500</v>
      </c>
      <c r="G201" s="322">
        <v>378</v>
      </c>
      <c r="H201" s="239">
        <f t="shared" si="127"/>
        <v>756</v>
      </c>
      <c r="I201" s="371">
        <v>378</v>
      </c>
      <c r="J201" s="239">
        <f t="shared" si="128"/>
        <v>756</v>
      </c>
      <c r="K201" s="241">
        <v>600</v>
      </c>
      <c r="L201" s="239">
        <f t="shared" si="129"/>
        <v>1200</v>
      </c>
      <c r="M201" s="371">
        <v>350</v>
      </c>
      <c r="N201" s="239">
        <f t="shared" si="130"/>
        <v>700</v>
      </c>
      <c r="O201" s="241">
        <v>210</v>
      </c>
      <c r="P201" s="239">
        <f t="shared" si="131"/>
        <v>420</v>
      </c>
      <c r="Q201" s="241">
        <v>216.3</v>
      </c>
      <c r="R201" s="239">
        <f t="shared" si="132"/>
        <v>432.6</v>
      </c>
      <c r="S201" s="239">
        <f t="shared" si="133"/>
        <v>210</v>
      </c>
      <c r="T201" s="239">
        <f t="shared" si="134"/>
        <v>420</v>
      </c>
    </row>
    <row r="202" spans="1:20" s="14" customFormat="1">
      <c r="A202" s="154"/>
      <c r="B202" s="155"/>
      <c r="C202" s="144"/>
      <c r="D202" s="144"/>
      <c r="E202" s="241"/>
      <c r="F202" s="241"/>
      <c r="G202" s="241"/>
      <c r="H202" s="241"/>
      <c r="I202" s="241"/>
      <c r="J202" s="241"/>
      <c r="K202" s="241"/>
      <c r="L202" s="241"/>
      <c r="M202" s="241"/>
      <c r="N202" s="241"/>
      <c r="O202" s="241">
        <v>0</v>
      </c>
      <c r="P202" s="241"/>
      <c r="Q202" s="241">
        <v>0</v>
      </c>
      <c r="R202" s="241"/>
      <c r="S202" s="241">
        <v>0</v>
      </c>
      <c r="T202" s="241"/>
    </row>
    <row r="203" spans="1:20" s="14" customFormat="1">
      <c r="A203" s="425" t="s">
        <v>508</v>
      </c>
      <c r="B203" s="425"/>
      <c r="C203" s="425"/>
      <c r="D203" s="425"/>
      <c r="E203" s="425"/>
      <c r="F203" s="237">
        <f>SUM(F6:F202)</f>
        <v>2276179</v>
      </c>
      <c r="G203" s="282"/>
      <c r="H203" s="237">
        <f>SUM(H6:H202)</f>
        <v>1855361</v>
      </c>
      <c r="I203" s="282"/>
      <c r="J203" s="237">
        <f>SUM(J6:J202)</f>
        <v>1855361</v>
      </c>
      <c r="K203" s="12"/>
      <c r="L203" s="237">
        <f>SUM(L6:L202)</f>
        <v>2048710</v>
      </c>
      <c r="M203" s="12"/>
      <c r="N203" s="237">
        <f>SUM(N6:N202)</f>
        <v>1872025</v>
      </c>
      <c r="O203" s="12"/>
      <c r="P203" s="237">
        <f>SUM(P6:P202)</f>
        <v>2354100</v>
      </c>
      <c r="Q203" s="12"/>
      <c r="R203" s="237">
        <f>SUM(R6:R202)</f>
        <v>2050709.4000000004</v>
      </c>
      <c r="S203" s="12"/>
      <c r="T203" s="237">
        <f>SUM(T6:T202)</f>
        <v>1615061.5</v>
      </c>
    </row>
    <row r="204" spans="1:20">
      <c r="A204" s="157"/>
      <c r="B204" s="158" t="s">
        <v>509</v>
      </c>
      <c r="C204" s="115"/>
      <c r="D204" s="115"/>
      <c r="E204" s="236"/>
      <c r="F204" s="236"/>
      <c r="G204" s="236"/>
      <c r="H204" s="236"/>
      <c r="I204" s="236"/>
      <c r="J204" s="236"/>
      <c r="K204" s="236"/>
      <c r="L204" s="236"/>
      <c r="M204" s="236"/>
      <c r="N204" s="236"/>
      <c r="O204" s="236"/>
      <c r="P204" s="236"/>
      <c r="Q204" s="236"/>
      <c r="R204" s="236"/>
      <c r="S204" s="236"/>
      <c r="T204" s="236"/>
    </row>
    <row r="205" spans="1:20">
      <c r="A205" s="144">
        <v>1</v>
      </c>
      <c r="B205" s="419" t="s">
        <v>510</v>
      </c>
      <c r="C205" s="420"/>
      <c r="D205" s="420"/>
      <c r="E205" s="420"/>
      <c r="F205" s="420"/>
      <c r="G205" s="288"/>
      <c r="H205" s="288"/>
      <c r="I205" s="288"/>
      <c r="J205" s="288"/>
      <c r="K205" s="9"/>
      <c r="L205" s="9"/>
      <c r="M205" s="9"/>
      <c r="N205" s="9"/>
      <c r="O205" s="9"/>
      <c r="P205" s="9"/>
      <c r="Q205" s="9"/>
      <c r="R205" s="9"/>
      <c r="S205" s="9"/>
      <c r="T205" s="9"/>
    </row>
    <row r="206" spans="1:20">
      <c r="A206" s="144">
        <v>2</v>
      </c>
      <c r="B206" s="419" t="s">
        <v>511</v>
      </c>
      <c r="C206" s="419"/>
      <c r="D206" s="419"/>
      <c r="E206" s="419"/>
      <c r="F206" s="419"/>
      <c r="G206" s="286"/>
      <c r="H206" s="286"/>
      <c r="I206" s="286"/>
      <c r="J206" s="286"/>
      <c r="K206" s="9"/>
      <c r="L206" s="9"/>
      <c r="M206" s="9"/>
      <c r="N206" s="9"/>
      <c r="O206" s="9"/>
      <c r="P206" s="9"/>
      <c r="Q206" s="9"/>
      <c r="R206" s="9"/>
      <c r="S206" s="9"/>
      <c r="T206" s="9"/>
    </row>
    <row r="207" spans="1:20">
      <c r="A207" s="144">
        <v>3</v>
      </c>
      <c r="B207" s="419" t="s">
        <v>512</v>
      </c>
      <c r="C207" s="420"/>
      <c r="D207" s="420"/>
      <c r="E207" s="420"/>
      <c r="F207" s="420"/>
      <c r="G207" s="288"/>
      <c r="H207" s="288"/>
      <c r="I207" s="288"/>
      <c r="J207" s="288"/>
      <c r="K207" s="9"/>
      <c r="L207" s="9"/>
      <c r="M207" s="9"/>
      <c r="N207" s="9"/>
      <c r="O207" s="9"/>
      <c r="P207" s="9"/>
      <c r="Q207" s="9"/>
      <c r="R207" s="9"/>
      <c r="S207" s="9"/>
      <c r="T207" s="9"/>
    </row>
  </sheetData>
  <mergeCells count="15">
    <mergeCell ref="O2:P2"/>
    <mergeCell ref="S2:T2"/>
    <mergeCell ref="K2:L2"/>
    <mergeCell ref="B207:F207"/>
    <mergeCell ref="A1:F1"/>
    <mergeCell ref="A3:F3"/>
    <mergeCell ref="A203:E203"/>
    <mergeCell ref="B205:F205"/>
    <mergeCell ref="B206:F206"/>
    <mergeCell ref="A2:D2"/>
    <mergeCell ref="E2:F2"/>
    <mergeCell ref="G2:H2"/>
    <mergeCell ref="M2:N2"/>
    <mergeCell ref="I2:J2"/>
    <mergeCell ref="Q2:R2"/>
  </mergeCells>
  <printOptions gridLines="1"/>
  <pageMargins left="0.23622047244094491" right="0.11811023622047245" top="0.51181102362204722" bottom="0.59055118110236227" header="0.27559055118110237" footer="0.27559055118110237"/>
  <pageSetup scale="94" orientation="portrait" verticalDpi="300" r:id="rId1"/>
  <headerFooter alignWithMargins="0">
    <oddFooter>&amp;LGenesis Architects Pvt. Ltd
Vertex Consultant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30"/>
  <sheetViews>
    <sheetView showGridLines="0" zoomScale="98" zoomScaleNormal="98" zoomScaleSheetLayoutView="98" workbookViewId="0">
      <pane xSplit="4" ySplit="12" topLeftCell="Q13" activePane="bottomRight" state="frozen"/>
      <selection pane="topRight" activeCell="E1" sqref="E1"/>
      <selection pane="bottomLeft" activeCell="A13" sqref="A13"/>
      <selection pane="bottomRight" activeCell="U1" sqref="U1:V1048576"/>
    </sheetView>
  </sheetViews>
  <sheetFormatPr defaultRowHeight="11.25"/>
  <cols>
    <col min="1" max="1" width="6.28515625" style="24" bestFit="1" customWidth="1"/>
    <col min="2" max="2" width="77.7109375" style="16" customWidth="1"/>
    <col min="3" max="3" width="5.42578125" style="25" bestFit="1" customWidth="1"/>
    <col min="4" max="4" width="4.7109375" style="25" bestFit="1" customWidth="1"/>
    <col min="5" max="5" width="11.28515625" style="26" bestFit="1" customWidth="1"/>
    <col min="6" max="6" width="13.140625" style="26" bestFit="1" customWidth="1"/>
    <col min="7" max="7" width="11.28515625" style="26" bestFit="1" customWidth="1"/>
    <col min="8" max="8" width="13.140625" style="26" bestFit="1" customWidth="1"/>
    <col min="9" max="9" width="11.28515625" style="26" bestFit="1" customWidth="1"/>
    <col min="10" max="10" width="13.140625" style="26" bestFit="1" customWidth="1"/>
    <col min="11" max="11" width="11.28515625" style="26" bestFit="1" customWidth="1"/>
    <col min="12" max="12" width="13.140625" style="26" bestFit="1" customWidth="1"/>
    <col min="13" max="13" width="11.28515625" style="26" bestFit="1" customWidth="1"/>
    <col min="14" max="14" width="13.140625" style="26" bestFit="1" customWidth="1"/>
    <col min="15" max="15" width="11.28515625" style="26" bestFit="1" customWidth="1"/>
    <col min="16" max="16" width="13.140625" style="26" bestFit="1" customWidth="1"/>
    <col min="17" max="17" width="11.28515625" style="26" bestFit="1" customWidth="1"/>
    <col min="18" max="18" width="13.140625" style="26" bestFit="1" customWidth="1"/>
    <col min="19" max="19" width="11.28515625" style="26" bestFit="1" customWidth="1"/>
    <col min="20" max="20" width="13.140625" style="26" bestFit="1" customWidth="1"/>
    <col min="21" max="21" width="11.28515625" style="26" bestFit="1" customWidth="1"/>
    <col min="22" max="22" width="13.140625" style="26" bestFit="1" customWidth="1"/>
    <col min="23" max="23" width="11.28515625" style="26" bestFit="1" customWidth="1"/>
    <col min="24" max="24" width="13.140625" style="26" bestFit="1" customWidth="1"/>
    <col min="25" max="262" width="9.140625" style="16"/>
    <col min="263" max="263" width="7.7109375" style="16" customWidth="1"/>
    <col min="264" max="264" width="63.42578125" style="16" customWidth="1"/>
    <col min="265" max="265" width="7.7109375" style="16" customWidth="1"/>
    <col min="266" max="266" width="8.140625" style="16" customWidth="1"/>
    <col min="267" max="267" width="14.28515625" style="16" customWidth="1"/>
    <col min="268" max="268" width="15.7109375" style="16" customWidth="1"/>
    <col min="269" max="518" width="9.140625" style="16"/>
    <col min="519" max="519" width="7.7109375" style="16" customWidth="1"/>
    <col min="520" max="520" width="63.42578125" style="16" customWidth="1"/>
    <col min="521" max="521" width="7.7109375" style="16" customWidth="1"/>
    <col min="522" max="522" width="8.140625" style="16" customWidth="1"/>
    <col min="523" max="523" width="14.28515625" style="16" customWidth="1"/>
    <col min="524" max="524" width="15.7109375" style="16" customWidth="1"/>
    <col min="525" max="774" width="9.140625" style="16"/>
    <col min="775" max="775" width="7.7109375" style="16" customWidth="1"/>
    <col min="776" max="776" width="63.42578125" style="16" customWidth="1"/>
    <col min="777" max="777" width="7.7109375" style="16" customWidth="1"/>
    <col min="778" max="778" width="8.140625" style="16" customWidth="1"/>
    <col min="779" max="779" width="14.28515625" style="16" customWidth="1"/>
    <col min="780" max="780" width="15.7109375" style="16" customWidth="1"/>
    <col min="781" max="1030" width="9.140625" style="16"/>
    <col min="1031" max="1031" width="7.7109375" style="16" customWidth="1"/>
    <col min="1032" max="1032" width="63.42578125" style="16" customWidth="1"/>
    <col min="1033" max="1033" width="7.7109375" style="16" customWidth="1"/>
    <col min="1034" max="1034" width="8.140625" style="16" customWidth="1"/>
    <col min="1035" max="1035" width="14.28515625" style="16" customWidth="1"/>
    <col min="1036" max="1036" width="15.7109375" style="16" customWidth="1"/>
    <col min="1037" max="1286" width="9.140625" style="16"/>
    <col min="1287" max="1287" width="7.7109375" style="16" customWidth="1"/>
    <col min="1288" max="1288" width="63.42578125" style="16" customWidth="1"/>
    <col min="1289" max="1289" width="7.7109375" style="16" customWidth="1"/>
    <col min="1290" max="1290" width="8.140625" style="16" customWidth="1"/>
    <col min="1291" max="1291" width="14.28515625" style="16" customWidth="1"/>
    <col min="1292" max="1292" width="15.7109375" style="16" customWidth="1"/>
    <col min="1293" max="1542" width="9.140625" style="16"/>
    <col min="1543" max="1543" width="7.7109375" style="16" customWidth="1"/>
    <col min="1544" max="1544" width="63.42578125" style="16" customWidth="1"/>
    <col min="1545" max="1545" width="7.7109375" style="16" customWidth="1"/>
    <col min="1546" max="1546" width="8.140625" style="16" customWidth="1"/>
    <col min="1547" max="1547" width="14.28515625" style="16" customWidth="1"/>
    <col min="1548" max="1548" width="15.7109375" style="16" customWidth="1"/>
    <col min="1549" max="1798" width="9.140625" style="16"/>
    <col min="1799" max="1799" width="7.7109375" style="16" customWidth="1"/>
    <col min="1800" max="1800" width="63.42578125" style="16" customWidth="1"/>
    <col min="1801" max="1801" width="7.7109375" style="16" customWidth="1"/>
    <col min="1802" max="1802" width="8.140625" style="16" customWidth="1"/>
    <col min="1803" max="1803" width="14.28515625" style="16" customWidth="1"/>
    <col min="1804" max="1804" width="15.7109375" style="16" customWidth="1"/>
    <col min="1805" max="2054" width="9.140625" style="16"/>
    <col min="2055" max="2055" width="7.7109375" style="16" customWidth="1"/>
    <col min="2056" max="2056" width="63.42578125" style="16" customWidth="1"/>
    <col min="2057" max="2057" width="7.7109375" style="16" customWidth="1"/>
    <col min="2058" max="2058" width="8.140625" style="16" customWidth="1"/>
    <col min="2059" max="2059" width="14.28515625" style="16" customWidth="1"/>
    <col min="2060" max="2060" width="15.7109375" style="16" customWidth="1"/>
    <col min="2061" max="2310" width="9.140625" style="16"/>
    <col min="2311" max="2311" width="7.7109375" style="16" customWidth="1"/>
    <col min="2312" max="2312" width="63.42578125" style="16" customWidth="1"/>
    <col min="2313" max="2313" width="7.7109375" style="16" customWidth="1"/>
    <col min="2314" max="2314" width="8.140625" style="16" customWidth="1"/>
    <col min="2315" max="2315" width="14.28515625" style="16" customWidth="1"/>
    <col min="2316" max="2316" width="15.7109375" style="16" customWidth="1"/>
    <col min="2317" max="2566" width="9.140625" style="16"/>
    <col min="2567" max="2567" width="7.7109375" style="16" customWidth="1"/>
    <col min="2568" max="2568" width="63.42578125" style="16" customWidth="1"/>
    <col min="2569" max="2569" width="7.7109375" style="16" customWidth="1"/>
    <col min="2570" max="2570" width="8.140625" style="16" customWidth="1"/>
    <col min="2571" max="2571" width="14.28515625" style="16" customWidth="1"/>
    <col min="2572" max="2572" width="15.7109375" style="16" customWidth="1"/>
    <col min="2573" max="2822" width="9.140625" style="16"/>
    <col min="2823" max="2823" width="7.7109375" style="16" customWidth="1"/>
    <col min="2824" max="2824" width="63.42578125" style="16" customWidth="1"/>
    <col min="2825" max="2825" width="7.7109375" style="16" customWidth="1"/>
    <col min="2826" max="2826" width="8.140625" style="16" customWidth="1"/>
    <col min="2827" max="2827" width="14.28515625" style="16" customWidth="1"/>
    <col min="2828" max="2828" width="15.7109375" style="16" customWidth="1"/>
    <col min="2829" max="3078" width="9.140625" style="16"/>
    <col min="3079" max="3079" width="7.7109375" style="16" customWidth="1"/>
    <col min="3080" max="3080" width="63.42578125" style="16" customWidth="1"/>
    <col min="3081" max="3081" width="7.7109375" style="16" customWidth="1"/>
    <col min="3082" max="3082" width="8.140625" style="16" customWidth="1"/>
    <col min="3083" max="3083" width="14.28515625" style="16" customWidth="1"/>
    <col min="3084" max="3084" width="15.7109375" style="16" customWidth="1"/>
    <col min="3085" max="3334" width="9.140625" style="16"/>
    <col min="3335" max="3335" width="7.7109375" style="16" customWidth="1"/>
    <col min="3336" max="3336" width="63.42578125" style="16" customWidth="1"/>
    <col min="3337" max="3337" width="7.7109375" style="16" customWidth="1"/>
    <col min="3338" max="3338" width="8.140625" style="16" customWidth="1"/>
    <col min="3339" max="3339" width="14.28515625" style="16" customWidth="1"/>
    <col min="3340" max="3340" width="15.7109375" style="16" customWidth="1"/>
    <col min="3341" max="3590" width="9.140625" style="16"/>
    <col min="3591" max="3591" width="7.7109375" style="16" customWidth="1"/>
    <col min="3592" max="3592" width="63.42578125" style="16" customWidth="1"/>
    <col min="3593" max="3593" width="7.7109375" style="16" customWidth="1"/>
    <col min="3594" max="3594" width="8.140625" style="16" customWidth="1"/>
    <col min="3595" max="3595" width="14.28515625" style="16" customWidth="1"/>
    <col min="3596" max="3596" width="15.7109375" style="16" customWidth="1"/>
    <col min="3597" max="3846" width="9.140625" style="16"/>
    <col min="3847" max="3847" width="7.7109375" style="16" customWidth="1"/>
    <col min="3848" max="3848" width="63.42578125" style="16" customWidth="1"/>
    <col min="3849" max="3849" width="7.7109375" style="16" customWidth="1"/>
    <col min="3850" max="3850" width="8.140625" style="16" customWidth="1"/>
    <col min="3851" max="3851" width="14.28515625" style="16" customWidth="1"/>
    <col min="3852" max="3852" width="15.7109375" style="16" customWidth="1"/>
    <col min="3853" max="4102" width="9.140625" style="16"/>
    <col min="4103" max="4103" width="7.7109375" style="16" customWidth="1"/>
    <col min="4104" max="4104" width="63.42578125" style="16" customWidth="1"/>
    <col min="4105" max="4105" width="7.7109375" style="16" customWidth="1"/>
    <col min="4106" max="4106" width="8.140625" style="16" customWidth="1"/>
    <col min="4107" max="4107" width="14.28515625" style="16" customWidth="1"/>
    <col min="4108" max="4108" width="15.7109375" style="16" customWidth="1"/>
    <col min="4109" max="4358" width="9.140625" style="16"/>
    <col min="4359" max="4359" width="7.7109375" style="16" customWidth="1"/>
    <col min="4360" max="4360" width="63.42578125" style="16" customWidth="1"/>
    <col min="4361" max="4361" width="7.7109375" style="16" customWidth="1"/>
    <col min="4362" max="4362" width="8.140625" style="16" customWidth="1"/>
    <col min="4363" max="4363" width="14.28515625" style="16" customWidth="1"/>
    <col min="4364" max="4364" width="15.7109375" style="16" customWidth="1"/>
    <col min="4365" max="4614" width="9.140625" style="16"/>
    <col min="4615" max="4615" width="7.7109375" style="16" customWidth="1"/>
    <col min="4616" max="4616" width="63.42578125" style="16" customWidth="1"/>
    <col min="4617" max="4617" width="7.7109375" style="16" customWidth="1"/>
    <col min="4618" max="4618" width="8.140625" style="16" customWidth="1"/>
    <col min="4619" max="4619" width="14.28515625" style="16" customWidth="1"/>
    <col min="4620" max="4620" width="15.7109375" style="16" customWidth="1"/>
    <col min="4621" max="4870" width="9.140625" style="16"/>
    <col min="4871" max="4871" width="7.7109375" style="16" customWidth="1"/>
    <col min="4872" max="4872" width="63.42578125" style="16" customWidth="1"/>
    <col min="4873" max="4873" width="7.7109375" style="16" customWidth="1"/>
    <col min="4874" max="4874" width="8.140625" style="16" customWidth="1"/>
    <col min="4875" max="4875" width="14.28515625" style="16" customWidth="1"/>
    <col min="4876" max="4876" width="15.7109375" style="16" customWidth="1"/>
    <col min="4877" max="5126" width="9.140625" style="16"/>
    <col min="5127" max="5127" width="7.7109375" style="16" customWidth="1"/>
    <col min="5128" max="5128" width="63.42578125" style="16" customWidth="1"/>
    <col min="5129" max="5129" width="7.7109375" style="16" customWidth="1"/>
    <col min="5130" max="5130" width="8.140625" style="16" customWidth="1"/>
    <col min="5131" max="5131" width="14.28515625" style="16" customWidth="1"/>
    <col min="5132" max="5132" width="15.7109375" style="16" customWidth="1"/>
    <col min="5133" max="5382" width="9.140625" style="16"/>
    <col min="5383" max="5383" width="7.7109375" style="16" customWidth="1"/>
    <col min="5384" max="5384" width="63.42578125" style="16" customWidth="1"/>
    <col min="5385" max="5385" width="7.7109375" style="16" customWidth="1"/>
    <col min="5386" max="5386" width="8.140625" style="16" customWidth="1"/>
    <col min="5387" max="5387" width="14.28515625" style="16" customWidth="1"/>
    <col min="5388" max="5388" width="15.7109375" style="16" customWidth="1"/>
    <col min="5389" max="5638" width="9.140625" style="16"/>
    <col min="5639" max="5639" width="7.7109375" style="16" customWidth="1"/>
    <col min="5640" max="5640" width="63.42578125" style="16" customWidth="1"/>
    <col min="5641" max="5641" width="7.7109375" style="16" customWidth="1"/>
    <col min="5642" max="5642" width="8.140625" style="16" customWidth="1"/>
    <col min="5643" max="5643" width="14.28515625" style="16" customWidth="1"/>
    <col min="5644" max="5644" width="15.7109375" style="16" customWidth="1"/>
    <col min="5645" max="5894" width="9.140625" style="16"/>
    <col min="5895" max="5895" width="7.7109375" style="16" customWidth="1"/>
    <col min="5896" max="5896" width="63.42578125" style="16" customWidth="1"/>
    <col min="5897" max="5897" width="7.7109375" style="16" customWidth="1"/>
    <col min="5898" max="5898" width="8.140625" style="16" customWidth="1"/>
    <col min="5899" max="5899" width="14.28515625" style="16" customWidth="1"/>
    <col min="5900" max="5900" width="15.7109375" style="16" customWidth="1"/>
    <col min="5901" max="6150" width="9.140625" style="16"/>
    <col min="6151" max="6151" width="7.7109375" style="16" customWidth="1"/>
    <col min="6152" max="6152" width="63.42578125" style="16" customWidth="1"/>
    <col min="6153" max="6153" width="7.7109375" style="16" customWidth="1"/>
    <col min="6154" max="6154" width="8.140625" style="16" customWidth="1"/>
    <col min="6155" max="6155" width="14.28515625" style="16" customWidth="1"/>
    <col min="6156" max="6156" width="15.7109375" style="16" customWidth="1"/>
    <col min="6157" max="6406" width="9.140625" style="16"/>
    <col min="6407" max="6407" width="7.7109375" style="16" customWidth="1"/>
    <col min="6408" max="6408" width="63.42578125" style="16" customWidth="1"/>
    <col min="6409" max="6409" width="7.7109375" style="16" customWidth="1"/>
    <col min="6410" max="6410" width="8.140625" style="16" customWidth="1"/>
    <col min="6411" max="6411" width="14.28515625" style="16" customWidth="1"/>
    <col min="6412" max="6412" width="15.7109375" style="16" customWidth="1"/>
    <col min="6413" max="6662" width="9.140625" style="16"/>
    <col min="6663" max="6663" width="7.7109375" style="16" customWidth="1"/>
    <col min="6664" max="6664" width="63.42578125" style="16" customWidth="1"/>
    <col min="6665" max="6665" width="7.7109375" style="16" customWidth="1"/>
    <col min="6666" max="6666" width="8.140625" style="16" customWidth="1"/>
    <col min="6667" max="6667" width="14.28515625" style="16" customWidth="1"/>
    <col min="6668" max="6668" width="15.7109375" style="16" customWidth="1"/>
    <col min="6669" max="6918" width="9.140625" style="16"/>
    <col min="6919" max="6919" width="7.7109375" style="16" customWidth="1"/>
    <col min="6920" max="6920" width="63.42578125" style="16" customWidth="1"/>
    <col min="6921" max="6921" width="7.7109375" style="16" customWidth="1"/>
    <col min="6922" max="6922" width="8.140625" style="16" customWidth="1"/>
    <col min="6923" max="6923" width="14.28515625" style="16" customWidth="1"/>
    <col min="6924" max="6924" width="15.7109375" style="16" customWidth="1"/>
    <col min="6925" max="7174" width="9.140625" style="16"/>
    <col min="7175" max="7175" width="7.7109375" style="16" customWidth="1"/>
    <col min="7176" max="7176" width="63.42578125" style="16" customWidth="1"/>
    <col min="7177" max="7177" width="7.7109375" style="16" customWidth="1"/>
    <col min="7178" max="7178" width="8.140625" style="16" customWidth="1"/>
    <col min="7179" max="7179" width="14.28515625" style="16" customWidth="1"/>
    <col min="7180" max="7180" width="15.7109375" style="16" customWidth="1"/>
    <col min="7181" max="7430" width="9.140625" style="16"/>
    <col min="7431" max="7431" width="7.7109375" style="16" customWidth="1"/>
    <col min="7432" max="7432" width="63.42578125" style="16" customWidth="1"/>
    <col min="7433" max="7433" width="7.7109375" style="16" customWidth="1"/>
    <col min="7434" max="7434" width="8.140625" style="16" customWidth="1"/>
    <col min="7435" max="7435" width="14.28515625" style="16" customWidth="1"/>
    <col min="7436" max="7436" width="15.7109375" style="16" customWidth="1"/>
    <col min="7437" max="7686" width="9.140625" style="16"/>
    <col min="7687" max="7687" width="7.7109375" style="16" customWidth="1"/>
    <col min="7688" max="7688" width="63.42578125" style="16" customWidth="1"/>
    <col min="7689" max="7689" width="7.7109375" style="16" customWidth="1"/>
    <col min="7690" max="7690" width="8.140625" style="16" customWidth="1"/>
    <col min="7691" max="7691" width="14.28515625" style="16" customWidth="1"/>
    <col min="7692" max="7692" width="15.7109375" style="16" customWidth="1"/>
    <col min="7693" max="7942" width="9.140625" style="16"/>
    <col min="7943" max="7943" width="7.7109375" style="16" customWidth="1"/>
    <col min="7944" max="7944" width="63.42578125" style="16" customWidth="1"/>
    <col min="7945" max="7945" width="7.7109375" style="16" customWidth="1"/>
    <col min="7946" max="7946" width="8.140625" style="16" customWidth="1"/>
    <col min="7947" max="7947" width="14.28515625" style="16" customWidth="1"/>
    <col min="7948" max="7948" width="15.7109375" style="16" customWidth="1"/>
    <col min="7949" max="8198" width="9.140625" style="16"/>
    <col min="8199" max="8199" width="7.7109375" style="16" customWidth="1"/>
    <col min="8200" max="8200" width="63.42578125" style="16" customWidth="1"/>
    <col min="8201" max="8201" width="7.7109375" style="16" customWidth="1"/>
    <col min="8202" max="8202" width="8.140625" style="16" customWidth="1"/>
    <col min="8203" max="8203" width="14.28515625" style="16" customWidth="1"/>
    <col min="8204" max="8204" width="15.7109375" style="16" customWidth="1"/>
    <col min="8205" max="8454" width="9.140625" style="16"/>
    <col min="8455" max="8455" width="7.7109375" style="16" customWidth="1"/>
    <col min="8456" max="8456" width="63.42578125" style="16" customWidth="1"/>
    <col min="8457" max="8457" width="7.7109375" style="16" customWidth="1"/>
    <col min="8458" max="8458" width="8.140625" style="16" customWidth="1"/>
    <col min="8459" max="8459" width="14.28515625" style="16" customWidth="1"/>
    <col min="8460" max="8460" width="15.7109375" style="16" customWidth="1"/>
    <col min="8461" max="8710" width="9.140625" style="16"/>
    <col min="8711" max="8711" width="7.7109375" style="16" customWidth="1"/>
    <col min="8712" max="8712" width="63.42578125" style="16" customWidth="1"/>
    <col min="8713" max="8713" width="7.7109375" style="16" customWidth="1"/>
    <col min="8714" max="8714" width="8.140625" style="16" customWidth="1"/>
    <col min="8715" max="8715" width="14.28515625" style="16" customWidth="1"/>
    <col min="8716" max="8716" width="15.7109375" style="16" customWidth="1"/>
    <col min="8717" max="8966" width="9.140625" style="16"/>
    <col min="8967" max="8967" width="7.7109375" style="16" customWidth="1"/>
    <col min="8968" max="8968" width="63.42578125" style="16" customWidth="1"/>
    <col min="8969" max="8969" width="7.7109375" style="16" customWidth="1"/>
    <col min="8970" max="8970" width="8.140625" style="16" customWidth="1"/>
    <col min="8971" max="8971" width="14.28515625" style="16" customWidth="1"/>
    <col min="8972" max="8972" width="15.7109375" style="16" customWidth="1"/>
    <col min="8973" max="9222" width="9.140625" style="16"/>
    <col min="9223" max="9223" width="7.7109375" style="16" customWidth="1"/>
    <col min="9224" max="9224" width="63.42578125" style="16" customWidth="1"/>
    <col min="9225" max="9225" width="7.7109375" style="16" customWidth="1"/>
    <col min="9226" max="9226" width="8.140625" style="16" customWidth="1"/>
    <col min="9227" max="9227" width="14.28515625" style="16" customWidth="1"/>
    <col min="9228" max="9228" width="15.7109375" style="16" customWidth="1"/>
    <col min="9229" max="9478" width="9.140625" style="16"/>
    <col min="9479" max="9479" width="7.7109375" style="16" customWidth="1"/>
    <col min="9480" max="9480" width="63.42578125" style="16" customWidth="1"/>
    <col min="9481" max="9481" width="7.7109375" style="16" customWidth="1"/>
    <col min="9482" max="9482" width="8.140625" style="16" customWidth="1"/>
    <col min="9483" max="9483" width="14.28515625" style="16" customWidth="1"/>
    <col min="9484" max="9484" width="15.7109375" style="16" customWidth="1"/>
    <col min="9485" max="9734" width="9.140625" style="16"/>
    <col min="9735" max="9735" width="7.7109375" style="16" customWidth="1"/>
    <col min="9736" max="9736" width="63.42578125" style="16" customWidth="1"/>
    <col min="9737" max="9737" width="7.7109375" style="16" customWidth="1"/>
    <col min="9738" max="9738" width="8.140625" style="16" customWidth="1"/>
    <col min="9739" max="9739" width="14.28515625" style="16" customWidth="1"/>
    <col min="9740" max="9740" width="15.7109375" style="16" customWidth="1"/>
    <col min="9741" max="9990" width="9.140625" style="16"/>
    <col min="9991" max="9991" width="7.7109375" style="16" customWidth="1"/>
    <col min="9992" max="9992" width="63.42578125" style="16" customWidth="1"/>
    <col min="9993" max="9993" width="7.7109375" style="16" customWidth="1"/>
    <col min="9994" max="9994" width="8.140625" style="16" customWidth="1"/>
    <col min="9995" max="9995" width="14.28515625" style="16" customWidth="1"/>
    <col min="9996" max="9996" width="15.7109375" style="16" customWidth="1"/>
    <col min="9997" max="10246" width="9.140625" style="16"/>
    <col min="10247" max="10247" width="7.7109375" style="16" customWidth="1"/>
    <col min="10248" max="10248" width="63.42578125" style="16" customWidth="1"/>
    <col min="10249" max="10249" width="7.7109375" style="16" customWidth="1"/>
    <col min="10250" max="10250" width="8.140625" style="16" customWidth="1"/>
    <col min="10251" max="10251" width="14.28515625" style="16" customWidth="1"/>
    <col min="10252" max="10252" width="15.7109375" style="16" customWidth="1"/>
    <col min="10253" max="10502" width="9.140625" style="16"/>
    <col min="10503" max="10503" width="7.7109375" style="16" customWidth="1"/>
    <col min="10504" max="10504" width="63.42578125" style="16" customWidth="1"/>
    <col min="10505" max="10505" width="7.7109375" style="16" customWidth="1"/>
    <col min="10506" max="10506" width="8.140625" style="16" customWidth="1"/>
    <col min="10507" max="10507" width="14.28515625" style="16" customWidth="1"/>
    <col min="10508" max="10508" width="15.7109375" style="16" customWidth="1"/>
    <col min="10509" max="10758" width="9.140625" style="16"/>
    <col min="10759" max="10759" width="7.7109375" style="16" customWidth="1"/>
    <col min="10760" max="10760" width="63.42578125" style="16" customWidth="1"/>
    <col min="10761" max="10761" width="7.7109375" style="16" customWidth="1"/>
    <col min="10762" max="10762" width="8.140625" style="16" customWidth="1"/>
    <col min="10763" max="10763" width="14.28515625" style="16" customWidth="1"/>
    <col min="10764" max="10764" width="15.7109375" style="16" customWidth="1"/>
    <col min="10765" max="11014" width="9.140625" style="16"/>
    <col min="11015" max="11015" width="7.7109375" style="16" customWidth="1"/>
    <col min="11016" max="11016" width="63.42578125" style="16" customWidth="1"/>
    <col min="11017" max="11017" width="7.7109375" style="16" customWidth="1"/>
    <col min="11018" max="11018" width="8.140625" style="16" customWidth="1"/>
    <col min="11019" max="11019" width="14.28515625" style="16" customWidth="1"/>
    <col min="11020" max="11020" width="15.7109375" style="16" customWidth="1"/>
    <col min="11021" max="11270" width="9.140625" style="16"/>
    <col min="11271" max="11271" width="7.7109375" style="16" customWidth="1"/>
    <col min="11272" max="11272" width="63.42578125" style="16" customWidth="1"/>
    <col min="11273" max="11273" width="7.7109375" style="16" customWidth="1"/>
    <col min="11274" max="11274" width="8.140625" style="16" customWidth="1"/>
    <col min="11275" max="11275" width="14.28515625" style="16" customWidth="1"/>
    <col min="11276" max="11276" width="15.7109375" style="16" customWidth="1"/>
    <col min="11277" max="11526" width="9.140625" style="16"/>
    <col min="11527" max="11527" width="7.7109375" style="16" customWidth="1"/>
    <col min="11528" max="11528" width="63.42578125" style="16" customWidth="1"/>
    <col min="11529" max="11529" width="7.7109375" style="16" customWidth="1"/>
    <col min="11530" max="11530" width="8.140625" style="16" customWidth="1"/>
    <col min="11531" max="11531" width="14.28515625" style="16" customWidth="1"/>
    <col min="11532" max="11532" width="15.7109375" style="16" customWidth="1"/>
    <col min="11533" max="11782" width="9.140625" style="16"/>
    <col min="11783" max="11783" width="7.7109375" style="16" customWidth="1"/>
    <col min="11784" max="11784" width="63.42578125" style="16" customWidth="1"/>
    <col min="11785" max="11785" width="7.7109375" style="16" customWidth="1"/>
    <col min="11786" max="11786" width="8.140625" style="16" customWidth="1"/>
    <col min="11787" max="11787" width="14.28515625" style="16" customWidth="1"/>
    <col min="11788" max="11788" width="15.7109375" style="16" customWidth="1"/>
    <col min="11789" max="12038" width="9.140625" style="16"/>
    <col min="12039" max="12039" width="7.7109375" style="16" customWidth="1"/>
    <col min="12040" max="12040" width="63.42578125" style="16" customWidth="1"/>
    <col min="12041" max="12041" width="7.7109375" style="16" customWidth="1"/>
    <col min="12042" max="12042" width="8.140625" style="16" customWidth="1"/>
    <col min="12043" max="12043" width="14.28515625" style="16" customWidth="1"/>
    <col min="12044" max="12044" width="15.7109375" style="16" customWidth="1"/>
    <col min="12045" max="12294" width="9.140625" style="16"/>
    <col min="12295" max="12295" width="7.7109375" style="16" customWidth="1"/>
    <col min="12296" max="12296" width="63.42578125" style="16" customWidth="1"/>
    <col min="12297" max="12297" width="7.7109375" style="16" customWidth="1"/>
    <col min="12298" max="12298" width="8.140625" style="16" customWidth="1"/>
    <col min="12299" max="12299" width="14.28515625" style="16" customWidth="1"/>
    <col min="12300" max="12300" width="15.7109375" style="16" customWidth="1"/>
    <col min="12301" max="12550" width="9.140625" style="16"/>
    <col min="12551" max="12551" width="7.7109375" style="16" customWidth="1"/>
    <col min="12552" max="12552" width="63.42578125" style="16" customWidth="1"/>
    <col min="12553" max="12553" width="7.7109375" style="16" customWidth="1"/>
    <col min="12554" max="12554" width="8.140625" style="16" customWidth="1"/>
    <col min="12555" max="12555" width="14.28515625" style="16" customWidth="1"/>
    <col min="12556" max="12556" width="15.7109375" style="16" customWidth="1"/>
    <col min="12557" max="12806" width="9.140625" style="16"/>
    <col min="12807" max="12807" width="7.7109375" style="16" customWidth="1"/>
    <col min="12808" max="12808" width="63.42578125" style="16" customWidth="1"/>
    <col min="12809" max="12809" width="7.7109375" style="16" customWidth="1"/>
    <col min="12810" max="12810" width="8.140625" style="16" customWidth="1"/>
    <col min="12811" max="12811" width="14.28515625" style="16" customWidth="1"/>
    <col min="12812" max="12812" width="15.7109375" style="16" customWidth="1"/>
    <col min="12813" max="13062" width="9.140625" style="16"/>
    <col min="13063" max="13063" width="7.7109375" style="16" customWidth="1"/>
    <col min="13064" max="13064" width="63.42578125" style="16" customWidth="1"/>
    <col min="13065" max="13065" width="7.7109375" style="16" customWidth="1"/>
    <col min="13066" max="13066" width="8.140625" style="16" customWidth="1"/>
    <col min="13067" max="13067" width="14.28515625" style="16" customWidth="1"/>
    <col min="13068" max="13068" width="15.7109375" style="16" customWidth="1"/>
    <col min="13069" max="13318" width="9.140625" style="16"/>
    <col min="13319" max="13319" width="7.7109375" style="16" customWidth="1"/>
    <col min="13320" max="13320" width="63.42578125" style="16" customWidth="1"/>
    <col min="13321" max="13321" width="7.7109375" style="16" customWidth="1"/>
    <col min="13322" max="13322" width="8.140625" style="16" customWidth="1"/>
    <col min="13323" max="13323" width="14.28515625" style="16" customWidth="1"/>
    <col min="13324" max="13324" width="15.7109375" style="16" customWidth="1"/>
    <col min="13325" max="13574" width="9.140625" style="16"/>
    <col min="13575" max="13575" width="7.7109375" style="16" customWidth="1"/>
    <col min="13576" max="13576" width="63.42578125" style="16" customWidth="1"/>
    <col min="13577" max="13577" width="7.7109375" style="16" customWidth="1"/>
    <col min="13578" max="13578" width="8.140625" style="16" customWidth="1"/>
    <col min="13579" max="13579" width="14.28515625" style="16" customWidth="1"/>
    <col min="13580" max="13580" width="15.7109375" style="16" customWidth="1"/>
    <col min="13581" max="13830" width="9.140625" style="16"/>
    <col min="13831" max="13831" width="7.7109375" style="16" customWidth="1"/>
    <col min="13832" max="13832" width="63.42578125" style="16" customWidth="1"/>
    <col min="13833" max="13833" width="7.7109375" style="16" customWidth="1"/>
    <col min="13834" max="13834" width="8.140625" style="16" customWidth="1"/>
    <col min="13835" max="13835" width="14.28515625" style="16" customWidth="1"/>
    <col min="13836" max="13836" width="15.7109375" style="16" customWidth="1"/>
    <col min="13837" max="14086" width="9.140625" style="16"/>
    <col min="14087" max="14087" width="7.7109375" style="16" customWidth="1"/>
    <col min="14088" max="14088" width="63.42578125" style="16" customWidth="1"/>
    <col min="14089" max="14089" width="7.7109375" style="16" customWidth="1"/>
    <col min="14090" max="14090" width="8.140625" style="16" customWidth="1"/>
    <col min="14091" max="14091" width="14.28515625" style="16" customWidth="1"/>
    <col min="14092" max="14092" width="15.7109375" style="16" customWidth="1"/>
    <col min="14093" max="14342" width="9.140625" style="16"/>
    <col min="14343" max="14343" width="7.7109375" style="16" customWidth="1"/>
    <col min="14344" max="14344" width="63.42578125" style="16" customWidth="1"/>
    <col min="14345" max="14345" width="7.7109375" style="16" customWidth="1"/>
    <col min="14346" max="14346" width="8.140625" style="16" customWidth="1"/>
    <col min="14347" max="14347" width="14.28515625" style="16" customWidth="1"/>
    <col min="14348" max="14348" width="15.7109375" style="16" customWidth="1"/>
    <col min="14349" max="14598" width="9.140625" style="16"/>
    <col min="14599" max="14599" width="7.7109375" style="16" customWidth="1"/>
    <col min="14600" max="14600" width="63.42578125" style="16" customWidth="1"/>
    <col min="14601" max="14601" width="7.7109375" style="16" customWidth="1"/>
    <col min="14602" max="14602" width="8.140625" style="16" customWidth="1"/>
    <col min="14603" max="14603" width="14.28515625" style="16" customWidth="1"/>
    <col min="14604" max="14604" width="15.7109375" style="16" customWidth="1"/>
    <col min="14605" max="14854" width="9.140625" style="16"/>
    <col min="14855" max="14855" width="7.7109375" style="16" customWidth="1"/>
    <col min="14856" max="14856" width="63.42578125" style="16" customWidth="1"/>
    <col min="14857" max="14857" width="7.7109375" style="16" customWidth="1"/>
    <col min="14858" max="14858" width="8.140625" style="16" customWidth="1"/>
    <col min="14859" max="14859" width="14.28515625" style="16" customWidth="1"/>
    <col min="14860" max="14860" width="15.7109375" style="16" customWidth="1"/>
    <col min="14861" max="15110" width="9.140625" style="16"/>
    <col min="15111" max="15111" width="7.7109375" style="16" customWidth="1"/>
    <col min="15112" max="15112" width="63.42578125" style="16" customWidth="1"/>
    <col min="15113" max="15113" width="7.7109375" style="16" customWidth="1"/>
    <col min="15114" max="15114" width="8.140625" style="16" customWidth="1"/>
    <col min="15115" max="15115" width="14.28515625" style="16" customWidth="1"/>
    <col min="15116" max="15116" width="15.7109375" style="16" customWidth="1"/>
    <col min="15117" max="15366" width="9.140625" style="16"/>
    <col min="15367" max="15367" width="7.7109375" style="16" customWidth="1"/>
    <col min="15368" max="15368" width="63.42578125" style="16" customWidth="1"/>
    <col min="15369" max="15369" width="7.7109375" style="16" customWidth="1"/>
    <col min="15370" max="15370" width="8.140625" style="16" customWidth="1"/>
    <col min="15371" max="15371" width="14.28515625" style="16" customWidth="1"/>
    <col min="15372" max="15372" width="15.7109375" style="16" customWidth="1"/>
    <col min="15373" max="15622" width="9.140625" style="16"/>
    <col min="15623" max="15623" width="7.7109375" style="16" customWidth="1"/>
    <col min="15624" max="15624" width="63.42578125" style="16" customWidth="1"/>
    <col min="15625" max="15625" width="7.7109375" style="16" customWidth="1"/>
    <col min="15626" max="15626" width="8.140625" style="16" customWidth="1"/>
    <col min="15627" max="15627" width="14.28515625" style="16" customWidth="1"/>
    <col min="15628" max="15628" width="15.7109375" style="16" customWidth="1"/>
    <col min="15629" max="15878" width="9.140625" style="16"/>
    <col min="15879" max="15879" width="7.7109375" style="16" customWidth="1"/>
    <col min="15880" max="15880" width="63.42578125" style="16" customWidth="1"/>
    <col min="15881" max="15881" width="7.7109375" style="16" customWidth="1"/>
    <col min="15882" max="15882" width="8.140625" style="16" customWidth="1"/>
    <col min="15883" max="15883" width="14.28515625" style="16" customWidth="1"/>
    <col min="15884" max="15884" width="15.7109375" style="16" customWidth="1"/>
    <col min="15885" max="16134" width="9.140625" style="16"/>
    <col min="16135" max="16135" width="7.7109375" style="16" customWidth="1"/>
    <col min="16136" max="16136" width="63.42578125" style="16" customWidth="1"/>
    <col min="16137" max="16137" width="7.7109375" style="16" customWidth="1"/>
    <col min="16138" max="16138" width="8.140625" style="16" customWidth="1"/>
    <col min="16139" max="16139" width="14.28515625" style="16" customWidth="1"/>
    <col min="16140" max="16140" width="15.7109375" style="16" customWidth="1"/>
    <col min="16141" max="16384" width="9.140625" style="16"/>
  </cols>
  <sheetData>
    <row r="1" spans="1:24">
      <c r="A1" s="433" t="s">
        <v>513</v>
      </c>
      <c r="B1" s="433"/>
      <c r="C1" s="433"/>
      <c r="D1" s="433"/>
      <c r="E1" s="159"/>
      <c r="F1" s="159"/>
      <c r="G1" s="308"/>
      <c r="H1" s="308"/>
      <c r="I1" s="326"/>
      <c r="J1" s="326"/>
      <c r="K1" s="159"/>
      <c r="L1" s="159"/>
      <c r="M1" s="159"/>
      <c r="N1" s="159"/>
      <c r="O1" s="159"/>
      <c r="P1" s="159"/>
      <c r="Q1" s="326"/>
      <c r="R1" s="326"/>
      <c r="S1" s="159"/>
      <c r="T1" s="159"/>
      <c r="U1" s="326"/>
      <c r="V1" s="326"/>
      <c r="W1" s="159"/>
      <c r="X1" s="159"/>
    </row>
    <row r="2" spans="1:24" ht="11.25" customHeight="1">
      <c r="A2" s="433" t="s">
        <v>514</v>
      </c>
      <c r="B2" s="433"/>
      <c r="C2" s="433"/>
      <c r="D2" s="433"/>
      <c r="E2" s="430" t="s">
        <v>700</v>
      </c>
      <c r="F2" s="430"/>
      <c r="G2" s="430" t="s">
        <v>693</v>
      </c>
      <c r="H2" s="430"/>
      <c r="I2" s="430" t="s">
        <v>698</v>
      </c>
      <c r="J2" s="430"/>
      <c r="K2" s="430" t="s">
        <v>629</v>
      </c>
      <c r="L2" s="430"/>
      <c r="M2" s="430" t="s">
        <v>683</v>
      </c>
      <c r="N2" s="430"/>
      <c r="O2" s="430" t="s">
        <v>682</v>
      </c>
      <c r="P2" s="430"/>
      <c r="Q2" s="430" t="s">
        <v>682</v>
      </c>
      <c r="R2" s="430"/>
      <c r="S2" s="430" t="s">
        <v>685</v>
      </c>
      <c r="T2" s="430"/>
      <c r="U2" s="430" t="s">
        <v>703</v>
      </c>
      <c r="V2" s="430"/>
      <c r="W2" s="430" t="s">
        <v>689</v>
      </c>
      <c r="X2" s="430"/>
    </row>
    <row r="3" spans="1:24" s="17" customFormat="1">
      <c r="A3" s="434"/>
      <c r="B3" s="434"/>
      <c r="C3" s="434"/>
      <c r="D3" s="434"/>
      <c r="E3" s="160" t="s">
        <v>515</v>
      </c>
      <c r="F3" s="160" t="s">
        <v>515</v>
      </c>
      <c r="G3" s="309" t="s">
        <v>515</v>
      </c>
      <c r="H3" s="309" t="s">
        <v>515</v>
      </c>
      <c r="I3" s="391" t="s">
        <v>515</v>
      </c>
      <c r="J3" s="391" t="s">
        <v>515</v>
      </c>
      <c r="K3" s="160" t="s">
        <v>515</v>
      </c>
      <c r="L3" s="160" t="s">
        <v>515</v>
      </c>
      <c r="M3" s="160" t="s">
        <v>515</v>
      </c>
      <c r="N3" s="160" t="s">
        <v>515</v>
      </c>
      <c r="O3" s="160" t="s">
        <v>515</v>
      </c>
      <c r="P3" s="160" t="s">
        <v>515</v>
      </c>
      <c r="Q3" s="327" t="s">
        <v>515</v>
      </c>
      <c r="R3" s="327" t="s">
        <v>515</v>
      </c>
      <c r="S3" s="257" t="s">
        <v>515</v>
      </c>
      <c r="T3" s="257" t="s">
        <v>515</v>
      </c>
      <c r="U3" s="391" t="s">
        <v>515</v>
      </c>
      <c r="V3" s="391" t="s">
        <v>515</v>
      </c>
      <c r="W3" s="257" t="s">
        <v>515</v>
      </c>
      <c r="X3" s="257" t="s">
        <v>515</v>
      </c>
    </row>
    <row r="4" spans="1:24" s="17" customFormat="1">
      <c r="A4" s="160" t="s">
        <v>516</v>
      </c>
      <c r="B4" s="429" t="s">
        <v>517</v>
      </c>
      <c r="C4" s="429"/>
      <c r="D4" s="429"/>
      <c r="E4" s="156">
        <f t="shared" ref="E4:L4" si="0">E41</f>
        <v>0</v>
      </c>
      <c r="F4" s="156">
        <f t="shared" si="0"/>
        <v>464250</v>
      </c>
      <c r="G4" s="156">
        <f t="shared" ref="G4:H4" si="1">G41</f>
        <v>0</v>
      </c>
      <c r="H4" s="156">
        <f t="shared" si="1"/>
        <v>569500</v>
      </c>
      <c r="I4" s="156">
        <f t="shared" ref="I4:J4" si="2">I41</f>
        <v>0</v>
      </c>
      <c r="J4" s="156">
        <f t="shared" si="2"/>
        <v>569500</v>
      </c>
      <c r="K4" s="156">
        <f t="shared" si="0"/>
        <v>0</v>
      </c>
      <c r="L4" s="156">
        <f t="shared" si="0"/>
        <v>510500</v>
      </c>
      <c r="M4" s="156">
        <f t="shared" ref="M4:N4" si="3">M41</f>
        <v>0</v>
      </c>
      <c r="N4" s="156">
        <f t="shared" si="3"/>
        <v>614500</v>
      </c>
      <c r="O4" s="156">
        <f t="shared" ref="O4:P4" si="4">O41</f>
        <v>0</v>
      </c>
      <c r="P4" s="156">
        <f t="shared" si="4"/>
        <v>699825</v>
      </c>
      <c r="Q4" s="156">
        <f t="shared" ref="Q4:R4" si="5">Q41</f>
        <v>0</v>
      </c>
      <c r="R4" s="156">
        <f t="shared" si="5"/>
        <v>671100</v>
      </c>
      <c r="S4" s="156">
        <f t="shared" ref="S4:T4" si="6">S41</f>
        <v>0</v>
      </c>
      <c r="T4" s="156">
        <f t="shared" si="6"/>
        <v>718750</v>
      </c>
      <c r="U4" s="156">
        <f t="shared" ref="U4:V4" si="7">U41</f>
        <v>0</v>
      </c>
      <c r="V4" s="156">
        <f t="shared" si="7"/>
        <v>718750</v>
      </c>
      <c r="W4" s="156">
        <f t="shared" ref="W4:X4" si="8">W41</f>
        <v>0</v>
      </c>
      <c r="X4" s="156">
        <f t="shared" si="8"/>
        <v>497500</v>
      </c>
    </row>
    <row r="5" spans="1:24" s="17" customFormat="1">
      <c r="A5" s="160" t="s">
        <v>518</v>
      </c>
      <c r="B5" s="429" t="s">
        <v>519</v>
      </c>
      <c r="C5" s="429"/>
      <c r="D5" s="429"/>
      <c r="E5" s="156">
        <f t="shared" ref="E5:L5" si="9">E57</f>
        <v>0</v>
      </c>
      <c r="F5" s="156">
        <f t="shared" si="9"/>
        <v>455000</v>
      </c>
      <c r="G5" s="156">
        <f t="shared" ref="G5:H5" si="10">G57</f>
        <v>0</v>
      </c>
      <c r="H5" s="156">
        <f t="shared" si="10"/>
        <v>302000</v>
      </c>
      <c r="I5" s="156">
        <f t="shared" ref="I5:J5" si="11">I57</f>
        <v>0</v>
      </c>
      <c r="J5" s="156">
        <f t="shared" si="11"/>
        <v>302000</v>
      </c>
      <c r="K5" s="156">
        <f t="shared" si="9"/>
        <v>0</v>
      </c>
      <c r="L5" s="156">
        <f t="shared" si="9"/>
        <v>254500</v>
      </c>
      <c r="M5" s="156">
        <f t="shared" ref="M5:N5" si="12">M57</f>
        <v>0</v>
      </c>
      <c r="N5" s="156">
        <f t="shared" si="12"/>
        <v>403500</v>
      </c>
      <c r="O5" s="156">
        <f t="shared" ref="O5:P5" si="13">O57</f>
        <v>0</v>
      </c>
      <c r="P5" s="156">
        <f t="shared" si="13"/>
        <v>485875</v>
      </c>
      <c r="Q5" s="156">
        <f t="shared" ref="Q5:R5" si="14">Q57</f>
        <v>0</v>
      </c>
      <c r="R5" s="156">
        <f t="shared" si="14"/>
        <v>485875</v>
      </c>
      <c r="S5" s="156">
        <f t="shared" ref="S5:T5" si="15">S57</f>
        <v>0</v>
      </c>
      <c r="T5" s="156">
        <f t="shared" si="15"/>
        <v>253000</v>
      </c>
      <c r="U5" s="156">
        <f t="shared" ref="U5:V5" si="16">U57</f>
        <v>0</v>
      </c>
      <c r="V5" s="156">
        <f t="shared" si="16"/>
        <v>253000</v>
      </c>
      <c r="W5" s="156">
        <f t="shared" ref="W5:X5" si="17">W57</f>
        <v>0</v>
      </c>
      <c r="X5" s="156">
        <f t="shared" si="17"/>
        <v>245650</v>
      </c>
    </row>
    <row r="6" spans="1:24" s="17" customFormat="1">
      <c r="A6" s="160" t="s">
        <v>520</v>
      </c>
      <c r="B6" s="429" t="s">
        <v>521</v>
      </c>
      <c r="C6" s="429"/>
      <c r="D6" s="429"/>
      <c r="E6" s="156">
        <f t="shared" ref="E6:L6" si="18">E111</f>
        <v>0</v>
      </c>
      <c r="F6" s="156">
        <f t="shared" si="18"/>
        <v>693575</v>
      </c>
      <c r="G6" s="156">
        <f t="shared" ref="G6:H6" si="19">G111</f>
        <v>0</v>
      </c>
      <c r="H6" s="156">
        <f t="shared" si="19"/>
        <v>612141</v>
      </c>
      <c r="I6" s="156">
        <f t="shared" ref="I6:J6" si="20">I111</f>
        <v>0</v>
      </c>
      <c r="J6" s="156">
        <f t="shared" si="20"/>
        <v>612141</v>
      </c>
      <c r="K6" s="156">
        <f t="shared" si="18"/>
        <v>0</v>
      </c>
      <c r="L6" s="156">
        <f t="shared" si="18"/>
        <v>610500</v>
      </c>
      <c r="M6" s="156">
        <f t="shared" ref="M6:N6" si="21">M111</f>
        <v>0</v>
      </c>
      <c r="N6" s="156">
        <f t="shared" si="21"/>
        <v>661725</v>
      </c>
      <c r="O6" s="156">
        <f t="shared" ref="O6:P6" si="22">O111</f>
        <v>0</v>
      </c>
      <c r="P6" s="156">
        <f t="shared" si="22"/>
        <v>893328.75</v>
      </c>
      <c r="Q6" s="156">
        <f t="shared" ref="Q6:R6" si="23">Q111</f>
        <v>0</v>
      </c>
      <c r="R6" s="156">
        <f t="shared" si="23"/>
        <v>860242.5</v>
      </c>
      <c r="S6" s="156">
        <f t="shared" ref="S6:T6" si="24">S111</f>
        <v>0</v>
      </c>
      <c r="T6" s="156">
        <f t="shared" si="24"/>
        <v>751833.20000000007</v>
      </c>
      <c r="U6" s="156">
        <f t="shared" ref="U6:V6" si="25">U111</f>
        <v>0</v>
      </c>
      <c r="V6" s="156">
        <f t="shared" si="25"/>
        <v>681959</v>
      </c>
      <c r="W6" s="156">
        <f t="shared" ref="W6:X6" si="26">W111</f>
        <v>0</v>
      </c>
      <c r="X6" s="156">
        <f t="shared" si="26"/>
        <v>547008.4</v>
      </c>
    </row>
    <row r="7" spans="1:24" s="17" customFormat="1">
      <c r="A7" s="160" t="s">
        <v>522</v>
      </c>
      <c r="B7" s="429" t="s">
        <v>523</v>
      </c>
      <c r="C7" s="429"/>
      <c r="D7" s="429"/>
      <c r="E7" s="156">
        <f t="shared" ref="E7:L7" si="27">E130</f>
        <v>0</v>
      </c>
      <c r="F7" s="156">
        <f t="shared" si="27"/>
        <v>19200</v>
      </c>
      <c r="G7" s="156">
        <f t="shared" ref="G7:H7" si="28">G130</f>
        <v>0</v>
      </c>
      <c r="H7" s="156">
        <f t="shared" si="28"/>
        <v>18850</v>
      </c>
      <c r="I7" s="156">
        <f t="shared" ref="I7:J7" si="29">I130</f>
        <v>0</v>
      </c>
      <c r="J7" s="156">
        <f t="shared" si="29"/>
        <v>18850</v>
      </c>
      <c r="K7" s="156">
        <f t="shared" si="27"/>
        <v>0</v>
      </c>
      <c r="L7" s="156">
        <f t="shared" si="27"/>
        <v>20800</v>
      </c>
      <c r="M7" s="156">
        <f t="shared" ref="M7:N7" si="30">M130</f>
        <v>0</v>
      </c>
      <c r="N7" s="156">
        <f t="shared" si="30"/>
        <v>21450</v>
      </c>
      <c r="O7" s="156">
        <f t="shared" ref="O7:P7" si="31">O130</f>
        <v>0</v>
      </c>
      <c r="P7" s="156">
        <f t="shared" si="31"/>
        <v>28957.5</v>
      </c>
      <c r="Q7" s="156">
        <f t="shared" ref="Q7:R7" si="32">Q130</f>
        <v>0</v>
      </c>
      <c r="R7" s="156">
        <f t="shared" si="32"/>
        <v>27885</v>
      </c>
      <c r="S7" s="156">
        <f t="shared" ref="S7:T7" si="33">S130</f>
        <v>0</v>
      </c>
      <c r="T7" s="156">
        <f t="shared" si="33"/>
        <v>58046.25</v>
      </c>
      <c r="U7" s="156">
        <f t="shared" ref="U7:V7" si="34">U130</f>
        <v>0</v>
      </c>
      <c r="V7" s="156">
        <f t="shared" si="34"/>
        <v>52295</v>
      </c>
      <c r="W7" s="156">
        <f t="shared" ref="W7:X7" si="35">W130</f>
        <v>0</v>
      </c>
      <c r="X7" s="156">
        <f t="shared" si="35"/>
        <v>17050</v>
      </c>
    </row>
    <row r="8" spans="1:24" s="17" customFormat="1">
      <c r="A8" s="160"/>
      <c r="B8" s="432" t="s">
        <v>524</v>
      </c>
      <c r="C8" s="432"/>
      <c r="D8" s="432"/>
      <c r="E8" s="281">
        <f t="shared" ref="E8:L8" si="36">SUM(E4:E7)</f>
        <v>0</v>
      </c>
      <c r="F8" s="281">
        <f t="shared" si="36"/>
        <v>1632025</v>
      </c>
      <c r="G8" s="281">
        <f t="shared" ref="G8:H8" si="37">SUM(G4:G7)</f>
        <v>0</v>
      </c>
      <c r="H8" s="281">
        <f t="shared" si="37"/>
        <v>1502491</v>
      </c>
      <c r="I8" s="281">
        <f t="shared" ref="I8:J8" si="38">SUM(I4:I7)</f>
        <v>0</v>
      </c>
      <c r="J8" s="281">
        <f t="shared" si="38"/>
        <v>1502491</v>
      </c>
      <c r="K8" s="281">
        <f t="shared" si="36"/>
        <v>0</v>
      </c>
      <c r="L8" s="281">
        <f t="shared" si="36"/>
        <v>1396300</v>
      </c>
      <c r="M8" s="281">
        <f t="shared" ref="M8" si="39">SUM(M4:M7)</f>
        <v>0</v>
      </c>
      <c r="N8" s="281">
        <f t="shared" ref="N8" si="40">SUM(N4:N7)</f>
        <v>1701175</v>
      </c>
      <c r="O8" s="281">
        <f t="shared" ref="O8:S8" si="41">SUM(O4:O7)</f>
        <v>0</v>
      </c>
      <c r="P8" s="281">
        <f t="shared" ref="P8:W8" si="42">SUM(P4:P7)</f>
        <v>2107986.25</v>
      </c>
      <c r="Q8" s="281">
        <f t="shared" si="42"/>
        <v>0</v>
      </c>
      <c r="R8" s="281">
        <f t="shared" ref="R8" si="43">SUM(R4:R7)</f>
        <v>2045102.5</v>
      </c>
      <c r="S8" s="281">
        <f t="shared" si="41"/>
        <v>0</v>
      </c>
      <c r="T8" s="281">
        <f t="shared" si="42"/>
        <v>1781629.4500000002</v>
      </c>
      <c r="U8" s="281">
        <f t="shared" si="42"/>
        <v>0</v>
      </c>
      <c r="V8" s="281">
        <f t="shared" ref="V8" si="44">SUM(V4:V7)</f>
        <v>1706004</v>
      </c>
      <c r="W8" s="281">
        <f t="shared" si="42"/>
        <v>0</v>
      </c>
      <c r="X8" s="281">
        <f t="shared" ref="X8" si="45">SUM(X4:X7)</f>
        <v>1307208.3999999999</v>
      </c>
    </row>
    <row r="9" spans="1:24">
      <c r="A9" s="433" t="str">
        <f>A1</f>
        <v>PROJECT : LOUNGE , TRIVANDRUM AIRPORT</v>
      </c>
      <c r="B9" s="433"/>
      <c r="C9" s="433"/>
      <c r="D9" s="433"/>
      <c r="E9" s="159"/>
      <c r="F9" s="159"/>
      <c r="G9" s="308"/>
      <c r="H9" s="308"/>
      <c r="I9" s="326"/>
      <c r="J9" s="326"/>
      <c r="K9" s="159"/>
      <c r="L9" s="159"/>
      <c r="M9" s="159"/>
      <c r="N9" s="159"/>
      <c r="O9" s="159"/>
      <c r="P9" s="159"/>
      <c r="Q9" s="326"/>
      <c r="R9" s="326"/>
      <c r="S9" s="159"/>
      <c r="T9" s="159"/>
      <c r="U9" s="326"/>
      <c r="V9" s="326"/>
      <c r="W9" s="159"/>
      <c r="X9" s="159"/>
    </row>
    <row r="10" spans="1:24">
      <c r="A10" s="433" t="str">
        <f>A2</f>
        <v>SUMMARY TO SCHEDULE OF PRICES - HVAC WORKS</v>
      </c>
      <c r="B10" s="433"/>
      <c r="C10" s="433"/>
      <c r="D10" s="433"/>
      <c r="E10" s="159"/>
      <c r="F10" s="159"/>
      <c r="G10" s="308"/>
      <c r="H10" s="308"/>
      <c r="I10" s="326"/>
      <c r="J10" s="326"/>
      <c r="K10" s="159"/>
      <c r="L10" s="159"/>
      <c r="M10" s="159"/>
      <c r="N10" s="159"/>
      <c r="O10" s="159"/>
      <c r="P10" s="159"/>
      <c r="Q10" s="326"/>
      <c r="R10" s="326"/>
      <c r="S10" s="159"/>
      <c r="T10" s="159"/>
      <c r="U10" s="326"/>
      <c r="V10" s="326"/>
      <c r="W10" s="159"/>
      <c r="X10" s="159"/>
    </row>
    <row r="11" spans="1:24">
      <c r="A11" s="431" t="s">
        <v>525</v>
      </c>
      <c r="B11" s="431"/>
      <c r="C11" s="431"/>
      <c r="D11" s="431"/>
      <c r="E11" s="159"/>
      <c r="F11" s="159"/>
      <c r="G11" s="308"/>
      <c r="H11" s="308"/>
      <c r="I11" s="326"/>
      <c r="J11" s="326"/>
      <c r="K11" s="159"/>
      <c r="L11" s="159"/>
      <c r="M11" s="159"/>
      <c r="N11" s="159"/>
      <c r="O11" s="159"/>
      <c r="P11" s="159"/>
      <c r="Q11" s="326"/>
      <c r="R11" s="326"/>
      <c r="S11" s="159"/>
      <c r="T11" s="159"/>
      <c r="U11" s="326"/>
      <c r="V11" s="326"/>
      <c r="W11" s="159"/>
      <c r="X11" s="159"/>
    </row>
    <row r="12" spans="1:24">
      <c r="A12" s="160" t="s">
        <v>526</v>
      </c>
      <c r="B12" s="161" t="s">
        <v>367</v>
      </c>
      <c r="C12" s="160" t="s">
        <v>368</v>
      </c>
      <c r="D12" s="160" t="s">
        <v>369</v>
      </c>
      <c r="E12" s="162" t="s">
        <v>527</v>
      </c>
      <c r="F12" s="162" t="s">
        <v>515</v>
      </c>
      <c r="G12" s="162" t="s">
        <v>527</v>
      </c>
      <c r="H12" s="162" t="s">
        <v>515</v>
      </c>
      <c r="I12" s="162" t="s">
        <v>527</v>
      </c>
      <c r="J12" s="162" t="s">
        <v>515</v>
      </c>
      <c r="K12" s="162" t="s">
        <v>527</v>
      </c>
      <c r="L12" s="162" t="s">
        <v>515</v>
      </c>
      <c r="M12" s="162" t="s">
        <v>527</v>
      </c>
      <c r="N12" s="162" t="s">
        <v>515</v>
      </c>
      <c r="O12" s="162" t="s">
        <v>527</v>
      </c>
      <c r="P12" s="162" t="s">
        <v>515</v>
      </c>
      <c r="Q12" s="162" t="s">
        <v>527</v>
      </c>
      <c r="R12" s="162" t="s">
        <v>515</v>
      </c>
      <c r="S12" s="162" t="s">
        <v>527</v>
      </c>
      <c r="T12" s="162" t="s">
        <v>515</v>
      </c>
      <c r="U12" s="162" t="s">
        <v>527</v>
      </c>
      <c r="V12" s="162" t="s">
        <v>515</v>
      </c>
      <c r="W12" s="162" t="s">
        <v>527</v>
      </c>
      <c r="X12" s="162" t="s">
        <v>515</v>
      </c>
    </row>
    <row r="13" spans="1:24">
      <c r="A13" s="163" t="s">
        <v>516</v>
      </c>
      <c r="B13" s="161" t="s">
        <v>517</v>
      </c>
      <c r="C13" s="164"/>
      <c r="D13" s="164"/>
      <c r="E13" s="165"/>
      <c r="F13" s="166"/>
      <c r="G13" s="165"/>
      <c r="H13" s="166"/>
      <c r="I13" s="165"/>
      <c r="J13" s="166"/>
      <c r="K13" s="165"/>
      <c r="L13" s="166"/>
      <c r="M13" s="165"/>
      <c r="N13" s="166"/>
      <c r="O13" s="165"/>
      <c r="P13" s="166"/>
      <c r="Q13" s="165"/>
      <c r="R13" s="166"/>
      <c r="S13" s="165"/>
      <c r="T13" s="166"/>
      <c r="U13" s="165"/>
      <c r="V13" s="166"/>
      <c r="W13" s="165"/>
      <c r="X13" s="166"/>
    </row>
    <row r="14" spans="1:24">
      <c r="A14" s="167">
        <v>1</v>
      </c>
      <c r="B14" s="168" t="s">
        <v>528</v>
      </c>
      <c r="C14" s="164"/>
      <c r="D14" s="164"/>
      <c r="E14" s="165"/>
      <c r="F14" s="166"/>
      <c r="G14" s="165"/>
      <c r="H14" s="166"/>
      <c r="I14" s="165"/>
      <c r="J14" s="166"/>
      <c r="K14" s="165"/>
      <c r="L14" s="166"/>
      <c r="M14" s="165"/>
      <c r="N14" s="166"/>
      <c r="O14" s="165"/>
      <c r="P14" s="166"/>
      <c r="Q14" s="165"/>
      <c r="R14" s="166"/>
      <c r="S14" s="165"/>
      <c r="T14" s="166"/>
      <c r="U14" s="165"/>
      <c r="V14" s="166"/>
      <c r="W14" s="165"/>
      <c r="X14" s="166"/>
    </row>
    <row r="15" spans="1:24" s="18" customFormat="1" ht="112.5">
      <c r="A15" s="169">
        <v>1.1000000000000001</v>
      </c>
      <c r="B15" s="170" t="s">
        <v>529</v>
      </c>
      <c r="C15" s="164"/>
      <c r="D15" s="164"/>
      <c r="E15" s="171"/>
      <c r="F15" s="172"/>
      <c r="G15" s="310"/>
      <c r="H15" s="311"/>
      <c r="I15" s="330"/>
      <c r="J15" s="331"/>
      <c r="K15" s="171"/>
      <c r="L15" s="172"/>
      <c r="M15" s="171"/>
      <c r="N15" s="172"/>
      <c r="O15" s="171"/>
      <c r="P15" s="172"/>
      <c r="Q15" s="330"/>
      <c r="R15" s="331"/>
      <c r="S15" s="171"/>
      <c r="T15" s="172"/>
      <c r="U15" s="330"/>
      <c r="V15" s="331"/>
      <c r="W15" s="171"/>
      <c r="X15" s="172"/>
    </row>
    <row r="16" spans="1:24" s="18" customFormat="1" ht="22.5">
      <c r="A16" s="169"/>
      <c r="B16" s="173" t="s">
        <v>530</v>
      </c>
      <c r="C16" s="164"/>
      <c r="D16" s="164"/>
      <c r="E16" s="171"/>
      <c r="F16" s="172"/>
      <c r="G16" s="310"/>
      <c r="H16" s="311"/>
      <c r="I16" s="330"/>
      <c r="J16" s="331"/>
      <c r="K16" s="171"/>
      <c r="L16" s="172"/>
      <c r="M16" s="171"/>
      <c r="N16" s="172"/>
      <c r="O16" s="171"/>
      <c r="P16" s="172"/>
      <c r="Q16" s="330"/>
      <c r="R16" s="331"/>
      <c r="S16" s="171"/>
      <c r="T16" s="172"/>
      <c r="U16" s="330"/>
      <c r="V16" s="331"/>
      <c r="W16" s="171"/>
      <c r="X16" s="172"/>
    </row>
    <row r="17" spans="1:24" s="18" customFormat="1">
      <c r="A17" s="169"/>
      <c r="B17" s="173" t="s">
        <v>531</v>
      </c>
      <c r="C17" s="164"/>
      <c r="D17" s="164"/>
      <c r="E17" s="171"/>
      <c r="F17" s="172"/>
      <c r="G17" s="310"/>
      <c r="H17" s="311"/>
      <c r="I17" s="330"/>
      <c r="J17" s="331"/>
      <c r="K17" s="171"/>
      <c r="L17" s="172"/>
      <c r="M17" s="171"/>
      <c r="N17" s="172"/>
      <c r="O17" s="171"/>
      <c r="P17" s="172"/>
      <c r="Q17" s="330"/>
      <c r="R17" s="331"/>
      <c r="S17" s="171"/>
      <c r="T17" s="172"/>
      <c r="U17" s="330"/>
      <c r="V17" s="331"/>
      <c r="W17" s="171"/>
      <c r="X17" s="172"/>
    </row>
    <row r="18" spans="1:24" s="18" customFormat="1">
      <c r="A18" s="169"/>
      <c r="B18" s="173" t="s">
        <v>532</v>
      </c>
      <c r="C18" s="164"/>
      <c r="D18" s="164"/>
      <c r="E18" s="171"/>
      <c r="F18" s="172"/>
      <c r="G18" s="310"/>
      <c r="H18" s="311"/>
      <c r="I18" s="330"/>
      <c r="J18" s="331"/>
      <c r="K18" s="171"/>
      <c r="L18" s="172"/>
      <c r="M18" s="171"/>
      <c r="N18" s="172"/>
      <c r="O18" s="171"/>
      <c r="P18" s="172"/>
      <c r="Q18" s="330"/>
      <c r="R18" s="331"/>
      <c r="S18" s="171"/>
      <c r="T18" s="172"/>
      <c r="U18" s="330"/>
      <c r="V18" s="331"/>
      <c r="W18" s="171"/>
      <c r="X18" s="172"/>
    </row>
    <row r="19" spans="1:24" s="18" customFormat="1">
      <c r="A19" s="169"/>
      <c r="B19" s="173" t="s">
        <v>533</v>
      </c>
      <c r="C19" s="164"/>
      <c r="D19" s="164"/>
      <c r="E19" s="171"/>
      <c r="F19" s="172"/>
      <c r="G19" s="310"/>
      <c r="H19" s="311"/>
      <c r="I19" s="330"/>
      <c r="J19" s="331"/>
      <c r="K19" s="171"/>
      <c r="L19" s="172"/>
      <c r="M19" s="171"/>
      <c r="N19" s="172"/>
      <c r="O19" s="171"/>
      <c r="P19" s="172"/>
      <c r="Q19" s="330"/>
      <c r="R19" s="331"/>
      <c r="S19" s="171"/>
      <c r="T19" s="172"/>
      <c r="U19" s="330"/>
      <c r="V19" s="331"/>
      <c r="W19" s="171"/>
      <c r="X19" s="172"/>
    </row>
    <row r="20" spans="1:24" s="18" customFormat="1">
      <c r="A20" s="169"/>
      <c r="B20" s="173" t="s">
        <v>534</v>
      </c>
      <c r="C20" s="164"/>
      <c r="D20" s="164"/>
      <c r="E20" s="171"/>
      <c r="F20" s="172"/>
      <c r="G20" s="310"/>
      <c r="H20" s="311"/>
      <c r="I20" s="330"/>
      <c r="J20" s="331"/>
      <c r="K20" s="171"/>
      <c r="L20" s="172"/>
      <c r="M20" s="171"/>
      <c r="N20" s="172"/>
      <c r="O20" s="171"/>
      <c r="P20" s="172"/>
      <c r="Q20" s="330"/>
      <c r="R20" s="331"/>
      <c r="S20" s="171"/>
      <c r="T20" s="172"/>
      <c r="U20" s="330"/>
      <c r="V20" s="331"/>
      <c r="W20" s="171"/>
      <c r="X20" s="172"/>
    </row>
    <row r="21" spans="1:24" s="18" customFormat="1">
      <c r="A21" s="169"/>
      <c r="B21" s="173" t="s">
        <v>535</v>
      </c>
      <c r="C21" s="164"/>
      <c r="D21" s="164"/>
      <c r="E21" s="171"/>
      <c r="F21" s="172"/>
      <c r="G21" s="310"/>
      <c r="H21" s="311"/>
      <c r="I21" s="330"/>
      <c r="J21" s="331"/>
      <c r="K21" s="171"/>
      <c r="L21" s="172"/>
      <c r="M21" s="171"/>
      <c r="N21" s="172"/>
      <c r="O21" s="171"/>
      <c r="P21" s="172"/>
      <c r="Q21" s="330"/>
      <c r="R21" s="331"/>
      <c r="S21" s="171"/>
      <c r="T21" s="172"/>
      <c r="U21" s="330"/>
      <c r="V21" s="331"/>
      <c r="W21" s="171"/>
      <c r="X21" s="172"/>
    </row>
    <row r="22" spans="1:24" s="19" customFormat="1">
      <c r="A22" s="169"/>
      <c r="B22" s="173"/>
      <c r="C22" s="164"/>
      <c r="D22" s="164"/>
      <c r="E22" s="174"/>
      <c r="F22" s="174"/>
      <c r="G22" s="174"/>
      <c r="H22" s="174"/>
      <c r="I22" s="174"/>
      <c r="J22" s="174"/>
      <c r="K22" s="174"/>
      <c r="L22" s="174"/>
      <c r="M22" s="174"/>
      <c r="N22" s="174"/>
      <c r="O22" s="174"/>
      <c r="P22" s="174"/>
      <c r="Q22" s="174"/>
      <c r="R22" s="174"/>
      <c r="S22" s="174"/>
      <c r="T22" s="174"/>
      <c r="U22" s="174"/>
      <c r="V22" s="174"/>
      <c r="W22" s="174"/>
      <c r="X22" s="174"/>
    </row>
    <row r="23" spans="1:24" s="18" customFormat="1">
      <c r="A23" s="169">
        <v>1.2</v>
      </c>
      <c r="B23" s="175" t="s">
        <v>536</v>
      </c>
      <c r="C23" s="175"/>
      <c r="D23" s="175"/>
      <c r="E23" s="175"/>
      <c r="F23" s="175"/>
      <c r="G23" s="313"/>
      <c r="H23" s="313"/>
      <c r="I23" s="334"/>
      <c r="J23" s="334"/>
      <c r="K23" s="175"/>
      <c r="L23" s="175"/>
      <c r="M23" s="175"/>
      <c r="N23" s="175"/>
      <c r="O23" s="175"/>
      <c r="P23" s="175"/>
      <c r="Q23" s="334"/>
      <c r="R23" s="334"/>
      <c r="S23" s="175"/>
      <c r="T23" s="175"/>
      <c r="U23" s="334"/>
      <c r="V23" s="334"/>
      <c r="W23" s="175"/>
      <c r="X23" s="175"/>
    </row>
    <row r="24" spans="1:24" s="19" customFormat="1">
      <c r="A24" s="169"/>
      <c r="B24" s="173"/>
      <c r="C24" s="164"/>
      <c r="D24" s="164"/>
      <c r="E24" s="174"/>
      <c r="F24" s="174"/>
      <c r="G24" s="174"/>
      <c r="H24" s="174"/>
      <c r="I24" s="174"/>
      <c r="J24" s="174"/>
      <c r="K24" s="174"/>
      <c r="L24" s="174"/>
      <c r="M24" s="174"/>
      <c r="N24" s="174"/>
      <c r="O24" s="174"/>
      <c r="P24" s="174"/>
      <c r="Q24" s="174"/>
      <c r="R24" s="174"/>
      <c r="S24" s="174"/>
      <c r="T24" s="174"/>
      <c r="U24" s="174"/>
      <c r="V24" s="174"/>
      <c r="W24" s="174"/>
      <c r="X24" s="174"/>
    </row>
    <row r="25" spans="1:24" s="18" customFormat="1">
      <c r="A25" s="176"/>
      <c r="B25" s="173" t="s">
        <v>537</v>
      </c>
      <c r="C25" s="177"/>
      <c r="D25" s="177"/>
      <c r="E25" s="178"/>
      <c r="F25" s="178"/>
      <c r="G25" s="314"/>
      <c r="H25" s="314"/>
      <c r="I25" s="335"/>
      <c r="J25" s="335"/>
      <c r="K25" s="178"/>
      <c r="L25" s="178"/>
      <c r="M25" s="178"/>
      <c r="N25" s="178"/>
      <c r="O25" s="178"/>
      <c r="P25" s="178"/>
      <c r="Q25" s="335"/>
      <c r="R25" s="335"/>
      <c r="S25" s="178"/>
      <c r="T25" s="178"/>
      <c r="U25" s="335"/>
      <c r="V25" s="335"/>
      <c r="W25" s="178"/>
      <c r="X25" s="178"/>
    </row>
    <row r="26" spans="1:24" s="19" customFormat="1">
      <c r="A26" s="169"/>
      <c r="B26" s="173"/>
      <c r="C26" s="164"/>
      <c r="D26" s="164"/>
      <c r="E26" s="174"/>
      <c r="F26" s="174"/>
      <c r="G26" s="174"/>
      <c r="H26" s="174"/>
      <c r="I26" s="174"/>
      <c r="J26" s="174"/>
      <c r="K26" s="174"/>
      <c r="L26" s="174"/>
      <c r="M26" s="174"/>
      <c r="N26" s="174"/>
      <c r="O26" s="174"/>
      <c r="P26" s="174"/>
      <c r="Q26" s="174"/>
      <c r="R26" s="174"/>
      <c r="S26" s="174"/>
      <c r="T26" s="174"/>
      <c r="U26" s="174"/>
      <c r="V26" s="174"/>
      <c r="W26" s="174"/>
      <c r="X26" s="174"/>
    </row>
    <row r="27" spans="1:24" s="18" customFormat="1">
      <c r="A27" s="169">
        <v>1.3</v>
      </c>
      <c r="B27" s="175" t="s">
        <v>538</v>
      </c>
      <c r="C27" s="179"/>
      <c r="D27" s="179"/>
      <c r="E27" s="179"/>
      <c r="F27" s="179"/>
      <c r="G27" s="315"/>
      <c r="H27" s="315"/>
      <c r="I27" s="336"/>
      <c r="J27" s="336"/>
      <c r="K27" s="179"/>
      <c r="L27" s="179"/>
      <c r="M27" s="179"/>
      <c r="N27" s="179"/>
      <c r="O27" s="179"/>
      <c r="P27" s="179"/>
      <c r="Q27" s="336"/>
      <c r="R27" s="336"/>
      <c r="S27" s="179"/>
      <c r="T27" s="179"/>
      <c r="U27" s="336"/>
      <c r="V27" s="336"/>
      <c r="W27" s="179"/>
      <c r="X27" s="179"/>
    </row>
    <row r="28" spans="1:24" s="18" customFormat="1" ht="45">
      <c r="A28" s="176"/>
      <c r="B28" s="173" t="s">
        <v>539</v>
      </c>
      <c r="C28" s="179"/>
      <c r="D28" s="179"/>
      <c r="E28" s="179"/>
      <c r="F28" s="179"/>
      <c r="G28" s="315"/>
      <c r="H28" s="315"/>
      <c r="I28" s="336"/>
      <c r="J28" s="336"/>
      <c r="K28" s="179"/>
      <c r="L28" s="179"/>
      <c r="M28" s="179"/>
      <c r="N28" s="179"/>
      <c r="O28" s="179"/>
      <c r="P28" s="179"/>
      <c r="Q28" s="336"/>
      <c r="R28" s="336"/>
      <c r="S28" s="179"/>
      <c r="T28" s="179"/>
      <c r="U28" s="336"/>
      <c r="V28" s="336"/>
      <c r="W28" s="179"/>
      <c r="X28" s="179"/>
    </row>
    <row r="29" spans="1:24" s="19" customFormat="1">
      <c r="A29" s="169"/>
      <c r="B29" s="173"/>
      <c r="C29" s="164"/>
      <c r="D29" s="164"/>
      <c r="E29" s="174"/>
      <c r="F29" s="174"/>
      <c r="G29" s="174"/>
      <c r="H29" s="174"/>
      <c r="I29" s="174"/>
      <c r="J29" s="174"/>
      <c r="K29" s="174"/>
      <c r="L29" s="174"/>
      <c r="M29" s="174"/>
      <c r="N29" s="174"/>
      <c r="O29" s="174"/>
      <c r="P29" s="174"/>
      <c r="Q29" s="174"/>
      <c r="R29" s="174"/>
      <c r="S29" s="174"/>
      <c r="T29" s="174"/>
      <c r="U29" s="174"/>
      <c r="V29" s="174"/>
      <c r="W29" s="174"/>
      <c r="X29" s="174"/>
    </row>
    <row r="30" spans="1:24" s="18" customFormat="1">
      <c r="A30" s="169">
        <v>1.4</v>
      </c>
      <c r="B30" s="175" t="s">
        <v>540</v>
      </c>
      <c r="C30" s="180"/>
      <c r="D30" s="181"/>
      <c r="E30" s="178"/>
      <c r="F30" s="171"/>
      <c r="G30" s="314"/>
      <c r="H30" s="310"/>
      <c r="I30" s="335"/>
      <c r="J30" s="330"/>
      <c r="K30" s="178"/>
      <c r="L30" s="171"/>
      <c r="M30" s="178"/>
      <c r="N30" s="171"/>
      <c r="O30" s="178"/>
      <c r="P30" s="171"/>
      <c r="Q30" s="335"/>
      <c r="R30" s="330"/>
      <c r="S30" s="178"/>
      <c r="T30" s="171"/>
      <c r="U30" s="335"/>
      <c r="V30" s="330"/>
      <c r="W30" s="178"/>
      <c r="X30" s="171"/>
    </row>
    <row r="31" spans="1:24" s="18" customFormat="1" ht="22.5">
      <c r="A31" s="176"/>
      <c r="B31" s="173" t="s">
        <v>541</v>
      </c>
      <c r="C31" s="180"/>
      <c r="D31" s="181"/>
      <c r="E31" s="173"/>
      <c r="F31" s="171"/>
      <c r="G31" s="312"/>
      <c r="H31" s="310"/>
      <c r="I31" s="332"/>
      <c r="J31" s="330"/>
      <c r="K31" s="173"/>
      <c r="L31" s="171"/>
      <c r="M31" s="173"/>
      <c r="N31" s="171"/>
      <c r="O31" s="173"/>
      <c r="P31" s="171"/>
      <c r="Q31" s="332"/>
      <c r="R31" s="330"/>
      <c r="S31" s="173"/>
      <c r="T31" s="171"/>
      <c r="U31" s="332"/>
      <c r="V31" s="330"/>
      <c r="W31" s="173"/>
      <c r="X31" s="171"/>
    </row>
    <row r="32" spans="1:24" s="19" customFormat="1">
      <c r="A32" s="169"/>
      <c r="B32" s="173"/>
      <c r="C32" s="164"/>
      <c r="D32" s="164"/>
      <c r="E32" s="174"/>
      <c r="F32" s="174"/>
      <c r="G32" s="174"/>
      <c r="H32" s="174"/>
      <c r="I32" s="174"/>
      <c r="J32" s="174"/>
      <c r="K32" s="174"/>
      <c r="L32" s="174"/>
      <c r="M32" s="174"/>
      <c r="N32" s="174"/>
      <c r="O32" s="174"/>
      <c r="P32" s="174"/>
      <c r="Q32" s="174"/>
      <c r="R32" s="174"/>
      <c r="S32" s="174"/>
      <c r="T32" s="174"/>
      <c r="U32" s="174"/>
      <c r="V32" s="174"/>
      <c r="W32" s="174"/>
      <c r="X32" s="174"/>
    </row>
    <row r="33" spans="1:24" s="18" customFormat="1">
      <c r="A33" s="169"/>
      <c r="B33" s="170" t="s">
        <v>542</v>
      </c>
      <c r="C33" s="164" t="s">
        <v>497</v>
      </c>
      <c r="D33" s="164">
        <v>1</v>
      </c>
      <c r="E33" s="123">
        <v>90000</v>
      </c>
      <c r="F33" s="123">
        <f>E33*$D33</f>
        <v>90000</v>
      </c>
      <c r="G33" s="325">
        <v>345000</v>
      </c>
      <c r="H33" s="123">
        <f>G33*$D33</f>
        <v>345000</v>
      </c>
      <c r="I33" s="325">
        <v>345000</v>
      </c>
      <c r="J33" s="123">
        <f>I33*$D33</f>
        <v>345000</v>
      </c>
      <c r="K33" s="123">
        <v>335000</v>
      </c>
      <c r="L33" s="123">
        <f>K33*$D33</f>
        <v>335000</v>
      </c>
      <c r="M33" s="123">
        <v>435000</v>
      </c>
      <c r="N33" s="123">
        <f>M33*$D33</f>
        <v>435000</v>
      </c>
      <c r="O33" s="123">
        <v>474000</v>
      </c>
      <c r="P33" s="123">
        <f>O33*$D33</f>
        <v>474000</v>
      </c>
      <c r="Q33" s="374">
        <v>454249.99999999994</v>
      </c>
      <c r="R33" s="123">
        <f>Q33*$D33</f>
        <v>454249.99999999994</v>
      </c>
      <c r="S33" s="123">
        <v>322000</v>
      </c>
      <c r="T33" s="123">
        <f>S33*$D33</f>
        <v>322000</v>
      </c>
      <c r="U33" s="123">
        <v>322000</v>
      </c>
      <c r="V33" s="123">
        <f>U33*$D33</f>
        <v>322000</v>
      </c>
      <c r="W33" s="123">
        <v>322000</v>
      </c>
      <c r="X33" s="123">
        <f>W33*$D33</f>
        <v>322000</v>
      </c>
    </row>
    <row r="34" spans="1:24" s="19" customFormat="1">
      <c r="A34" s="169"/>
      <c r="B34" s="173"/>
      <c r="C34" s="164"/>
      <c r="D34" s="164"/>
      <c r="E34" s="174"/>
      <c r="F34" s="174"/>
      <c r="G34" s="333"/>
      <c r="H34" s="174"/>
      <c r="I34" s="333"/>
      <c r="J34" s="174"/>
      <c r="K34" s="174"/>
      <c r="L34" s="174"/>
      <c r="M34" s="174"/>
      <c r="N34" s="174"/>
      <c r="O34" s="174"/>
      <c r="P34" s="174"/>
      <c r="Q34" s="377"/>
      <c r="R34" s="174"/>
      <c r="S34" s="174"/>
      <c r="T34" s="174"/>
      <c r="U34" s="174"/>
      <c r="V34" s="174"/>
      <c r="W34" s="174"/>
      <c r="X34" s="174"/>
    </row>
    <row r="35" spans="1:24">
      <c r="A35" s="167">
        <v>2</v>
      </c>
      <c r="B35" s="168" t="s">
        <v>543</v>
      </c>
      <c r="C35" s="182"/>
      <c r="D35" s="183"/>
      <c r="E35" s="184"/>
      <c r="F35" s="185"/>
      <c r="G35" s="338"/>
      <c r="H35" s="185"/>
      <c r="I35" s="338"/>
      <c r="J35" s="185"/>
      <c r="K35" s="184"/>
      <c r="L35" s="185"/>
      <c r="M35" s="184"/>
      <c r="N35" s="185"/>
      <c r="O35" s="184"/>
      <c r="P35" s="185"/>
      <c r="Q35" s="379"/>
      <c r="R35" s="185"/>
      <c r="S35" s="184"/>
      <c r="T35" s="185"/>
      <c r="U35" s="184"/>
      <c r="V35" s="185"/>
      <c r="W35" s="184"/>
      <c r="X35" s="185"/>
    </row>
    <row r="36" spans="1:24" s="18" customFormat="1" ht="45">
      <c r="A36" s="164">
        <v>1.1000000000000001</v>
      </c>
      <c r="B36" s="170" t="s">
        <v>544</v>
      </c>
      <c r="C36" s="172"/>
      <c r="D36" s="186"/>
      <c r="E36" s="166"/>
      <c r="F36" s="166"/>
      <c r="G36" s="329"/>
      <c r="H36" s="166"/>
      <c r="I36" s="329"/>
      <c r="J36" s="166"/>
      <c r="K36" s="166"/>
      <c r="L36" s="166"/>
      <c r="M36" s="166"/>
      <c r="N36" s="166"/>
      <c r="O36" s="166"/>
      <c r="P36" s="166"/>
      <c r="Q36" s="376"/>
      <c r="R36" s="166"/>
      <c r="S36" s="166"/>
      <c r="T36" s="166"/>
      <c r="U36" s="166"/>
      <c r="V36" s="166"/>
      <c r="W36" s="166"/>
      <c r="X36" s="166"/>
    </row>
    <row r="37" spans="1:24" s="18" customFormat="1">
      <c r="A37" s="164" t="s">
        <v>545</v>
      </c>
      <c r="B37" s="68" t="s">
        <v>546</v>
      </c>
      <c r="C37" s="164" t="s">
        <v>497</v>
      </c>
      <c r="D37" s="186">
        <v>1</v>
      </c>
      <c r="E37" s="166">
        <v>339250</v>
      </c>
      <c r="F37" s="123">
        <f>E37*$D37</f>
        <v>339250</v>
      </c>
      <c r="G37" s="329">
        <v>210000</v>
      </c>
      <c r="H37" s="123">
        <f>G37*$D37</f>
        <v>210000</v>
      </c>
      <c r="I37" s="329">
        <v>210000</v>
      </c>
      <c r="J37" s="123">
        <f>I37*$D37</f>
        <v>210000</v>
      </c>
      <c r="K37" s="166">
        <v>165000</v>
      </c>
      <c r="L37" s="123">
        <f>K37*$D37</f>
        <v>165000</v>
      </c>
      <c r="M37" s="166">
        <v>165000</v>
      </c>
      <c r="N37" s="123">
        <f>M37*$D37</f>
        <v>165000</v>
      </c>
      <c r="O37" s="166">
        <v>206250</v>
      </c>
      <c r="P37" s="123">
        <f>O37*$D37</f>
        <v>206250</v>
      </c>
      <c r="Q37" s="376">
        <v>198000</v>
      </c>
      <c r="R37" s="123">
        <f>Q37*$D37</f>
        <v>198000</v>
      </c>
      <c r="S37" s="166">
        <v>345000</v>
      </c>
      <c r="T37" s="123">
        <f>S37*$D37</f>
        <v>345000</v>
      </c>
      <c r="U37" s="166">
        <v>345000</v>
      </c>
      <c r="V37" s="123">
        <f>U37*$D37</f>
        <v>345000</v>
      </c>
      <c r="W37" s="123">
        <f>MIN(S37,O37,M37,K37,E37)</f>
        <v>165000</v>
      </c>
      <c r="X37" s="123">
        <f>W37*$D37</f>
        <v>165000</v>
      </c>
    </row>
    <row r="38" spans="1:24" s="17" customFormat="1">
      <c r="A38" s="164"/>
      <c r="B38" s="173"/>
      <c r="C38" s="164"/>
      <c r="D38" s="164"/>
      <c r="E38" s="187"/>
      <c r="F38" s="188"/>
      <c r="G38" s="339"/>
      <c r="H38" s="188"/>
      <c r="I38" s="339"/>
      <c r="J38" s="188"/>
      <c r="K38" s="187"/>
      <c r="L38" s="188"/>
      <c r="M38" s="187"/>
      <c r="N38" s="188"/>
      <c r="O38" s="187"/>
      <c r="P38" s="188"/>
      <c r="Q38" s="380"/>
      <c r="R38" s="188"/>
      <c r="S38" s="187"/>
      <c r="T38" s="188"/>
      <c r="U38" s="187"/>
      <c r="V38" s="188"/>
      <c r="W38" s="187"/>
      <c r="X38" s="188"/>
    </row>
    <row r="39" spans="1:24">
      <c r="A39" s="167">
        <v>3</v>
      </c>
      <c r="B39" s="168" t="s">
        <v>547</v>
      </c>
      <c r="C39" s="182"/>
      <c r="D39" s="183"/>
      <c r="E39" s="184"/>
      <c r="F39" s="185"/>
      <c r="G39" s="338"/>
      <c r="H39" s="185"/>
      <c r="I39" s="338"/>
      <c r="J39" s="185"/>
      <c r="K39" s="184"/>
      <c r="L39" s="185"/>
      <c r="M39" s="184"/>
      <c r="N39" s="185"/>
      <c r="O39" s="184"/>
      <c r="P39" s="185"/>
      <c r="Q39" s="379"/>
      <c r="R39" s="185"/>
      <c r="S39" s="184"/>
      <c r="T39" s="185"/>
      <c r="U39" s="184"/>
      <c r="V39" s="185"/>
      <c r="W39" s="184"/>
      <c r="X39" s="185"/>
    </row>
    <row r="40" spans="1:24" s="17" customFormat="1">
      <c r="A40" s="164">
        <v>3.1</v>
      </c>
      <c r="B40" s="189" t="s">
        <v>548</v>
      </c>
      <c r="C40" s="41" t="s">
        <v>168</v>
      </c>
      <c r="D40" s="190">
        <v>1</v>
      </c>
      <c r="E40" s="191">
        <v>35000</v>
      </c>
      <c r="F40" s="123">
        <f>E40*$D40</f>
        <v>35000</v>
      </c>
      <c r="G40" s="340">
        <v>14500</v>
      </c>
      <c r="H40" s="123">
        <f>G40*$D40</f>
        <v>14500</v>
      </c>
      <c r="I40" s="340">
        <v>14500</v>
      </c>
      <c r="J40" s="123">
        <f>I40*$D40</f>
        <v>14500</v>
      </c>
      <c r="K40" s="191">
        <v>10500</v>
      </c>
      <c r="L40" s="123">
        <f>K40*$D40</f>
        <v>10500</v>
      </c>
      <c r="M40" s="191">
        <v>14500</v>
      </c>
      <c r="N40" s="123">
        <f>M40*$D40</f>
        <v>14500</v>
      </c>
      <c r="O40" s="191">
        <v>19575</v>
      </c>
      <c r="P40" s="123">
        <f>O40*$D40</f>
        <v>19575</v>
      </c>
      <c r="Q40" s="381">
        <v>18850</v>
      </c>
      <c r="R40" s="123">
        <f>Q40*$D40</f>
        <v>18850</v>
      </c>
      <c r="S40" s="191">
        <v>51750</v>
      </c>
      <c r="T40" s="123">
        <f>S40*$D40</f>
        <v>51750</v>
      </c>
      <c r="U40" s="191">
        <v>51750</v>
      </c>
      <c r="V40" s="123">
        <f>U40*$D40</f>
        <v>51750</v>
      </c>
      <c r="W40" s="123">
        <f>MIN(S40,O40,M40,K40,E40)</f>
        <v>10500</v>
      </c>
      <c r="X40" s="123">
        <f>W40*$D40</f>
        <v>10500</v>
      </c>
    </row>
    <row r="41" spans="1:24" s="18" customFormat="1">
      <c r="A41" s="192"/>
      <c r="B41" s="161" t="s">
        <v>549</v>
      </c>
      <c r="C41" s="193"/>
      <c r="D41" s="194"/>
      <c r="E41" s="195"/>
      <c r="F41" s="185">
        <f>SUM(F14:F40)</f>
        <v>464250</v>
      </c>
      <c r="G41" s="341"/>
      <c r="H41" s="185">
        <f>SUM(H14:H40)</f>
        <v>569500</v>
      </c>
      <c r="I41" s="382"/>
      <c r="J41" s="185">
        <f>SUM(J14:J40)</f>
        <v>569500</v>
      </c>
      <c r="K41" s="195"/>
      <c r="L41" s="185">
        <f>SUM(L14:L40)</f>
        <v>510500</v>
      </c>
      <c r="M41" s="195"/>
      <c r="N41" s="185">
        <f>SUM(N14:N40)</f>
        <v>614500</v>
      </c>
      <c r="O41" s="195"/>
      <c r="P41" s="185">
        <f>SUM(P14:P40)</f>
        <v>699825</v>
      </c>
      <c r="Q41" s="382"/>
      <c r="R41" s="185">
        <f>SUM(R14:R40)</f>
        <v>671100</v>
      </c>
      <c r="S41" s="195"/>
      <c r="T41" s="185">
        <f>SUM(T14:T40)</f>
        <v>718750</v>
      </c>
      <c r="U41" s="195"/>
      <c r="V41" s="185">
        <f>SUM(V14:V40)</f>
        <v>718750</v>
      </c>
      <c r="W41" s="195"/>
      <c r="X41" s="185">
        <f>SUM(X14:X40)</f>
        <v>497500</v>
      </c>
    </row>
    <row r="42" spans="1:24" s="17" customFormat="1">
      <c r="A42" s="163" t="s">
        <v>518</v>
      </c>
      <c r="B42" s="161" t="s">
        <v>550</v>
      </c>
      <c r="C42" s="164"/>
      <c r="D42" s="164"/>
      <c r="E42" s="165"/>
      <c r="F42" s="166"/>
      <c r="G42" s="328"/>
      <c r="H42" s="166"/>
      <c r="I42" s="328"/>
      <c r="J42" s="166"/>
      <c r="K42" s="165"/>
      <c r="L42" s="166"/>
      <c r="M42" s="165"/>
      <c r="N42" s="166"/>
      <c r="O42" s="165"/>
      <c r="P42" s="166"/>
      <c r="Q42" s="375"/>
      <c r="R42" s="166"/>
      <c r="S42" s="165"/>
      <c r="T42" s="166"/>
      <c r="U42" s="165"/>
      <c r="V42" s="166"/>
      <c r="W42" s="165"/>
      <c r="X42" s="166"/>
    </row>
    <row r="43" spans="1:24" s="17" customFormat="1">
      <c r="A43" s="196"/>
      <c r="B43" s="161"/>
      <c r="C43" s="41"/>
      <c r="D43" s="194"/>
      <c r="E43" s="197"/>
      <c r="F43" s="197"/>
      <c r="G43" s="342"/>
      <c r="H43" s="197"/>
      <c r="I43" s="383"/>
      <c r="J43" s="197"/>
      <c r="K43" s="197"/>
      <c r="L43" s="197"/>
      <c r="M43" s="197"/>
      <c r="N43" s="197"/>
      <c r="O43" s="197"/>
      <c r="P43" s="197"/>
      <c r="Q43" s="383"/>
      <c r="R43" s="197"/>
      <c r="S43" s="197"/>
      <c r="T43" s="197"/>
      <c r="U43" s="197"/>
      <c r="V43" s="197"/>
      <c r="W43" s="197"/>
      <c r="X43" s="197"/>
    </row>
    <row r="44" spans="1:24" s="17" customFormat="1">
      <c r="A44" s="167">
        <v>1</v>
      </c>
      <c r="B44" s="198" t="s">
        <v>551</v>
      </c>
      <c r="C44" s="164"/>
      <c r="D44" s="164"/>
      <c r="E44" s="199"/>
      <c r="F44" s="199"/>
      <c r="G44" s="343"/>
      <c r="H44" s="317"/>
      <c r="I44" s="343"/>
      <c r="J44" s="343"/>
      <c r="K44" s="199"/>
      <c r="L44" s="199"/>
      <c r="M44" s="199"/>
      <c r="N44" s="199"/>
      <c r="O44" s="199"/>
      <c r="P44" s="199"/>
      <c r="Q44" s="384"/>
      <c r="R44" s="343"/>
      <c r="S44" s="199"/>
      <c r="T44" s="199"/>
      <c r="U44" s="343"/>
      <c r="V44" s="343"/>
      <c r="W44" s="199"/>
      <c r="X44" s="199"/>
    </row>
    <row r="45" spans="1:24" s="17" customFormat="1">
      <c r="A45" s="163"/>
      <c r="B45" s="200"/>
      <c r="C45" s="164"/>
      <c r="D45" s="164"/>
      <c r="E45" s="199"/>
      <c r="F45" s="199"/>
      <c r="G45" s="343"/>
      <c r="H45" s="317"/>
      <c r="I45" s="343"/>
      <c r="J45" s="343"/>
      <c r="K45" s="199"/>
      <c r="L45" s="199"/>
      <c r="M45" s="199"/>
      <c r="N45" s="199"/>
      <c r="O45" s="199"/>
      <c r="P45" s="199"/>
      <c r="Q45" s="384"/>
      <c r="R45" s="343"/>
      <c r="S45" s="199"/>
      <c r="T45" s="199"/>
      <c r="U45" s="343"/>
      <c r="V45" s="343"/>
      <c r="W45" s="199"/>
      <c r="X45" s="199"/>
    </row>
    <row r="46" spans="1:24" s="17" customFormat="1" ht="78.75">
      <c r="A46" s="169">
        <v>1.1000000000000001</v>
      </c>
      <c r="B46" s="170" t="s">
        <v>552</v>
      </c>
      <c r="C46" s="193"/>
      <c r="D46" s="201"/>
      <c r="E46" s="202"/>
      <c r="F46" s="203"/>
      <c r="G46" s="344"/>
      <c r="H46" s="203"/>
      <c r="I46" s="385"/>
      <c r="J46" s="203"/>
      <c r="K46" s="202"/>
      <c r="L46" s="203"/>
      <c r="M46" s="202"/>
      <c r="N46" s="203"/>
      <c r="O46" s="202"/>
      <c r="P46" s="203"/>
      <c r="Q46" s="385"/>
      <c r="R46" s="203"/>
      <c r="S46" s="202"/>
      <c r="T46" s="203"/>
      <c r="U46" s="202"/>
      <c r="V46" s="203"/>
      <c r="W46" s="202"/>
      <c r="X46" s="203"/>
    </row>
    <row r="47" spans="1:24" s="17" customFormat="1">
      <c r="A47" s="41"/>
      <c r="B47" s="170"/>
      <c r="C47" s="41"/>
      <c r="D47" s="41"/>
      <c r="E47" s="204"/>
      <c r="F47" s="136"/>
      <c r="G47" s="345"/>
      <c r="H47" s="136"/>
      <c r="I47" s="386"/>
      <c r="J47" s="136"/>
      <c r="K47" s="204"/>
      <c r="L47" s="136"/>
      <c r="M47" s="204"/>
      <c r="N47" s="136"/>
      <c r="O47" s="204"/>
      <c r="P47" s="136"/>
      <c r="Q47" s="386"/>
      <c r="R47" s="136"/>
      <c r="S47" s="204"/>
      <c r="T47" s="136"/>
      <c r="U47" s="204"/>
      <c r="V47" s="136"/>
      <c r="W47" s="204"/>
      <c r="X47" s="136"/>
    </row>
    <row r="48" spans="1:24" s="17" customFormat="1">
      <c r="A48" s="160" t="s">
        <v>553</v>
      </c>
      <c r="B48" s="205" t="s">
        <v>554</v>
      </c>
      <c r="C48" s="41"/>
      <c r="D48" s="206"/>
      <c r="E48" s="197"/>
      <c r="F48" s="197"/>
      <c r="G48" s="342"/>
      <c r="H48" s="197"/>
      <c r="I48" s="383"/>
      <c r="J48" s="197"/>
      <c r="K48" s="197"/>
      <c r="L48" s="197"/>
      <c r="M48" s="197"/>
      <c r="N48" s="197"/>
      <c r="O48" s="197"/>
      <c r="P48" s="197"/>
      <c r="Q48" s="383"/>
      <c r="R48" s="197"/>
      <c r="S48" s="197"/>
      <c r="T48" s="197"/>
      <c r="U48" s="197"/>
      <c r="V48" s="197"/>
      <c r="W48" s="197"/>
      <c r="X48" s="197"/>
    </row>
    <row r="49" spans="1:24" s="17" customFormat="1">
      <c r="A49" s="169"/>
      <c r="B49" s="207"/>
      <c r="C49" s="193"/>
      <c r="D49" s="201"/>
      <c r="E49" s="202"/>
      <c r="F49" s="208"/>
      <c r="G49" s="344"/>
      <c r="H49" s="208"/>
      <c r="I49" s="385"/>
      <c r="J49" s="208"/>
      <c r="K49" s="202"/>
      <c r="L49" s="208"/>
      <c r="M49" s="202"/>
      <c r="N49" s="208"/>
      <c r="O49" s="202"/>
      <c r="P49" s="208"/>
      <c r="Q49" s="385"/>
      <c r="R49" s="208"/>
      <c r="S49" s="202"/>
      <c r="T49" s="208"/>
      <c r="U49" s="202"/>
      <c r="V49" s="208"/>
      <c r="W49" s="202"/>
      <c r="X49" s="208"/>
    </row>
    <row r="50" spans="1:24" s="17" customFormat="1">
      <c r="A50" s="164" t="s">
        <v>545</v>
      </c>
      <c r="B50" s="209" t="s">
        <v>555</v>
      </c>
      <c r="C50" s="41" t="s">
        <v>168</v>
      </c>
      <c r="D50" s="186">
        <v>1</v>
      </c>
      <c r="E50" s="210">
        <v>85000</v>
      </c>
      <c r="F50" s="123">
        <f>E50*$D50</f>
        <v>85000</v>
      </c>
      <c r="G50" s="346">
        <v>36500</v>
      </c>
      <c r="H50" s="123">
        <f>G50*$D50</f>
        <v>36500</v>
      </c>
      <c r="I50" s="376">
        <v>36500</v>
      </c>
      <c r="J50" s="123">
        <f>I50*$D50</f>
        <v>36500</v>
      </c>
      <c r="K50" s="210">
        <v>34500</v>
      </c>
      <c r="L50" s="123">
        <f>K50*$D50</f>
        <v>34500</v>
      </c>
      <c r="M50" s="210">
        <v>33500</v>
      </c>
      <c r="N50" s="123">
        <f>M50*$D50</f>
        <v>33500</v>
      </c>
      <c r="O50" s="210">
        <v>41875</v>
      </c>
      <c r="P50" s="123">
        <f>O50*$D50</f>
        <v>41875</v>
      </c>
      <c r="Q50" s="376">
        <v>41875</v>
      </c>
      <c r="R50" s="123">
        <f>Q50*$D50</f>
        <v>41875</v>
      </c>
      <c r="S50" s="210">
        <v>29900</v>
      </c>
      <c r="T50" s="123">
        <f>S50*$D50</f>
        <v>29900</v>
      </c>
      <c r="U50" s="210">
        <v>29900</v>
      </c>
      <c r="V50" s="123">
        <f>U50*$D50</f>
        <v>29900</v>
      </c>
      <c r="W50" s="123">
        <f>MIN(S50,O50,M50,K50,E50)</f>
        <v>29900</v>
      </c>
      <c r="X50" s="123">
        <f>W50*$D50</f>
        <v>29900</v>
      </c>
    </row>
    <row r="51" spans="1:24" s="17" customFormat="1">
      <c r="A51" s="196"/>
      <c r="B51" s="161"/>
      <c r="C51" s="41"/>
      <c r="D51" s="194"/>
      <c r="E51" s="197"/>
      <c r="F51" s="210"/>
      <c r="G51" s="342"/>
      <c r="H51" s="210"/>
      <c r="I51" s="383"/>
      <c r="J51" s="210"/>
      <c r="K51" s="197"/>
      <c r="L51" s="210"/>
      <c r="M51" s="197"/>
      <c r="N51" s="210"/>
      <c r="O51" s="197"/>
      <c r="P51" s="210"/>
      <c r="Q51" s="383"/>
      <c r="R51" s="210"/>
      <c r="S51" s="197"/>
      <c r="T51" s="210"/>
      <c r="U51" s="197"/>
      <c r="V51" s="210"/>
      <c r="W51" s="197"/>
      <c r="X51" s="210"/>
    </row>
    <row r="52" spans="1:24" s="17" customFormat="1">
      <c r="A52" s="160" t="s">
        <v>556</v>
      </c>
      <c r="B52" s="175" t="s">
        <v>557</v>
      </c>
      <c r="C52" s="193"/>
      <c r="D52" s="201"/>
      <c r="E52" s="202"/>
      <c r="F52" s="210"/>
      <c r="G52" s="344"/>
      <c r="H52" s="210"/>
      <c r="I52" s="385"/>
      <c r="J52" s="210"/>
      <c r="K52" s="202"/>
      <c r="L52" s="210"/>
      <c r="M52" s="202"/>
      <c r="N52" s="210"/>
      <c r="O52" s="202"/>
      <c r="P52" s="210"/>
      <c r="Q52" s="385"/>
      <c r="R52" s="210"/>
      <c r="S52" s="202"/>
      <c r="T52" s="210"/>
      <c r="U52" s="202"/>
      <c r="V52" s="210"/>
      <c r="W52" s="202"/>
      <c r="X52" s="210"/>
    </row>
    <row r="53" spans="1:24" s="17" customFormat="1">
      <c r="A53" s="169"/>
      <c r="B53" s="207"/>
      <c r="C53" s="193"/>
      <c r="D53" s="201"/>
      <c r="E53" s="202"/>
      <c r="F53" s="210"/>
      <c r="G53" s="344"/>
      <c r="H53" s="210"/>
      <c r="I53" s="385"/>
      <c r="J53" s="210"/>
      <c r="K53" s="202"/>
      <c r="L53" s="210"/>
      <c r="M53" s="202"/>
      <c r="N53" s="210"/>
      <c r="O53" s="202"/>
      <c r="P53" s="210"/>
      <c r="Q53" s="385"/>
      <c r="R53" s="210"/>
      <c r="S53" s="202"/>
      <c r="T53" s="210"/>
      <c r="U53" s="202"/>
      <c r="V53" s="210"/>
      <c r="W53" s="202"/>
      <c r="X53" s="210"/>
    </row>
    <row r="54" spans="1:24" s="17" customFormat="1">
      <c r="A54" s="164" t="s">
        <v>558</v>
      </c>
      <c r="B54" s="209" t="s">
        <v>559</v>
      </c>
      <c r="C54" s="41" t="s">
        <v>168</v>
      </c>
      <c r="D54" s="186">
        <v>1</v>
      </c>
      <c r="E54" s="210">
        <v>195000</v>
      </c>
      <c r="F54" s="123">
        <f>E54*$D54</f>
        <v>195000</v>
      </c>
      <c r="G54" s="346">
        <v>145500</v>
      </c>
      <c r="H54" s="123">
        <f>G54*$D54</f>
        <v>145500</v>
      </c>
      <c r="I54" s="376">
        <v>145500</v>
      </c>
      <c r="J54" s="123">
        <f>I54*$D54</f>
        <v>145500</v>
      </c>
      <c r="K54" s="210">
        <v>125000</v>
      </c>
      <c r="L54" s="123">
        <f>K54*$D54</f>
        <v>125000</v>
      </c>
      <c r="M54" s="210">
        <v>195000</v>
      </c>
      <c r="N54" s="123">
        <f>M54*$D54</f>
        <v>195000</v>
      </c>
      <c r="O54" s="210">
        <v>234000</v>
      </c>
      <c r="P54" s="123">
        <f>O54*$D54</f>
        <v>234000</v>
      </c>
      <c r="Q54" s="376">
        <v>234000</v>
      </c>
      <c r="R54" s="123">
        <f>Q54*$D54</f>
        <v>234000</v>
      </c>
      <c r="S54" s="210">
        <v>120750</v>
      </c>
      <c r="T54" s="123">
        <f>S54*$D54</f>
        <v>120750</v>
      </c>
      <c r="U54" s="210">
        <v>120750</v>
      </c>
      <c r="V54" s="123">
        <f>U54*$D54</f>
        <v>120750</v>
      </c>
      <c r="W54" s="123">
        <f t="shared" ref="W54:W55" si="46">MIN(S54,O54,M54,K54,E54)</f>
        <v>120750</v>
      </c>
      <c r="X54" s="123">
        <f>W54*$D54</f>
        <v>120750</v>
      </c>
    </row>
    <row r="55" spans="1:24" s="17" customFormat="1">
      <c r="A55" s="164" t="s">
        <v>560</v>
      </c>
      <c r="B55" s="209" t="s">
        <v>561</v>
      </c>
      <c r="C55" s="41" t="s">
        <v>168</v>
      </c>
      <c r="D55" s="186">
        <v>1</v>
      </c>
      <c r="E55" s="210">
        <v>175000</v>
      </c>
      <c r="F55" s="123">
        <f>E55*$D55</f>
        <v>175000</v>
      </c>
      <c r="G55" s="346">
        <v>120000</v>
      </c>
      <c r="H55" s="123">
        <f>G55*$D55</f>
        <v>120000</v>
      </c>
      <c r="I55" s="376">
        <v>120000</v>
      </c>
      <c r="J55" s="123">
        <f>I55*$D55</f>
        <v>120000</v>
      </c>
      <c r="K55" s="210">
        <v>95000</v>
      </c>
      <c r="L55" s="123">
        <f>K55*$D55</f>
        <v>95000</v>
      </c>
      <c r="M55" s="210">
        <v>175000</v>
      </c>
      <c r="N55" s="123">
        <f>M55*$D55</f>
        <v>175000</v>
      </c>
      <c r="O55" s="210">
        <v>210000</v>
      </c>
      <c r="P55" s="123">
        <f>O55*$D55</f>
        <v>210000</v>
      </c>
      <c r="Q55" s="376">
        <v>210000</v>
      </c>
      <c r="R55" s="123">
        <f>Q55*$D55</f>
        <v>210000</v>
      </c>
      <c r="S55" s="210">
        <v>102350</v>
      </c>
      <c r="T55" s="123">
        <f>S55*$D55</f>
        <v>102350</v>
      </c>
      <c r="U55" s="210">
        <v>102350</v>
      </c>
      <c r="V55" s="123">
        <f>U55*$D55</f>
        <v>102350</v>
      </c>
      <c r="W55" s="123">
        <f t="shared" si="46"/>
        <v>95000</v>
      </c>
      <c r="X55" s="123">
        <f>W55*$D55</f>
        <v>95000</v>
      </c>
    </row>
    <row r="56" spans="1:24" s="17" customFormat="1">
      <c r="A56" s="196"/>
      <c r="B56" s="161"/>
      <c r="C56" s="41"/>
      <c r="D56" s="194"/>
      <c r="E56" s="197"/>
      <c r="F56" s="210"/>
      <c r="G56" s="342"/>
      <c r="H56" s="210"/>
      <c r="I56" s="383"/>
      <c r="J56" s="210"/>
      <c r="K56" s="197"/>
      <c r="L56" s="210"/>
      <c r="M56" s="197"/>
      <c r="N56" s="210"/>
      <c r="O56" s="197"/>
      <c r="P56" s="210"/>
      <c r="Q56" s="383"/>
      <c r="R56" s="210"/>
      <c r="S56" s="197"/>
      <c r="T56" s="210"/>
      <c r="U56" s="197"/>
      <c r="V56" s="210"/>
      <c r="W56" s="197"/>
      <c r="X56" s="210"/>
    </row>
    <row r="57" spans="1:24" s="17" customFormat="1">
      <c r="A57" s="192"/>
      <c r="B57" s="161" t="s">
        <v>562</v>
      </c>
      <c r="C57" s="193"/>
      <c r="D57" s="194"/>
      <c r="E57" s="195"/>
      <c r="F57" s="211">
        <f>SUM(F44:F56)</f>
        <v>455000</v>
      </c>
      <c r="G57" s="341"/>
      <c r="H57" s="211">
        <f>SUM(H44:H56)</f>
        <v>302000</v>
      </c>
      <c r="I57" s="382"/>
      <c r="J57" s="211">
        <f>SUM(J44:J56)</f>
        <v>302000</v>
      </c>
      <c r="K57" s="195"/>
      <c r="L57" s="211">
        <f>SUM(L44:L56)</f>
        <v>254500</v>
      </c>
      <c r="M57" s="195"/>
      <c r="N57" s="211">
        <f>SUM(N44:N56)</f>
        <v>403500</v>
      </c>
      <c r="O57" s="195"/>
      <c r="P57" s="211">
        <f>SUM(P44:P56)</f>
        <v>485875</v>
      </c>
      <c r="Q57" s="382"/>
      <c r="R57" s="211">
        <f>SUM(R44:R56)</f>
        <v>485875</v>
      </c>
      <c r="S57" s="195"/>
      <c r="T57" s="211">
        <f>SUM(T44:T56)</f>
        <v>253000</v>
      </c>
      <c r="U57" s="195"/>
      <c r="V57" s="211">
        <f>SUM(V44:V56)</f>
        <v>253000</v>
      </c>
      <c r="W57" s="195"/>
      <c r="X57" s="211">
        <f>SUM(X44:X56)</f>
        <v>245650</v>
      </c>
    </row>
    <row r="58" spans="1:24" s="17" customFormat="1">
      <c r="A58" s="192"/>
      <c r="B58" s="161"/>
      <c r="C58" s="193"/>
      <c r="D58" s="194"/>
      <c r="E58" s="195"/>
      <c r="F58" s="211"/>
      <c r="G58" s="341"/>
      <c r="H58" s="211"/>
      <c r="I58" s="382"/>
      <c r="J58" s="211"/>
      <c r="K58" s="195"/>
      <c r="L58" s="211"/>
      <c r="M58" s="195"/>
      <c r="N58" s="211"/>
      <c r="O58" s="195"/>
      <c r="P58" s="211"/>
      <c r="Q58" s="382"/>
      <c r="R58" s="211"/>
      <c r="S58" s="195"/>
      <c r="T58" s="211"/>
      <c r="U58" s="195"/>
      <c r="V58" s="211"/>
      <c r="W58" s="195"/>
      <c r="X58" s="211"/>
    </row>
    <row r="59" spans="1:24" s="17" customFormat="1">
      <c r="A59" s="163" t="s">
        <v>520</v>
      </c>
      <c r="B59" s="161" t="s">
        <v>521</v>
      </c>
      <c r="C59" s="164"/>
      <c r="D59" s="164"/>
      <c r="E59" s="165"/>
      <c r="F59" s="166"/>
      <c r="G59" s="328"/>
      <c r="H59" s="166"/>
      <c r="I59" s="328"/>
      <c r="J59" s="166"/>
      <c r="K59" s="165"/>
      <c r="L59" s="166"/>
      <c r="M59" s="165"/>
      <c r="N59" s="166"/>
      <c r="O59" s="165"/>
      <c r="P59" s="166"/>
      <c r="Q59" s="375"/>
      <c r="R59" s="166"/>
      <c r="S59" s="165"/>
      <c r="T59" s="166"/>
      <c r="U59" s="165"/>
      <c r="V59" s="166"/>
      <c r="W59" s="165"/>
      <c r="X59" s="166"/>
    </row>
    <row r="60" spans="1:24" s="17" customFormat="1">
      <c r="A60" s="160">
        <v>1</v>
      </c>
      <c r="B60" s="198" t="s">
        <v>563</v>
      </c>
      <c r="C60" s="164"/>
      <c r="D60" s="164"/>
      <c r="E60" s="199"/>
      <c r="F60" s="199"/>
      <c r="G60" s="343"/>
      <c r="H60" s="317"/>
      <c r="I60" s="343"/>
      <c r="J60" s="343"/>
      <c r="K60" s="199"/>
      <c r="L60" s="199"/>
      <c r="M60" s="199"/>
      <c r="N60" s="199"/>
      <c r="O60" s="199"/>
      <c r="P60" s="199"/>
      <c r="Q60" s="384"/>
      <c r="R60" s="343"/>
      <c r="S60" s="199"/>
      <c r="T60" s="199"/>
      <c r="U60" s="343"/>
      <c r="V60" s="343"/>
      <c r="W60" s="199"/>
      <c r="X60" s="199"/>
    </row>
    <row r="61" spans="1:24" s="17" customFormat="1">
      <c r="A61" s="169"/>
      <c r="B61" s="170" t="s">
        <v>564</v>
      </c>
      <c r="C61" s="164"/>
      <c r="D61" s="164"/>
      <c r="E61" s="199"/>
      <c r="F61" s="199"/>
      <c r="G61" s="343"/>
      <c r="H61" s="317"/>
      <c r="I61" s="343"/>
      <c r="J61" s="343"/>
      <c r="K61" s="199"/>
      <c r="L61" s="199"/>
      <c r="M61" s="199"/>
      <c r="N61" s="199"/>
      <c r="O61" s="199"/>
      <c r="P61" s="199"/>
      <c r="Q61" s="384"/>
      <c r="R61" s="343"/>
      <c r="S61" s="199"/>
      <c r="T61" s="199"/>
      <c r="U61" s="343"/>
      <c r="V61" s="343"/>
      <c r="W61" s="199"/>
      <c r="X61" s="199"/>
    </row>
    <row r="62" spans="1:24" s="17" customFormat="1">
      <c r="A62" s="169" t="s">
        <v>565</v>
      </c>
      <c r="B62" s="212" t="s">
        <v>566</v>
      </c>
      <c r="C62" s="41" t="s">
        <v>567</v>
      </c>
      <c r="D62" s="186">
        <v>15</v>
      </c>
      <c r="E62" s="210">
        <v>1600</v>
      </c>
      <c r="F62" s="123">
        <f>E62*$D62</f>
        <v>24000</v>
      </c>
      <c r="G62" s="346">
        <v>1600</v>
      </c>
      <c r="H62" s="123">
        <f>G62*$D62</f>
        <v>24000</v>
      </c>
      <c r="I62" s="376">
        <v>1600</v>
      </c>
      <c r="J62" s="123">
        <f>I62*$D62</f>
        <v>24000</v>
      </c>
      <c r="K62" s="210">
        <v>1250</v>
      </c>
      <c r="L62" s="123">
        <f>K62*$D62</f>
        <v>18750</v>
      </c>
      <c r="M62" s="210">
        <v>1650</v>
      </c>
      <c r="N62" s="123">
        <f>M62*$D62</f>
        <v>24750</v>
      </c>
      <c r="O62" s="210">
        <v>2227.5</v>
      </c>
      <c r="P62" s="123">
        <f>O62*$D62</f>
        <v>33412.5</v>
      </c>
      <c r="Q62" s="376">
        <v>2145</v>
      </c>
      <c r="R62" s="123">
        <f>Q62*$D62</f>
        <v>32175</v>
      </c>
      <c r="S62" s="210">
        <v>1131.5999999999999</v>
      </c>
      <c r="T62" s="123">
        <f>S62*$D62</f>
        <v>16974</v>
      </c>
      <c r="U62" s="210">
        <v>1131.5999999999999</v>
      </c>
      <c r="V62" s="123">
        <f>U62*$D62</f>
        <v>16974</v>
      </c>
      <c r="W62" s="123">
        <f t="shared" ref="W62:W64" si="47">MIN(S62,O62,M62,K62,E62)</f>
        <v>1131.5999999999999</v>
      </c>
      <c r="X62" s="123">
        <f>W62*$D62</f>
        <v>16974</v>
      </c>
    </row>
    <row r="63" spans="1:24" s="17" customFormat="1">
      <c r="A63" s="169" t="s">
        <v>568</v>
      </c>
      <c r="B63" s="212" t="s">
        <v>569</v>
      </c>
      <c r="C63" s="41" t="s">
        <v>567</v>
      </c>
      <c r="D63" s="186">
        <v>20</v>
      </c>
      <c r="E63" s="210">
        <v>1600</v>
      </c>
      <c r="F63" s="123">
        <f>E63*$D63</f>
        <v>32000</v>
      </c>
      <c r="G63" s="346">
        <v>1600</v>
      </c>
      <c r="H63" s="123">
        <f>G63*$D63</f>
        <v>32000</v>
      </c>
      <c r="I63" s="376">
        <v>1600</v>
      </c>
      <c r="J63" s="123">
        <f>I63*$D63</f>
        <v>32000</v>
      </c>
      <c r="K63" s="210">
        <v>1650</v>
      </c>
      <c r="L63" s="123">
        <f>K63*$D63</f>
        <v>33000</v>
      </c>
      <c r="M63" s="210">
        <v>2250</v>
      </c>
      <c r="N63" s="123">
        <f>M63*$D63</f>
        <v>45000</v>
      </c>
      <c r="O63" s="210">
        <v>3037.5</v>
      </c>
      <c r="P63" s="123">
        <f>O63*$D63</f>
        <v>60750</v>
      </c>
      <c r="Q63" s="376">
        <v>2925</v>
      </c>
      <c r="R63" s="123">
        <f>Q63*$D63</f>
        <v>58500</v>
      </c>
      <c r="S63" s="210">
        <v>1546.75</v>
      </c>
      <c r="T63" s="123">
        <f>S63*$D63</f>
        <v>30935</v>
      </c>
      <c r="U63" s="210">
        <v>1546.75</v>
      </c>
      <c r="V63" s="123">
        <f>U63*$D63</f>
        <v>30935</v>
      </c>
      <c r="W63" s="123">
        <f t="shared" si="47"/>
        <v>1546.75</v>
      </c>
      <c r="X63" s="123">
        <f>W63*$D63</f>
        <v>30935</v>
      </c>
    </row>
    <row r="64" spans="1:24" s="17" customFormat="1">
      <c r="A64" s="169" t="s">
        <v>570</v>
      </c>
      <c r="B64" s="212" t="s">
        <v>571</v>
      </c>
      <c r="C64" s="41" t="s">
        <v>567</v>
      </c>
      <c r="D64" s="186">
        <v>20</v>
      </c>
      <c r="E64" s="210">
        <v>1600</v>
      </c>
      <c r="F64" s="123">
        <f>E64*$D64</f>
        <v>32000</v>
      </c>
      <c r="G64" s="346">
        <v>1600</v>
      </c>
      <c r="H64" s="123">
        <f>G64*$D64</f>
        <v>32000</v>
      </c>
      <c r="I64" s="376">
        <v>1600</v>
      </c>
      <c r="J64" s="123">
        <f>I64*$D64</f>
        <v>32000</v>
      </c>
      <c r="K64" s="210">
        <v>2050</v>
      </c>
      <c r="L64" s="123">
        <f>K64*$D64</f>
        <v>41000</v>
      </c>
      <c r="M64" s="210">
        <v>2650</v>
      </c>
      <c r="N64" s="123">
        <f>M64*$D64</f>
        <v>53000</v>
      </c>
      <c r="O64" s="210">
        <v>3577.5000000000005</v>
      </c>
      <c r="P64" s="123">
        <f>O64*$D64</f>
        <v>71550.000000000015</v>
      </c>
      <c r="Q64" s="376">
        <v>3445</v>
      </c>
      <c r="R64" s="123">
        <f>Q64*$D64</f>
        <v>68900</v>
      </c>
      <c r="S64" s="210">
        <v>2263.1999999999998</v>
      </c>
      <c r="T64" s="123">
        <f>S64*$D64</f>
        <v>45264</v>
      </c>
      <c r="U64" s="210">
        <v>2036</v>
      </c>
      <c r="V64" s="123">
        <f>U64*$D64</f>
        <v>40720</v>
      </c>
      <c r="W64" s="123">
        <f t="shared" si="47"/>
        <v>1600</v>
      </c>
      <c r="X64" s="123">
        <f>W64*$D64</f>
        <v>32000</v>
      </c>
    </row>
    <row r="65" spans="1:24" s="18" customFormat="1">
      <c r="A65" s="169"/>
      <c r="B65" s="213" t="s">
        <v>572</v>
      </c>
      <c r="C65" s="214"/>
      <c r="D65" s="215"/>
      <c r="E65" s="216"/>
      <c r="F65" s="136"/>
      <c r="G65" s="347"/>
      <c r="H65" s="136"/>
      <c r="I65" s="387"/>
      <c r="J65" s="136"/>
      <c r="K65" s="216"/>
      <c r="L65" s="136"/>
      <c r="M65" s="216"/>
      <c r="N65" s="136"/>
      <c r="O65" s="216"/>
      <c r="P65" s="136"/>
      <c r="Q65" s="387"/>
      <c r="R65" s="136"/>
      <c r="S65" s="216"/>
      <c r="T65" s="136"/>
      <c r="U65" s="216"/>
      <c r="V65" s="136"/>
      <c r="W65" s="216"/>
      <c r="X65" s="136"/>
    </row>
    <row r="66" spans="1:24" s="17" customFormat="1">
      <c r="A66" s="172"/>
      <c r="B66" s="217"/>
      <c r="C66" s="193"/>
      <c r="D66" s="218"/>
      <c r="E66" s="197"/>
      <c r="F66" s="197"/>
      <c r="G66" s="342"/>
      <c r="H66" s="197"/>
      <c r="I66" s="383"/>
      <c r="J66" s="197"/>
      <c r="K66" s="197"/>
      <c r="L66" s="197"/>
      <c r="M66" s="197"/>
      <c r="N66" s="197"/>
      <c r="O66" s="197"/>
      <c r="P66" s="197"/>
      <c r="Q66" s="383"/>
      <c r="R66" s="197"/>
      <c r="S66" s="197"/>
      <c r="T66" s="197"/>
      <c r="U66" s="197"/>
      <c r="V66" s="197"/>
      <c r="W66" s="197"/>
      <c r="X66" s="197"/>
    </row>
    <row r="67" spans="1:24" s="20" customFormat="1">
      <c r="A67" s="167">
        <v>2</v>
      </c>
      <c r="B67" s="168" t="s">
        <v>573</v>
      </c>
      <c r="C67" s="160"/>
      <c r="D67" s="160"/>
      <c r="E67" s="219"/>
      <c r="F67" s="219"/>
      <c r="G67" s="348"/>
      <c r="H67" s="219"/>
      <c r="I67" s="348"/>
      <c r="J67" s="219"/>
      <c r="K67" s="219"/>
      <c r="L67" s="219"/>
      <c r="M67" s="219"/>
      <c r="N67" s="219"/>
      <c r="O67" s="219"/>
      <c r="P67" s="219"/>
      <c r="Q67" s="388"/>
      <c r="R67" s="219"/>
      <c r="S67" s="219"/>
      <c r="T67" s="219"/>
      <c r="U67" s="219"/>
      <c r="V67" s="219"/>
      <c r="W67" s="219"/>
      <c r="X67" s="219"/>
    </row>
    <row r="68" spans="1:24" s="21" customFormat="1">
      <c r="A68" s="160">
        <v>2.1</v>
      </c>
      <c r="B68" s="198" t="s">
        <v>574</v>
      </c>
      <c r="C68" s="164"/>
      <c r="D68" s="164"/>
      <c r="E68" s="220"/>
      <c r="F68" s="166"/>
      <c r="G68" s="349"/>
      <c r="H68" s="166"/>
      <c r="I68" s="349"/>
      <c r="J68" s="166"/>
      <c r="K68" s="220"/>
      <c r="L68" s="166"/>
      <c r="M68" s="220"/>
      <c r="N68" s="166"/>
      <c r="O68" s="220"/>
      <c r="P68" s="166"/>
      <c r="Q68" s="387"/>
      <c r="R68" s="166"/>
      <c r="S68" s="220"/>
      <c r="T68" s="166"/>
      <c r="U68" s="220"/>
      <c r="V68" s="166"/>
      <c r="W68" s="220"/>
      <c r="X68" s="166"/>
    </row>
    <row r="69" spans="1:24" s="21" customFormat="1" ht="33.75">
      <c r="A69" s="164"/>
      <c r="B69" s="221" t="s">
        <v>575</v>
      </c>
      <c r="C69" s="164"/>
      <c r="D69" s="164"/>
      <c r="E69" s="220"/>
      <c r="F69" s="166"/>
      <c r="G69" s="349"/>
      <c r="H69" s="166"/>
      <c r="I69" s="349"/>
      <c r="J69" s="166"/>
      <c r="K69" s="220"/>
      <c r="L69" s="166"/>
      <c r="M69" s="220"/>
      <c r="N69" s="166"/>
      <c r="O69" s="220"/>
      <c r="P69" s="166"/>
      <c r="Q69" s="387"/>
      <c r="R69" s="166"/>
      <c r="S69" s="220"/>
      <c r="T69" s="166"/>
      <c r="U69" s="220"/>
      <c r="V69" s="166"/>
      <c r="W69" s="220"/>
      <c r="X69" s="166"/>
    </row>
    <row r="70" spans="1:24" s="21" customFormat="1">
      <c r="A70" s="169" t="s">
        <v>565</v>
      </c>
      <c r="B70" s="173" t="s">
        <v>576</v>
      </c>
      <c r="C70" s="164" t="s">
        <v>577</v>
      </c>
      <c r="D70" s="164">
        <v>55</v>
      </c>
      <c r="E70" s="220">
        <v>1140</v>
      </c>
      <c r="F70" s="123">
        <f t="shared" ref="F70" si="48">E70*$D70</f>
        <v>62700</v>
      </c>
      <c r="G70" s="349">
        <v>1140</v>
      </c>
      <c r="H70" s="123">
        <f t="shared" ref="H70:H72" si="49">G70*$D70</f>
        <v>62700</v>
      </c>
      <c r="I70" s="349">
        <v>1140</v>
      </c>
      <c r="J70" s="123">
        <f t="shared" ref="J70:J72" si="50">I70*$D70</f>
        <v>62700</v>
      </c>
      <c r="K70" s="220">
        <v>1250</v>
      </c>
      <c r="L70" s="123">
        <f t="shared" ref="L70:L72" si="51">K70*$D70</f>
        <v>68750</v>
      </c>
      <c r="M70" s="220">
        <v>1250</v>
      </c>
      <c r="N70" s="123">
        <f t="shared" ref="N70:N72" si="52">M70*$D70</f>
        <v>68750</v>
      </c>
      <c r="O70" s="220">
        <v>1687.5</v>
      </c>
      <c r="P70" s="123">
        <f t="shared" ref="P70:P72" si="53">O70*$D70</f>
        <v>92812.5</v>
      </c>
      <c r="Q70" s="387">
        <v>1625</v>
      </c>
      <c r="R70" s="123">
        <f t="shared" ref="R70:R72" si="54">Q70*$D70</f>
        <v>89375</v>
      </c>
      <c r="S70" s="220">
        <v>1299.5</v>
      </c>
      <c r="T70" s="123">
        <f t="shared" ref="T70:T72" si="55">S70*$D70</f>
        <v>71472.5</v>
      </c>
      <c r="U70" s="220">
        <v>1170</v>
      </c>
      <c r="V70" s="123">
        <f t="shared" ref="V70:V72" si="56">U70*$D70</f>
        <v>64350</v>
      </c>
      <c r="W70" s="123">
        <f t="shared" ref="W70:W72" si="57">MIN(S70,O70,M70,K70,E70)</f>
        <v>1140</v>
      </c>
      <c r="X70" s="123">
        <f t="shared" ref="X70:X72" si="58">W70*$D70</f>
        <v>62700</v>
      </c>
    </row>
    <row r="71" spans="1:24" s="21" customFormat="1">
      <c r="A71" s="169" t="s">
        <v>568</v>
      </c>
      <c r="B71" s="173" t="s">
        <v>578</v>
      </c>
      <c r="C71" s="164" t="s">
        <v>577</v>
      </c>
      <c r="D71" s="164">
        <v>100</v>
      </c>
      <c r="E71" s="220">
        <v>1260</v>
      </c>
      <c r="F71" s="123">
        <f t="shared" ref="F71" si="59">E71*$D71</f>
        <v>126000</v>
      </c>
      <c r="G71" s="349">
        <v>1260</v>
      </c>
      <c r="H71" s="123">
        <f t="shared" si="49"/>
        <v>126000</v>
      </c>
      <c r="I71" s="349">
        <v>1260</v>
      </c>
      <c r="J71" s="123">
        <f t="shared" si="50"/>
        <v>126000</v>
      </c>
      <c r="K71" s="220">
        <v>1350</v>
      </c>
      <c r="L71" s="123">
        <f t="shared" si="51"/>
        <v>135000</v>
      </c>
      <c r="M71" s="220">
        <v>1350</v>
      </c>
      <c r="N71" s="123">
        <f t="shared" si="52"/>
        <v>135000</v>
      </c>
      <c r="O71" s="220">
        <v>1822.5000000000002</v>
      </c>
      <c r="P71" s="123">
        <f t="shared" si="53"/>
        <v>182250.00000000003</v>
      </c>
      <c r="Q71" s="387">
        <v>1755</v>
      </c>
      <c r="R71" s="123">
        <f t="shared" si="54"/>
        <v>175500</v>
      </c>
      <c r="S71" s="220">
        <v>1485.8</v>
      </c>
      <c r="T71" s="123">
        <f t="shared" si="55"/>
        <v>148580</v>
      </c>
      <c r="U71" s="220">
        <v>1338</v>
      </c>
      <c r="V71" s="123">
        <f t="shared" si="56"/>
        <v>133800</v>
      </c>
      <c r="W71" s="123">
        <f t="shared" si="57"/>
        <v>1260</v>
      </c>
      <c r="X71" s="123">
        <f t="shared" si="58"/>
        <v>126000</v>
      </c>
    </row>
    <row r="72" spans="1:24" s="21" customFormat="1">
      <c r="A72" s="169" t="s">
        <v>570</v>
      </c>
      <c r="B72" s="173" t="s">
        <v>579</v>
      </c>
      <c r="C72" s="164" t="s">
        <v>577</v>
      </c>
      <c r="D72" s="164">
        <v>10</v>
      </c>
      <c r="E72" s="220">
        <v>1380</v>
      </c>
      <c r="F72" s="123">
        <f t="shared" ref="F72" si="60">E72*$D72</f>
        <v>13800</v>
      </c>
      <c r="G72" s="349">
        <v>1380</v>
      </c>
      <c r="H72" s="123">
        <f t="shared" si="49"/>
        <v>13800</v>
      </c>
      <c r="I72" s="349">
        <v>1380</v>
      </c>
      <c r="J72" s="123">
        <f t="shared" si="50"/>
        <v>13800</v>
      </c>
      <c r="K72" s="220">
        <v>1550</v>
      </c>
      <c r="L72" s="123">
        <f t="shared" si="51"/>
        <v>15500</v>
      </c>
      <c r="M72" s="220">
        <v>1450</v>
      </c>
      <c r="N72" s="123">
        <f t="shared" si="52"/>
        <v>14500</v>
      </c>
      <c r="O72" s="220">
        <v>1957.5000000000002</v>
      </c>
      <c r="P72" s="123">
        <f t="shared" si="53"/>
        <v>19575.000000000004</v>
      </c>
      <c r="Q72" s="387">
        <v>1885</v>
      </c>
      <c r="R72" s="123">
        <f t="shared" si="54"/>
        <v>18850</v>
      </c>
      <c r="S72" s="220">
        <v>1731.9</v>
      </c>
      <c r="T72" s="123">
        <f t="shared" si="55"/>
        <v>17319</v>
      </c>
      <c r="U72" s="220">
        <v>1558</v>
      </c>
      <c r="V72" s="123">
        <f t="shared" si="56"/>
        <v>15580</v>
      </c>
      <c r="W72" s="123">
        <f t="shared" si="57"/>
        <v>1380</v>
      </c>
      <c r="X72" s="123">
        <f t="shared" si="58"/>
        <v>13800</v>
      </c>
    </row>
    <row r="73" spans="1:24" s="21" customFormat="1">
      <c r="A73" s="169" t="s">
        <v>580</v>
      </c>
      <c r="B73" s="159" t="s">
        <v>581</v>
      </c>
      <c r="C73" s="164" t="s">
        <v>577</v>
      </c>
      <c r="D73" s="164" t="s">
        <v>582</v>
      </c>
      <c r="E73" s="220">
        <v>1680</v>
      </c>
      <c r="F73" s="166"/>
      <c r="G73" s="349">
        <v>1680</v>
      </c>
      <c r="H73" s="166"/>
      <c r="I73" s="349">
        <v>1680</v>
      </c>
      <c r="J73" s="166"/>
      <c r="K73" s="220"/>
      <c r="L73" s="166"/>
      <c r="M73" s="220">
        <v>1850</v>
      </c>
      <c r="N73" s="166"/>
      <c r="O73" s="220"/>
      <c r="P73" s="166"/>
      <c r="Q73" s="387"/>
      <c r="R73" s="166"/>
      <c r="S73" s="220"/>
      <c r="T73" s="166"/>
      <c r="U73" s="220"/>
      <c r="V73" s="166"/>
      <c r="W73" s="220"/>
      <c r="X73" s="166"/>
    </row>
    <row r="74" spans="1:24" s="21" customFormat="1">
      <c r="A74" s="169" t="s">
        <v>583</v>
      </c>
      <c r="B74" s="159" t="s">
        <v>584</v>
      </c>
      <c r="C74" s="164" t="s">
        <v>585</v>
      </c>
      <c r="D74" s="164" t="s">
        <v>450</v>
      </c>
      <c r="E74" s="220">
        <v>1800</v>
      </c>
      <c r="F74" s="166"/>
      <c r="G74" s="349">
        <v>1800</v>
      </c>
      <c r="H74" s="166"/>
      <c r="I74" s="349">
        <v>1800</v>
      </c>
      <c r="J74" s="166"/>
      <c r="K74" s="220"/>
      <c r="L74" s="166"/>
      <c r="M74" s="220">
        <v>2250</v>
      </c>
      <c r="N74" s="166"/>
      <c r="O74" s="220"/>
      <c r="P74" s="166"/>
      <c r="Q74" s="387"/>
      <c r="R74" s="166"/>
      <c r="S74" s="220"/>
      <c r="T74" s="166"/>
      <c r="U74" s="220"/>
      <c r="V74" s="166"/>
      <c r="W74" s="220"/>
      <c r="X74" s="166"/>
    </row>
    <row r="75" spans="1:24" s="19" customFormat="1">
      <c r="A75" s="169"/>
      <c r="B75" s="173"/>
      <c r="C75" s="164"/>
      <c r="D75" s="164"/>
      <c r="E75" s="174"/>
      <c r="F75" s="174"/>
      <c r="G75" s="333"/>
      <c r="H75" s="174"/>
      <c r="I75" s="333"/>
      <c r="J75" s="174"/>
      <c r="K75" s="174"/>
      <c r="L75" s="174"/>
      <c r="M75" s="174"/>
      <c r="N75" s="174"/>
      <c r="O75" s="174"/>
      <c r="P75" s="174"/>
      <c r="Q75" s="377"/>
      <c r="R75" s="174"/>
      <c r="S75" s="174"/>
      <c r="T75" s="174"/>
      <c r="U75" s="174"/>
      <c r="V75" s="174"/>
      <c r="W75" s="174"/>
      <c r="X75" s="174"/>
    </row>
    <row r="76" spans="1:24" s="21" customFormat="1">
      <c r="A76" s="160">
        <v>2.2000000000000002</v>
      </c>
      <c r="B76" s="198" t="s">
        <v>586</v>
      </c>
      <c r="C76" s="164"/>
      <c r="D76" s="164"/>
      <c r="E76" s="220"/>
      <c r="F76" s="166"/>
      <c r="G76" s="349"/>
      <c r="H76" s="166"/>
      <c r="I76" s="349"/>
      <c r="J76" s="166"/>
      <c r="K76" s="220"/>
      <c r="L76" s="166"/>
      <c r="M76" s="220"/>
      <c r="N76" s="166"/>
      <c r="O76" s="220"/>
      <c r="P76" s="166"/>
      <c r="Q76" s="387"/>
      <c r="R76" s="166"/>
      <c r="S76" s="220"/>
      <c r="T76" s="166"/>
      <c r="U76" s="220"/>
      <c r="V76" s="166"/>
      <c r="W76" s="220"/>
      <c r="X76" s="166"/>
    </row>
    <row r="77" spans="1:24" s="21" customFormat="1" ht="33.75">
      <c r="A77" s="164"/>
      <c r="B77" s="221" t="s">
        <v>587</v>
      </c>
      <c r="C77" s="164"/>
      <c r="D77" s="164"/>
      <c r="E77" s="220"/>
      <c r="F77" s="166"/>
      <c r="G77" s="349"/>
      <c r="H77" s="166"/>
      <c r="I77" s="349"/>
      <c r="J77" s="166"/>
      <c r="K77" s="220"/>
      <c r="L77" s="166"/>
      <c r="M77" s="220"/>
      <c r="N77" s="166"/>
      <c r="O77" s="220"/>
      <c r="P77" s="166"/>
      <c r="Q77" s="387"/>
      <c r="R77" s="166"/>
      <c r="S77" s="220"/>
      <c r="T77" s="166"/>
      <c r="U77" s="220"/>
      <c r="V77" s="166"/>
      <c r="W77" s="220"/>
      <c r="X77" s="166"/>
    </row>
    <row r="78" spans="1:24" s="21" customFormat="1">
      <c r="A78" s="169" t="s">
        <v>565</v>
      </c>
      <c r="B78" s="173" t="s">
        <v>578</v>
      </c>
      <c r="C78" s="164" t="s">
        <v>577</v>
      </c>
      <c r="D78" s="164">
        <v>25</v>
      </c>
      <c r="E78" s="220">
        <v>1325</v>
      </c>
      <c r="F78" s="123">
        <f t="shared" ref="F78" si="61">E78*$D78</f>
        <v>33125</v>
      </c>
      <c r="G78" s="349">
        <v>1325</v>
      </c>
      <c r="H78" s="123">
        <f t="shared" ref="H78:H79" si="62">G78*$D78</f>
        <v>33125</v>
      </c>
      <c r="I78" s="349">
        <v>1325</v>
      </c>
      <c r="J78" s="123">
        <f t="shared" ref="J78:J79" si="63">I78*$D78</f>
        <v>33125</v>
      </c>
      <c r="K78" s="220">
        <v>1350</v>
      </c>
      <c r="L78" s="123">
        <f t="shared" ref="L78:L79" si="64">K78*$D78</f>
        <v>33750</v>
      </c>
      <c r="M78" s="220">
        <v>1250</v>
      </c>
      <c r="N78" s="123">
        <f t="shared" ref="N78:N79" si="65">M78*$D78</f>
        <v>31250</v>
      </c>
      <c r="O78" s="220">
        <v>1687.5</v>
      </c>
      <c r="P78" s="123">
        <f t="shared" ref="P78:P79" si="66">O78*$D78</f>
        <v>42187.5</v>
      </c>
      <c r="Q78" s="387">
        <v>1625</v>
      </c>
      <c r="R78" s="123">
        <f t="shared" ref="R78:R79" si="67">Q78*$D78</f>
        <v>40625</v>
      </c>
      <c r="S78" s="220">
        <v>1485.8</v>
      </c>
      <c r="T78" s="123">
        <f t="shared" ref="T78:T79" si="68">S78*$D78</f>
        <v>37145</v>
      </c>
      <c r="U78" s="220">
        <v>1338</v>
      </c>
      <c r="V78" s="123">
        <f t="shared" ref="V78:V79" si="69">U78*$D78</f>
        <v>33450</v>
      </c>
      <c r="W78" s="123">
        <f t="shared" ref="W78:W79" si="70">MIN(S78,O78,M78,K78,E78)</f>
        <v>1250</v>
      </c>
      <c r="X78" s="123">
        <f t="shared" ref="X78:X79" si="71">W78*$D78</f>
        <v>31250</v>
      </c>
    </row>
    <row r="79" spans="1:24" s="21" customFormat="1">
      <c r="A79" s="169" t="s">
        <v>568</v>
      </c>
      <c r="B79" s="173" t="s">
        <v>579</v>
      </c>
      <c r="C79" s="164" t="s">
        <v>577</v>
      </c>
      <c r="D79" s="164">
        <v>5</v>
      </c>
      <c r="E79" s="220">
        <v>1650</v>
      </c>
      <c r="F79" s="123">
        <f t="shared" ref="F79" si="72">E79*$D79</f>
        <v>8250</v>
      </c>
      <c r="G79" s="349">
        <v>1650</v>
      </c>
      <c r="H79" s="123">
        <f t="shared" si="62"/>
        <v>8250</v>
      </c>
      <c r="I79" s="349">
        <v>1650</v>
      </c>
      <c r="J79" s="123">
        <f t="shared" si="63"/>
        <v>8250</v>
      </c>
      <c r="K79" s="220">
        <v>1550</v>
      </c>
      <c r="L79" s="123">
        <f t="shared" si="64"/>
        <v>7750</v>
      </c>
      <c r="M79" s="220">
        <v>1350</v>
      </c>
      <c r="N79" s="123">
        <f t="shared" si="65"/>
        <v>6750</v>
      </c>
      <c r="O79" s="220">
        <v>1822.5000000000002</v>
      </c>
      <c r="P79" s="123">
        <f t="shared" si="66"/>
        <v>9112.5000000000018</v>
      </c>
      <c r="Q79" s="387">
        <v>1755</v>
      </c>
      <c r="R79" s="123">
        <f t="shared" si="67"/>
        <v>8775</v>
      </c>
      <c r="S79" s="220">
        <v>1731.9</v>
      </c>
      <c r="T79" s="123">
        <f t="shared" si="68"/>
        <v>8659.5</v>
      </c>
      <c r="U79" s="220">
        <v>1558</v>
      </c>
      <c r="V79" s="123">
        <f t="shared" si="69"/>
        <v>7790</v>
      </c>
      <c r="W79" s="123">
        <f t="shared" si="70"/>
        <v>1350</v>
      </c>
      <c r="X79" s="123">
        <f t="shared" si="71"/>
        <v>6750</v>
      </c>
    </row>
    <row r="80" spans="1:24" s="21" customFormat="1">
      <c r="A80" s="169" t="s">
        <v>570</v>
      </c>
      <c r="B80" s="159" t="s">
        <v>581</v>
      </c>
      <c r="C80" s="164" t="s">
        <v>577</v>
      </c>
      <c r="D80" s="164" t="s">
        <v>450</v>
      </c>
      <c r="E80" s="220">
        <v>1850</v>
      </c>
      <c r="F80" s="166"/>
      <c r="G80" s="349">
        <v>1850</v>
      </c>
      <c r="H80" s="166"/>
      <c r="I80" s="349">
        <v>1850</v>
      </c>
      <c r="J80" s="166"/>
      <c r="K80" s="220"/>
      <c r="L80" s="166"/>
      <c r="M80" s="220">
        <v>1650</v>
      </c>
      <c r="N80" s="166"/>
      <c r="O80" s="220"/>
      <c r="P80" s="166"/>
      <c r="Q80" s="387"/>
      <c r="R80" s="166"/>
      <c r="S80" s="220"/>
      <c r="T80" s="166"/>
      <c r="U80" s="220"/>
      <c r="V80" s="166"/>
      <c r="W80" s="220"/>
      <c r="X80" s="166"/>
    </row>
    <row r="81" spans="1:24" s="21" customFormat="1">
      <c r="A81" s="169" t="s">
        <v>580</v>
      </c>
      <c r="B81" s="159" t="s">
        <v>584</v>
      </c>
      <c r="C81" s="164" t="s">
        <v>585</v>
      </c>
      <c r="D81" s="164" t="s">
        <v>450</v>
      </c>
      <c r="E81" s="220">
        <v>2250</v>
      </c>
      <c r="F81" s="166"/>
      <c r="G81" s="349">
        <v>2250</v>
      </c>
      <c r="H81" s="166"/>
      <c r="I81" s="349">
        <v>2250</v>
      </c>
      <c r="J81" s="166"/>
      <c r="K81" s="220"/>
      <c r="L81" s="166"/>
      <c r="M81" s="220">
        <v>2050</v>
      </c>
      <c r="N81" s="166"/>
      <c r="O81" s="220"/>
      <c r="P81" s="166"/>
      <c r="Q81" s="387"/>
      <c r="R81" s="166"/>
      <c r="S81" s="220"/>
      <c r="T81" s="166"/>
      <c r="U81" s="220"/>
      <c r="V81" s="166"/>
      <c r="W81" s="220"/>
      <c r="X81" s="166"/>
    </row>
    <row r="82" spans="1:24" s="19" customFormat="1">
      <c r="A82" s="169"/>
      <c r="B82" s="173"/>
      <c r="C82" s="164"/>
      <c r="D82" s="164"/>
      <c r="E82" s="174"/>
      <c r="F82" s="174"/>
      <c r="G82" s="333"/>
      <c r="H82" s="174"/>
      <c r="I82" s="333"/>
      <c r="J82" s="174"/>
      <c r="K82" s="174"/>
      <c r="L82" s="174"/>
      <c r="M82" s="174"/>
      <c r="N82" s="174"/>
      <c r="O82" s="174"/>
      <c r="P82" s="174"/>
      <c r="Q82" s="377"/>
      <c r="R82" s="174"/>
      <c r="S82" s="174"/>
      <c r="T82" s="174"/>
      <c r="U82" s="174"/>
      <c r="V82" s="174"/>
      <c r="W82" s="174"/>
      <c r="X82" s="174"/>
    </row>
    <row r="83" spans="1:24" s="20" customFormat="1">
      <c r="A83" s="167">
        <v>3</v>
      </c>
      <c r="B83" s="168" t="s">
        <v>588</v>
      </c>
      <c r="C83" s="160"/>
      <c r="D83" s="160"/>
      <c r="E83" s="219"/>
      <c r="F83" s="219"/>
      <c r="G83" s="348"/>
      <c r="H83" s="219"/>
      <c r="I83" s="348"/>
      <c r="J83" s="219"/>
      <c r="K83" s="219"/>
      <c r="L83" s="219"/>
      <c r="M83" s="219"/>
      <c r="N83" s="219"/>
      <c r="O83" s="219"/>
      <c r="P83" s="219"/>
      <c r="Q83" s="388"/>
      <c r="R83" s="219"/>
      <c r="S83" s="219"/>
      <c r="T83" s="219"/>
      <c r="U83" s="219"/>
      <c r="V83" s="219"/>
      <c r="W83" s="219"/>
      <c r="X83" s="219"/>
    </row>
    <row r="84" spans="1:24" s="19" customFormat="1">
      <c r="A84" s="160">
        <v>3.1</v>
      </c>
      <c r="B84" s="222" t="s">
        <v>589</v>
      </c>
      <c r="C84" s="223"/>
      <c r="D84" s="164"/>
      <c r="E84" s="220"/>
      <c r="F84" s="166"/>
      <c r="G84" s="349"/>
      <c r="H84" s="166"/>
      <c r="I84" s="349"/>
      <c r="J84" s="166"/>
      <c r="K84" s="220"/>
      <c r="L84" s="166"/>
      <c r="M84" s="220"/>
      <c r="N84" s="166"/>
      <c r="O84" s="220"/>
      <c r="P84" s="166"/>
      <c r="Q84" s="387"/>
      <c r="R84" s="166"/>
      <c r="S84" s="220"/>
      <c r="T84" s="166"/>
      <c r="U84" s="220"/>
      <c r="V84" s="166"/>
      <c r="W84" s="220"/>
      <c r="X84" s="166"/>
    </row>
    <row r="85" spans="1:24" s="19" customFormat="1" ht="22.5">
      <c r="A85" s="164"/>
      <c r="B85" s="224" t="s">
        <v>590</v>
      </c>
      <c r="C85" s="223"/>
      <c r="D85" s="164"/>
      <c r="E85" s="220"/>
      <c r="F85" s="166"/>
      <c r="G85" s="349"/>
      <c r="H85" s="166"/>
      <c r="I85" s="349"/>
      <c r="J85" s="166"/>
      <c r="K85" s="220"/>
      <c r="L85" s="166"/>
      <c r="M85" s="220"/>
      <c r="N85" s="166"/>
      <c r="O85" s="220"/>
      <c r="P85" s="166"/>
      <c r="Q85" s="387"/>
      <c r="R85" s="166"/>
      <c r="S85" s="220"/>
      <c r="T85" s="166"/>
      <c r="U85" s="220"/>
      <c r="V85" s="166"/>
      <c r="W85" s="220"/>
      <c r="X85" s="166"/>
    </row>
    <row r="86" spans="1:24" s="22" customFormat="1">
      <c r="A86" s="169" t="s">
        <v>565</v>
      </c>
      <c r="B86" s="173" t="s">
        <v>591</v>
      </c>
      <c r="C86" s="164" t="s">
        <v>585</v>
      </c>
      <c r="D86" s="164">
        <v>95</v>
      </c>
      <c r="E86" s="220">
        <v>1600</v>
      </c>
      <c r="F86" s="123">
        <f t="shared" ref="F86" si="73">E86*$D86</f>
        <v>152000</v>
      </c>
      <c r="G86" s="349">
        <v>1150</v>
      </c>
      <c r="H86" s="123">
        <f t="shared" ref="H86:H87" si="74">G86*$D86</f>
        <v>109250</v>
      </c>
      <c r="I86" s="349">
        <v>1150</v>
      </c>
      <c r="J86" s="123">
        <f t="shared" ref="J86:J87" si="75">I86*$D86</f>
        <v>109250</v>
      </c>
      <c r="K86" s="220">
        <v>850</v>
      </c>
      <c r="L86" s="123">
        <f t="shared" ref="L86:L87" si="76">K86*$D86</f>
        <v>80750</v>
      </c>
      <c r="M86" s="220">
        <v>950</v>
      </c>
      <c r="N86" s="123">
        <f t="shared" ref="N86:N87" si="77">M86*$D86</f>
        <v>90250</v>
      </c>
      <c r="O86" s="220">
        <v>1282.5</v>
      </c>
      <c r="P86" s="123">
        <f t="shared" ref="P86:P87" si="78">O86*$D86</f>
        <v>121837.5</v>
      </c>
      <c r="Q86" s="387">
        <v>1235</v>
      </c>
      <c r="R86" s="123">
        <f t="shared" ref="R86:R87" si="79">Q86*$D86</f>
        <v>117325</v>
      </c>
      <c r="S86" s="220">
        <v>1237.4000000000001</v>
      </c>
      <c r="T86" s="123">
        <f t="shared" ref="T86:T87" si="80">S86*$D86</f>
        <v>117553.00000000001</v>
      </c>
      <c r="U86" s="220">
        <v>1112</v>
      </c>
      <c r="V86" s="123">
        <f t="shared" ref="V86:V87" si="81">U86*$D86</f>
        <v>105640</v>
      </c>
      <c r="W86" s="123">
        <f t="shared" ref="W86:W87" si="82">MIN(S86,O86,M86,K86,E86)</f>
        <v>850</v>
      </c>
      <c r="X86" s="123">
        <f t="shared" ref="X86:X87" si="83">W86*$D86</f>
        <v>80750</v>
      </c>
    </row>
    <row r="87" spans="1:24" s="22" customFormat="1">
      <c r="A87" s="169" t="s">
        <v>568</v>
      </c>
      <c r="B87" s="173" t="s">
        <v>592</v>
      </c>
      <c r="C87" s="164" t="s">
        <v>585</v>
      </c>
      <c r="D87" s="164">
        <v>45</v>
      </c>
      <c r="E87" s="220">
        <v>1600</v>
      </c>
      <c r="F87" s="123">
        <f t="shared" ref="F87" si="84">E87*$D87</f>
        <v>72000</v>
      </c>
      <c r="G87" s="349">
        <v>1025</v>
      </c>
      <c r="H87" s="123">
        <f t="shared" si="74"/>
        <v>46125</v>
      </c>
      <c r="I87" s="349">
        <v>1025</v>
      </c>
      <c r="J87" s="123">
        <f t="shared" si="75"/>
        <v>46125</v>
      </c>
      <c r="K87" s="220">
        <v>750</v>
      </c>
      <c r="L87" s="123">
        <f t="shared" si="76"/>
        <v>33750</v>
      </c>
      <c r="M87" s="220">
        <v>1250</v>
      </c>
      <c r="N87" s="123">
        <f t="shared" si="77"/>
        <v>56250</v>
      </c>
      <c r="O87" s="220">
        <v>1687.5</v>
      </c>
      <c r="P87" s="123">
        <f t="shared" si="78"/>
        <v>75937.5</v>
      </c>
      <c r="Q87" s="387">
        <v>1625</v>
      </c>
      <c r="R87" s="123">
        <f t="shared" si="79"/>
        <v>73125</v>
      </c>
      <c r="S87" s="220">
        <v>1485.8</v>
      </c>
      <c r="T87" s="123">
        <f t="shared" si="80"/>
        <v>66861</v>
      </c>
      <c r="U87" s="220">
        <v>1338</v>
      </c>
      <c r="V87" s="123">
        <f t="shared" si="81"/>
        <v>60210</v>
      </c>
      <c r="W87" s="123">
        <f t="shared" si="82"/>
        <v>750</v>
      </c>
      <c r="X87" s="123">
        <f t="shared" si="83"/>
        <v>33750</v>
      </c>
    </row>
    <row r="88" spans="1:24" s="19" customFormat="1">
      <c r="A88" s="169"/>
      <c r="B88" s="173"/>
      <c r="C88" s="164"/>
      <c r="D88" s="164"/>
      <c r="E88" s="174"/>
      <c r="F88" s="174"/>
      <c r="G88" s="333"/>
      <c r="H88" s="174"/>
      <c r="I88" s="333"/>
      <c r="J88" s="174"/>
      <c r="K88" s="174"/>
      <c r="L88" s="174"/>
      <c r="M88" s="174"/>
      <c r="N88" s="174"/>
      <c r="O88" s="174"/>
      <c r="P88" s="174"/>
      <c r="Q88" s="377">
        <v>0</v>
      </c>
      <c r="R88" s="174"/>
      <c r="S88" s="174"/>
      <c r="T88" s="174"/>
      <c r="U88" s="174"/>
      <c r="V88" s="174"/>
      <c r="W88" s="174"/>
      <c r="X88" s="174"/>
    </row>
    <row r="89" spans="1:24" s="22" customFormat="1">
      <c r="A89" s="160">
        <v>3.2</v>
      </c>
      <c r="B89" s="222" t="s">
        <v>593</v>
      </c>
      <c r="C89" s="223"/>
      <c r="D89" s="164"/>
      <c r="E89" s="220"/>
      <c r="F89" s="166"/>
      <c r="G89" s="349"/>
      <c r="H89" s="166"/>
      <c r="I89" s="349"/>
      <c r="J89" s="166"/>
      <c r="K89" s="220"/>
      <c r="L89" s="166"/>
      <c r="M89" s="220"/>
      <c r="N89" s="166"/>
      <c r="O89" s="220"/>
      <c r="P89" s="166"/>
      <c r="Q89" s="387">
        <v>0</v>
      </c>
      <c r="R89" s="166"/>
      <c r="S89" s="220"/>
      <c r="T89" s="166"/>
      <c r="U89" s="220"/>
      <c r="V89" s="166"/>
      <c r="W89" s="220"/>
      <c r="X89" s="166"/>
    </row>
    <row r="90" spans="1:24" ht="22.5">
      <c r="A90" s="225"/>
      <c r="B90" s="224" t="s">
        <v>594</v>
      </c>
      <c r="C90" s="164"/>
      <c r="D90" s="164"/>
      <c r="E90" s="220"/>
      <c r="F90" s="166"/>
      <c r="G90" s="349"/>
      <c r="H90" s="166"/>
      <c r="I90" s="349"/>
      <c r="J90" s="166"/>
      <c r="K90" s="220"/>
      <c r="L90" s="166"/>
      <c r="M90" s="220"/>
      <c r="N90" s="166"/>
      <c r="O90" s="220"/>
      <c r="P90" s="166"/>
      <c r="Q90" s="387">
        <v>0</v>
      </c>
      <c r="R90" s="166"/>
      <c r="S90" s="220"/>
      <c r="T90" s="166"/>
      <c r="U90" s="220"/>
      <c r="V90" s="166"/>
      <c r="W90" s="220"/>
      <c r="X90" s="166"/>
    </row>
    <row r="91" spans="1:24">
      <c r="A91" s="169" t="s">
        <v>565</v>
      </c>
      <c r="B91" s="173" t="s">
        <v>595</v>
      </c>
      <c r="C91" s="164" t="s">
        <v>62</v>
      </c>
      <c r="D91" s="164">
        <v>20</v>
      </c>
      <c r="E91" s="220">
        <v>1350</v>
      </c>
      <c r="F91" s="123">
        <f>E91*$D91</f>
        <v>27000</v>
      </c>
      <c r="G91" s="349">
        <v>1350</v>
      </c>
      <c r="H91" s="123">
        <f>G91*$D91</f>
        <v>27000</v>
      </c>
      <c r="I91" s="349">
        <v>1350</v>
      </c>
      <c r="J91" s="123">
        <f>I91*$D91</f>
        <v>27000</v>
      </c>
      <c r="K91" s="220">
        <v>1550</v>
      </c>
      <c r="L91" s="123">
        <f>K91*$D91</f>
        <v>31000</v>
      </c>
      <c r="M91" s="220">
        <v>1450</v>
      </c>
      <c r="N91" s="123">
        <f>M91*$D91</f>
        <v>29000</v>
      </c>
      <c r="O91" s="220">
        <v>1957.5000000000002</v>
      </c>
      <c r="P91" s="123">
        <f>O91*$D91</f>
        <v>39150.000000000007</v>
      </c>
      <c r="Q91" s="387">
        <v>1885</v>
      </c>
      <c r="R91" s="123">
        <f>Q91*$D91</f>
        <v>37700</v>
      </c>
      <c r="S91" s="220">
        <v>2104.5</v>
      </c>
      <c r="T91" s="123">
        <f>S91*$D91</f>
        <v>42090</v>
      </c>
      <c r="U91" s="220">
        <v>1895</v>
      </c>
      <c r="V91" s="123">
        <f>U91*$D91</f>
        <v>37900</v>
      </c>
      <c r="W91" s="123">
        <f>MIN(S91,O91,M91,K91,E91)</f>
        <v>1350</v>
      </c>
      <c r="X91" s="123">
        <f>W91*$D91</f>
        <v>27000</v>
      </c>
    </row>
    <row r="92" spans="1:24" s="19" customFormat="1">
      <c r="A92" s="169"/>
      <c r="B92" s="173"/>
      <c r="C92" s="164"/>
      <c r="D92" s="164"/>
      <c r="E92" s="174"/>
      <c r="F92" s="174"/>
      <c r="G92" s="333"/>
      <c r="H92" s="174"/>
      <c r="I92" s="333"/>
      <c r="J92" s="174"/>
      <c r="K92" s="174"/>
      <c r="L92" s="174"/>
      <c r="M92" s="174"/>
      <c r="N92" s="174"/>
      <c r="O92" s="174"/>
      <c r="P92" s="174"/>
      <c r="Q92" s="377">
        <v>0</v>
      </c>
      <c r="R92" s="174"/>
      <c r="S92" s="174"/>
      <c r="T92" s="174"/>
      <c r="U92" s="174"/>
      <c r="V92" s="174"/>
      <c r="W92" s="174"/>
      <c r="X92" s="174"/>
    </row>
    <row r="93" spans="1:24" s="20" customFormat="1">
      <c r="A93" s="167">
        <v>4</v>
      </c>
      <c r="B93" s="168" t="s">
        <v>596</v>
      </c>
      <c r="C93" s="160"/>
      <c r="D93" s="160"/>
      <c r="E93" s="219"/>
      <c r="F93" s="219"/>
      <c r="G93" s="348"/>
      <c r="H93" s="219"/>
      <c r="I93" s="348"/>
      <c r="J93" s="219"/>
      <c r="K93" s="219"/>
      <c r="L93" s="219"/>
      <c r="M93" s="219"/>
      <c r="N93" s="219"/>
      <c r="O93" s="219"/>
      <c r="P93" s="219"/>
      <c r="Q93" s="388">
        <v>0</v>
      </c>
      <c r="R93" s="219"/>
      <c r="S93" s="219"/>
      <c r="T93" s="219"/>
      <c r="U93" s="219"/>
      <c r="V93" s="219"/>
      <c r="W93" s="219"/>
      <c r="X93" s="219"/>
    </row>
    <row r="94" spans="1:24" ht="22.5">
      <c r="A94" s="169" t="s">
        <v>565</v>
      </c>
      <c r="B94" s="221" t="s">
        <v>597</v>
      </c>
      <c r="C94" s="164" t="s">
        <v>577</v>
      </c>
      <c r="D94" s="164">
        <v>1</v>
      </c>
      <c r="E94" s="220">
        <v>5400</v>
      </c>
      <c r="F94" s="123">
        <f t="shared" ref="F94:L99" si="85">E94*$D94</f>
        <v>5400</v>
      </c>
      <c r="G94" s="349">
        <v>5400</v>
      </c>
      <c r="H94" s="123">
        <f t="shared" ref="H94:H99" si="86">G94*$D94</f>
        <v>5400</v>
      </c>
      <c r="I94" s="349">
        <v>5400</v>
      </c>
      <c r="J94" s="123">
        <f t="shared" ref="J94:J99" si="87">I94*$D94</f>
        <v>5400</v>
      </c>
      <c r="K94" s="220">
        <v>12500</v>
      </c>
      <c r="L94" s="123">
        <f t="shared" si="85"/>
        <v>12500</v>
      </c>
      <c r="M94" s="220">
        <v>7650</v>
      </c>
      <c r="N94" s="123">
        <f t="shared" ref="N94:N99" si="88">M94*$D94</f>
        <v>7650</v>
      </c>
      <c r="O94" s="220">
        <v>10327.5</v>
      </c>
      <c r="P94" s="123">
        <f t="shared" ref="P94:P99" si="89">O94*$D94</f>
        <v>10327.5</v>
      </c>
      <c r="Q94" s="387">
        <v>9945</v>
      </c>
      <c r="R94" s="123">
        <f t="shared" ref="R94:R99" si="90">Q94*$D94</f>
        <v>9945</v>
      </c>
      <c r="S94" s="220">
        <v>8661.7999999999993</v>
      </c>
      <c r="T94" s="123">
        <f t="shared" ref="T94:T99" si="91">S94*$D94</f>
        <v>8661.7999999999993</v>
      </c>
      <c r="U94" s="220">
        <v>7796</v>
      </c>
      <c r="V94" s="123">
        <f t="shared" ref="V94:V99" si="92">U94*$D94</f>
        <v>7796</v>
      </c>
      <c r="W94" s="123">
        <f t="shared" ref="W94:W99" si="93">MIN(S94,O94,M94,K94,E94)</f>
        <v>5400</v>
      </c>
      <c r="X94" s="123">
        <f t="shared" ref="X94:X99" si="94">W94*$D94</f>
        <v>5400</v>
      </c>
    </row>
    <row r="95" spans="1:24" s="23" customFormat="1" ht="22.5">
      <c r="A95" s="169" t="s">
        <v>568</v>
      </c>
      <c r="B95" s="221" t="s">
        <v>598</v>
      </c>
      <c r="C95" s="164" t="s">
        <v>599</v>
      </c>
      <c r="D95" s="186">
        <v>1</v>
      </c>
      <c r="E95" s="210">
        <v>12000</v>
      </c>
      <c r="F95" s="123">
        <f t="shared" si="85"/>
        <v>12000</v>
      </c>
      <c r="G95" s="346">
        <v>9585</v>
      </c>
      <c r="H95" s="123">
        <f t="shared" si="86"/>
        <v>9585</v>
      </c>
      <c r="I95" s="376">
        <v>9585</v>
      </c>
      <c r="J95" s="123">
        <f t="shared" si="87"/>
        <v>9585</v>
      </c>
      <c r="K95" s="210">
        <v>12500</v>
      </c>
      <c r="L95" s="123">
        <f t="shared" si="85"/>
        <v>12500</v>
      </c>
      <c r="M95" s="210">
        <v>10500</v>
      </c>
      <c r="N95" s="123">
        <f t="shared" si="88"/>
        <v>10500</v>
      </c>
      <c r="O95" s="210">
        <v>14175.000000000002</v>
      </c>
      <c r="P95" s="123">
        <f t="shared" si="89"/>
        <v>14175.000000000002</v>
      </c>
      <c r="Q95" s="376">
        <v>13650</v>
      </c>
      <c r="R95" s="123">
        <f t="shared" si="90"/>
        <v>13650</v>
      </c>
      <c r="S95" s="210">
        <v>7424.4</v>
      </c>
      <c r="T95" s="123">
        <f t="shared" si="91"/>
        <v>7424.4</v>
      </c>
      <c r="U95" s="210">
        <v>6682</v>
      </c>
      <c r="V95" s="123">
        <f t="shared" si="92"/>
        <v>6682</v>
      </c>
      <c r="W95" s="123">
        <f t="shared" si="93"/>
        <v>7424.4</v>
      </c>
      <c r="X95" s="123">
        <f t="shared" si="94"/>
        <v>7424.4</v>
      </c>
    </row>
    <row r="96" spans="1:24" s="23" customFormat="1" ht="22.5">
      <c r="A96" s="169" t="s">
        <v>570</v>
      </c>
      <c r="B96" s="221" t="s">
        <v>600</v>
      </c>
      <c r="C96" s="164" t="s">
        <v>497</v>
      </c>
      <c r="D96" s="226">
        <v>1.5</v>
      </c>
      <c r="E96" s="220">
        <v>14400</v>
      </c>
      <c r="F96" s="123">
        <f t="shared" si="85"/>
        <v>21600</v>
      </c>
      <c r="G96" s="349">
        <v>13568</v>
      </c>
      <c r="H96" s="123">
        <f t="shared" si="86"/>
        <v>20352</v>
      </c>
      <c r="I96" s="349">
        <v>13568</v>
      </c>
      <c r="J96" s="123">
        <f t="shared" si="87"/>
        <v>20352</v>
      </c>
      <c r="K96" s="220">
        <v>12500</v>
      </c>
      <c r="L96" s="123">
        <f t="shared" si="85"/>
        <v>18750</v>
      </c>
      <c r="M96" s="220">
        <v>11500</v>
      </c>
      <c r="N96" s="123">
        <f t="shared" si="88"/>
        <v>17250</v>
      </c>
      <c r="O96" s="220">
        <v>15525.000000000002</v>
      </c>
      <c r="P96" s="123">
        <f t="shared" si="89"/>
        <v>23287.500000000004</v>
      </c>
      <c r="Q96" s="387">
        <v>14950</v>
      </c>
      <c r="R96" s="123">
        <f t="shared" si="90"/>
        <v>22425</v>
      </c>
      <c r="S96" s="220">
        <v>12374</v>
      </c>
      <c r="T96" s="123">
        <f t="shared" si="91"/>
        <v>18561</v>
      </c>
      <c r="U96" s="220">
        <v>11500</v>
      </c>
      <c r="V96" s="123">
        <f t="shared" si="92"/>
        <v>17250</v>
      </c>
      <c r="W96" s="123">
        <f t="shared" si="93"/>
        <v>11500</v>
      </c>
      <c r="X96" s="123">
        <f t="shared" si="94"/>
        <v>17250</v>
      </c>
    </row>
    <row r="97" spans="1:24" s="23" customFormat="1" ht="22.5">
      <c r="A97" s="169" t="s">
        <v>580</v>
      </c>
      <c r="B97" s="221" t="s">
        <v>601</v>
      </c>
      <c r="C97" s="164" t="s">
        <v>497</v>
      </c>
      <c r="D97" s="226">
        <v>0.5</v>
      </c>
      <c r="E97" s="220">
        <v>12000</v>
      </c>
      <c r="F97" s="123">
        <f t="shared" si="85"/>
        <v>6000</v>
      </c>
      <c r="G97" s="349">
        <v>7548</v>
      </c>
      <c r="H97" s="123">
        <f t="shared" si="86"/>
        <v>3774</v>
      </c>
      <c r="I97" s="349">
        <v>7548</v>
      </c>
      <c r="J97" s="123">
        <f t="shared" si="87"/>
        <v>3774</v>
      </c>
      <c r="K97" s="220">
        <v>9500</v>
      </c>
      <c r="L97" s="123">
        <f t="shared" si="85"/>
        <v>4750</v>
      </c>
      <c r="M97" s="220">
        <v>5650</v>
      </c>
      <c r="N97" s="123">
        <f t="shared" si="88"/>
        <v>2825</v>
      </c>
      <c r="O97" s="220">
        <v>7627.5000000000009</v>
      </c>
      <c r="P97" s="123">
        <f t="shared" si="89"/>
        <v>3813.7500000000005</v>
      </c>
      <c r="Q97" s="387">
        <v>7345</v>
      </c>
      <c r="R97" s="123">
        <f t="shared" si="90"/>
        <v>3672.5</v>
      </c>
      <c r="S97" s="220">
        <v>9280.5</v>
      </c>
      <c r="T97" s="123">
        <f t="shared" si="91"/>
        <v>4640.25</v>
      </c>
      <c r="U97" s="220">
        <v>8352</v>
      </c>
      <c r="V97" s="123">
        <f t="shared" si="92"/>
        <v>4176</v>
      </c>
      <c r="W97" s="123">
        <f t="shared" si="93"/>
        <v>5650</v>
      </c>
      <c r="X97" s="123">
        <f t="shared" si="94"/>
        <v>2825</v>
      </c>
    </row>
    <row r="98" spans="1:24" s="23" customFormat="1" ht="33.75">
      <c r="A98" s="164" t="s">
        <v>583</v>
      </c>
      <c r="B98" s="180" t="s">
        <v>602</v>
      </c>
      <c r="C98" s="164" t="s">
        <v>62</v>
      </c>
      <c r="D98" s="186">
        <v>1</v>
      </c>
      <c r="E98" s="210">
        <v>6600</v>
      </c>
      <c r="F98" s="123">
        <f t="shared" si="85"/>
        <v>6600</v>
      </c>
      <c r="G98" s="346">
        <v>6600</v>
      </c>
      <c r="H98" s="123">
        <f t="shared" si="86"/>
        <v>6600</v>
      </c>
      <c r="I98" s="376">
        <v>6600</v>
      </c>
      <c r="J98" s="123">
        <f t="shared" si="87"/>
        <v>6600</v>
      </c>
      <c r="K98" s="210">
        <v>11500</v>
      </c>
      <c r="L98" s="123">
        <f t="shared" si="85"/>
        <v>11500</v>
      </c>
      <c r="M98" s="210">
        <v>7650</v>
      </c>
      <c r="N98" s="123">
        <f t="shared" si="88"/>
        <v>7650</v>
      </c>
      <c r="O98" s="210">
        <v>10327.5</v>
      </c>
      <c r="P98" s="123">
        <f t="shared" si="89"/>
        <v>10327.5</v>
      </c>
      <c r="Q98" s="376">
        <v>9945</v>
      </c>
      <c r="R98" s="123">
        <f t="shared" si="90"/>
        <v>9945</v>
      </c>
      <c r="S98" s="210">
        <v>12982.35</v>
      </c>
      <c r="T98" s="123">
        <f t="shared" si="91"/>
        <v>12982.35</v>
      </c>
      <c r="U98" s="210">
        <v>11684</v>
      </c>
      <c r="V98" s="123">
        <f t="shared" si="92"/>
        <v>11684</v>
      </c>
      <c r="W98" s="123">
        <f t="shared" si="93"/>
        <v>6600</v>
      </c>
      <c r="X98" s="123">
        <f t="shared" si="94"/>
        <v>6600</v>
      </c>
    </row>
    <row r="99" spans="1:24" s="23" customFormat="1" ht="33.75">
      <c r="A99" s="164" t="s">
        <v>603</v>
      </c>
      <c r="B99" s="221" t="s">
        <v>604</v>
      </c>
      <c r="C99" s="164" t="s">
        <v>577</v>
      </c>
      <c r="D99" s="164">
        <v>1</v>
      </c>
      <c r="E99" s="220">
        <v>6600</v>
      </c>
      <c r="F99" s="123">
        <f t="shared" si="85"/>
        <v>6600</v>
      </c>
      <c r="G99" s="349">
        <v>6600</v>
      </c>
      <c r="H99" s="123">
        <f t="shared" si="86"/>
        <v>6600</v>
      </c>
      <c r="I99" s="349">
        <v>6600</v>
      </c>
      <c r="J99" s="123">
        <f t="shared" si="87"/>
        <v>6600</v>
      </c>
      <c r="K99" s="220">
        <v>11500</v>
      </c>
      <c r="L99" s="123">
        <f t="shared" si="85"/>
        <v>11500</v>
      </c>
      <c r="M99" s="220">
        <v>7850</v>
      </c>
      <c r="N99" s="123">
        <f t="shared" si="88"/>
        <v>7850</v>
      </c>
      <c r="O99" s="220">
        <v>10597.5</v>
      </c>
      <c r="P99" s="123">
        <f t="shared" si="89"/>
        <v>10597.5</v>
      </c>
      <c r="Q99" s="387">
        <v>10205</v>
      </c>
      <c r="R99" s="123">
        <f t="shared" si="90"/>
        <v>10205</v>
      </c>
      <c r="S99" s="220">
        <v>7424.4</v>
      </c>
      <c r="T99" s="123">
        <f t="shared" si="91"/>
        <v>7424.4</v>
      </c>
      <c r="U99" s="220">
        <v>6682</v>
      </c>
      <c r="V99" s="123">
        <f t="shared" si="92"/>
        <v>6682</v>
      </c>
      <c r="W99" s="123">
        <f t="shared" si="93"/>
        <v>6600</v>
      </c>
      <c r="X99" s="123">
        <f t="shared" si="94"/>
        <v>6600</v>
      </c>
    </row>
    <row r="100" spans="1:24" s="23" customFormat="1" ht="22.5">
      <c r="A100" s="164" t="s">
        <v>605</v>
      </c>
      <c r="B100" s="227" t="s">
        <v>606</v>
      </c>
      <c r="C100" s="164"/>
      <c r="D100" s="164"/>
      <c r="E100" s="220"/>
      <c r="F100" s="188"/>
      <c r="G100" s="349"/>
      <c r="H100" s="188"/>
      <c r="I100" s="349"/>
      <c r="J100" s="188"/>
      <c r="K100" s="220"/>
      <c r="L100" s="188"/>
      <c r="M100" s="220"/>
      <c r="N100" s="188"/>
      <c r="O100" s="220"/>
      <c r="P100" s="188"/>
      <c r="Q100" s="387">
        <v>0</v>
      </c>
      <c r="R100" s="188"/>
      <c r="S100" s="220">
        <v>0</v>
      </c>
      <c r="T100" s="188"/>
      <c r="U100" s="220">
        <v>0</v>
      </c>
      <c r="V100" s="188"/>
      <c r="W100" s="220">
        <v>0</v>
      </c>
      <c r="X100" s="188"/>
    </row>
    <row r="101" spans="1:24" s="23" customFormat="1">
      <c r="A101" s="164" t="s">
        <v>607</v>
      </c>
      <c r="B101" s="209" t="s">
        <v>608</v>
      </c>
      <c r="C101" s="164" t="s">
        <v>609</v>
      </c>
      <c r="D101" s="186">
        <v>20</v>
      </c>
      <c r="E101" s="210">
        <v>1850</v>
      </c>
      <c r="F101" s="123">
        <f>E101*$D101</f>
        <v>37000</v>
      </c>
      <c r="G101" s="346">
        <v>1650</v>
      </c>
      <c r="H101" s="123">
        <f>G101*$D101</f>
        <v>33000</v>
      </c>
      <c r="I101" s="376">
        <v>1650</v>
      </c>
      <c r="J101" s="123">
        <f>I101*$D101</f>
        <v>33000</v>
      </c>
      <c r="K101" s="210">
        <v>1500</v>
      </c>
      <c r="L101" s="123">
        <f>K101*$D101</f>
        <v>30000</v>
      </c>
      <c r="M101" s="210">
        <v>1450</v>
      </c>
      <c r="N101" s="123">
        <f>M101*$D101</f>
        <v>29000</v>
      </c>
      <c r="O101" s="210">
        <v>1957.5000000000002</v>
      </c>
      <c r="P101" s="123">
        <f>O101*$D101</f>
        <v>39150.000000000007</v>
      </c>
      <c r="Q101" s="376">
        <v>1885</v>
      </c>
      <c r="R101" s="123">
        <f>Q101*$D101</f>
        <v>37700</v>
      </c>
      <c r="S101" s="210">
        <v>2451.8000000000002</v>
      </c>
      <c r="T101" s="123">
        <f>S101*$D101</f>
        <v>49036</v>
      </c>
      <c r="U101" s="210">
        <v>2206</v>
      </c>
      <c r="V101" s="123">
        <f>U101*$D101</f>
        <v>44120</v>
      </c>
      <c r="W101" s="123">
        <f>MIN(S101,O101,M101,K101,E101)</f>
        <v>1450</v>
      </c>
      <c r="X101" s="123">
        <f>W101*$D101</f>
        <v>29000</v>
      </c>
    </row>
    <row r="102" spans="1:24" s="23" customFormat="1">
      <c r="A102" s="164" t="s">
        <v>610</v>
      </c>
      <c r="B102" s="209" t="s">
        <v>611</v>
      </c>
      <c r="C102" s="164" t="s">
        <v>609</v>
      </c>
      <c r="D102" s="186" t="s">
        <v>582</v>
      </c>
      <c r="E102" s="210">
        <v>1750</v>
      </c>
      <c r="F102" s="210"/>
      <c r="G102" s="346">
        <v>1750</v>
      </c>
      <c r="H102" s="210"/>
      <c r="I102" s="376">
        <v>1750</v>
      </c>
      <c r="J102" s="210"/>
      <c r="K102" s="210"/>
      <c r="L102" s="210"/>
      <c r="M102" s="210">
        <v>1650</v>
      </c>
      <c r="N102" s="210"/>
      <c r="O102" s="210">
        <v>2227.5</v>
      </c>
      <c r="P102" s="210"/>
      <c r="Q102" s="376">
        <v>2145</v>
      </c>
      <c r="R102" s="210"/>
      <c r="S102" s="210"/>
      <c r="T102" s="210"/>
      <c r="U102" s="210"/>
      <c r="V102" s="210"/>
      <c r="W102" s="210"/>
      <c r="X102" s="210"/>
    </row>
    <row r="103" spans="1:24" s="17" customFormat="1">
      <c r="A103" s="163"/>
      <c r="B103" s="170"/>
      <c r="C103" s="164"/>
      <c r="D103" s="190"/>
      <c r="E103" s="228"/>
      <c r="F103" s="228"/>
      <c r="G103" s="350"/>
      <c r="H103" s="228"/>
      <c r="I103" s="381"/>
      <c r="J103" s="228"/>
      <c r="K103" s="228"/>
      <c r="L103" s="228"/>
      <c r="M103" s="228"/>
      <c r="N103" s="228"/>
      <c r="O103" s="228"/>
      <c r="P103" s="228"/>
      <c r="Q103" s="381">
        <v>0</v>
      </c>
      <c r="R103" s="228"/>
      <c r="S103" s="228"/>
      <c r="T103" s="228"/>
      <c r="U103" s="228"/>
      <c r="V103" s="228"/>
      <c r="W103" s="228"/>
      <c r="X103" s="228"/>
    </row>
    <row r="104" spans="1:24" s="20" customFormat="1">
      <c r="A104" s="167">
        <v>5</v>
      </c>
      <c r="B104" s="168" t="s">
        <v>612</v>
      </c>
      <c r="C104" s="160"/>
      <c r="D104" s="160"/>
      <c r="E104" s="219"/>
      <c r="F104" s="219"/>
      <c r="G104" s="348"/>
      <c r="H104" s="219"/>
      <c r="I104" s="348"/>
      <c r="J104" s="219"/>
      <c r="K104" s="219"/>
      <c r="L104" s="219"/>
      <c r="M104" s="219"/>
      <c r="N104" s="219"/>
      <c r="O104" s="219"/>
      <c r="P104" s="219"/>
      <c r="Q104" s="388">
        <v>0</v>
      </c>
      <c r="R104" s="219"/>
      <c r="S104" s="219"/>
      <c r="T104" s="219"/>
      <c r="U104" s="219"/>
      <c r="V104" s="219"/>
      <c r="W104" s="219"/>
      <c r="X104" s="219"/>
    </row>
    <row r="105" spans="1:24" s="23" customFormat="1" ht="22.5">
      <c r="A105" s="225" t="s">
        <v>565</v>
      </c>
      <c r="B105" s="68" t="s">
        <v>613</v>
      </c>
      <c r="C105" s="164" t="s">
        <v>577</v>
      </c>
      <c r="D105" s="186">
        <v>10</v>
      </c>
      <c r="E105" s="210">
        <v>1550</v>
      </c>
      <c r="F105" s="123">
        <f>E105*$D105</f>
        <v>15500</v>
      </c>
      <c r="G105" s="346">
        <v>1258</v>
      </c>
      <c r="H105" s="123">
        <f>G105*$D105</f>
        <v>12580</v>
      </c>
      <c r="I105" s="376">
        <v>1258</v>
      </c>
      <c r="J105" s="123">
        <f>I105*$D105</f>
        <v>12580</v>
      </c>
      <c r="K105" s="210">
        <v>1000</v>
      </c>
      <c r="L105" s="123">
        <f>K105*$D105</f>
        <v>10000</v>
      </c>
      <c r="M105" s="210">
        <v>2450</v>
      </c>
      <c r="N105" s="123">
        <f>M105*$D105</f>
        <v>24500</v>
      </c>
      <c r="O105" s="210">
        <v>3307.5</v>
      </c>
      <c r="P105" s="123">
        <f>O105*$D105</f>
        <v>33075</v>
      </c>
      <c r="Q105" s="376">
        <v>3185</v>
      </c>
      <c r="R105" s="123">
        <f>Q105*$D105</f>
        <v>31850</v>
      </c>
      <c r="S105" s="210">
        <v>4025</v>
      </c>
      <c r="T105" s="123">
        <f>S105*$D105</f>
        <v>40250</v>
      </c>
      <c r="U105" s="210">
        <v>3622</v>
      </c>
      <c r="V105" s="123">
        <f>U105*$D105</f>
        <v>36220</v>
      </c>
      <c r="W105" s="123">
        <f>MIN(S105,O105,M105,K105,E105)</f>
        <v>1000</v>
      </c>
      <c r="X105" s="123">
        <f>W105*$D105</f>
        <v>10000</v>
      </c>
    </row>
    <row r="106" spans="1:24" s="23" customFormat="1">
      <c r="A106" s="164"/>
      <c r="B106" s="209"/>
      <c r="C106" s="164"/>
      <c r="D106" s="186"/>
      <c r="E106" s="210"/>
      <c r="F106" s="210"/>
      <c r="G106" s="346"/>
      <c r="H106" s="210"/>
      <c r="I106" s="376"/>
      <c r="J106" s="210"/>
      <c r="K106" s="210"/>
      <c r="L106" s="210"/>
      <c r="M106" s="210"/>
      <c r="N106" s="210"/>
      <c r="O106" s="210"/>
      <c r="P106" s="210"/>
      <c r="Q106" s="376">
        <v>0</v>
      </c>
      <c r="R106" s="210"/>
      <c r="S106" s="210"/>
      <c r="T106" s="210"/>
      <c r="U106" s="210"/>
      <c r="V106" s="210"/>
      <c r="W106" s="210"/>
      <c r="X106" s="210"/>
    </row>
    <row r="107" spans="1:24" s="23" customFormat="1">
      <c r="A107" s="167">
        <v>6</v>
      </c>
      <c r="B107" s="198" t="s">
        <v>614</v>
      </c>
      <c r="C107" s="160"/>
      <c r="D107" s="160"/>
      <c r="E107" s="219"/>
      <c r="F107" s="219"/>
      <c r="G107" s="348"/>
      <c r="H107" s="219"/>
      <c r="I107" s="348"/>
      <c r="J107" s="219"/>
      <c r="K107" s="219"/>
      <c r="L107" s="219"/>
      <c r="M107" s="219"/>
      <c r="N107" s="219"/>
      <c r="O107" s="219"/>
      <c r="P107" s="219"/>
      <c r="Q107" s="388">
        <v>0</v>
      </c>
      <c r="R107" s="219"/>
      <c r="S107" s="219"/>
      <c r="T107" s="219"/>
      <c r="U107" s="219"/>
      <c r="V107" s="219"/>
      <c r="W107" s="219"/>
      <c r="X107" s="219"/>
    </row>
    <row r="108" spans="1:24" s="23" customFormat="1" ht="22.5">
      <c r="A108" s="225" t="s">
        <v>565</v>
      </c>
      <c r="B108" s="227" t="s">
        <v>615</v>
      </c>
      <c r="C108" s="164"/>
      <c r="D108" s="164"/>
      <c r="E108" s="220"/>
      <c r="F108" s="188"/>
      <c r="G108" s="349"/>
      <c r="H108" s="188"/>
      <c r="I108" s="349"/>
      <c r="J108" s="188"/>
      <c r="K108" s="220"/>
      <c r="L108" s="188"/>
      <c r="M108" s="220"/>
      <c r="N108" s="188"/>
      <c r="O108" s="220"/>
      <c r="P108" s="188"/>
      <c r="Q108" s="387">
        <v>0</v>
      </c>
      <c r="R108" s="188"/>
      <c r="S108" s="220"/>
      <c r="T108" s="188"/>
      <c r="U108" s="220"/>
      <c r="V108" s="188"/>
      <c r="W108" s="220"/>
      <c r="X108" s="188"/>
    </row>
    <row r="109" spans="1:24" s="23" customFormat="1">
      <c r="A109" s="164" t="s">
        <v>607</v>
      </c>
      <c r="B109" s="227" t="s">
        <v>616</v>
      </c>
      <c r="C109" s="164" t="s">
        <v>577</v>
      </c>
      <c r="D109" s="164" t="s">
        <v>582</v>
      </c>
      <c r="E109" s="220">
        <v>10500</v>
      </c>
      <c r="F109" s="188"/>
      <c r="G109" s="349">
        <v>10500</v>
      </c>
      <c r="H109" s="188"/>
      <c r="I109" s="349">
        <v>10500</v>
      </c>
      <c r="J109" s="188"/>
      <c r="K109" s="220">
        <v>14500</v>
      </c>
      <c r="L109" s="188"/>
      <c r="M109" s="220">
        <v>12500</v>
      </c>
      <c r="N109" s="188"/>
      <c r="O109" s="220">
        <v>16875</v>
      </c>
      <c r="P109" s="188"/>
      <c r="Q109" s="387">
        <v>16250</v>
      </c>
      <c r="R109" s="188"/>
      <c r="S109" s="220"/>
      <c r="T109" s="188"/>
      <c r="U109" s="220"/>
      <c r="V109" s="188"/>
      <c r="W109" s="220"/>
      <c r="X109" s="188"/>
    </row>
    <row r="110" spans="1:24" s="19" customFormat="1">
      <c r="A110" s="169"/>
      <c r="B110" s="173"/>
      <c r="C110" s="164"/>
      <c r="D110" s="164"/>
      <c r="E110" s="174"/>
      <c r="F110" s="174"/>
      <c r="G110" s="333"/>
      <c r="H110" s="174"/>
      <c r="I110" s="333"/>
      <c r="J110" s="174"/>
      <c r="K110" s="174"/>
      <c r="L110" s="174"/>
      <c r="M110" s="174"/>
      <c r="N110" s="174"/>
      <c r="O110" s="174"/>
      <c r="P110" s="174"/>
      <c r="Q110" s="377">
        <v>0</v>
      </c>
      <c r="R110" s="174"/>
      <c r="S110" s="174"/>
      <c r="T110" s="174"/>
      <c r="U110" s="174"/>
      <c r="V110" s="174"/>
      <c r="W110" s="174"/>
      <c r="X110" s="174"/>
    </row>
    <row r="111" spans="1:24">
      <c r="A111" s="192"/>
      <c r="B111" s="161" t="s">
        <v>617</v>
      </c>
      <c r="C111" s="193"/>
      <c r="D111" s="194"/>
      <c r="E111" s="195"/>
      <c r="F111" s="185">
        <f>SUM(F60:F110)</f>
        <v>693575</v>
      </c>
      <c r="G111" s="341"/>
      <c r="H111" s="185">
        <f>SUM(H60:H110)</f>
        <v>612141</v>
      </c>
      <c r="I111" s="382"/>
      <c r="J111" s="185">
        <f>SUM(J60:J110)</f>
        <v>612141</v>
      </c>
      <c r="K111" s="195"/>
      <c r="L111" s="185">
        <f>SUM(L60:L110)</f>
        <v>610500</v>
      </c>
      <c r="M111" s="195"/>
      <c r="N111" s="185">
        <f>SUM(N60:N110)</f>
        <v>661725</v>
      </c>
      <c r="O111" s="195"/>
      <c r="P111" s="185">
        <f>SUM(P60:P110)</f>
        <v>893328.75</v>
      </c>
      <c r="Q111" s="382">
        <v>0</v>
      </c>
      <c r="R111" s="185">
        <f>SUM(R60:R110)</f>
        <v>860242.5</v>
      </c>
      <c r="S111" s="195"/>
      <c r="T111" s="185">
        <f>SUM(T60:T110)</f>
        <v>751833.20000000007</v>
      </c>
      <c r="U111" s="195"/>
      <c r="V111" s="185">
        <f>SUM(V60:V110)</f>
        <v>681959</v>
      </c>
      <c r="W111" s="195"/>
      <c r="X111" s="185">
        <f>SUM(X60:X110)</f>
        <v>547008.4</v>
      </c>
    </row>
    <row r="112" spans="1:24">
      <c r="A112" s="192"/>
      <c r="B112" s="161"/>
      <c r="C112" s="193"/>
      <c r="D112" s="194"/>
      <c r="E112" s="195"/>
      <c r="F112" s="185"/>
      <c r="G112" s="341"/>
      <c r="H112" s="185"/>
      <c r="I112" s="382"/>
      <c r="J112" s="185"/>
      <c r="K112" s="195"/>
      <c r="L112" s="185"/>
      <c r="M112" s="195"/>
      <c r="N112" s="185"/>
      <c r="O112" s="195"/>
      <c r="P112" s="185"/>
      <c r="Q112" s="382">
        <v>0</v>
      </c>
      <c r="R112" s="185"/>
      <c r="S112" s="195"/>
      <c r="T112" s="185"/>
      <c r="U112" s="195"/>
      <c r="V112" s="185"/>
      <c r="W112" s="195"/>
      <c r="X112" s="185"/>
    </row>
    <row r="113" spans="1:24">
      <c r="A113" s="163" t="s">
        <v>522</v>
      </c>
      <c r="B113" s="168" t="s">
        <v>523</v>
      </c>
      <c r="C113" s="164"/>
      <c r="D113" s="164"/>
      <c r="E113" s="165"/>
      <c r="F113" s="166"/>
      <c r="G113" s="328"/>
      <c r="H113" s="166"/>
      <c r="I113" s="328"/>
      <c r="J113" s="166"/>
      <c r="K113" s="165"/>
      <c r="L113" s="166"/>
      <c r="M113" s="165"/>
      <c r="N113" s="166"/>
      <c r="O113" s="165"/>
      <c r="P113" s="166"/>
      <c r="Q113" s="375">
        <v>0</v>
      </c>
      <c r="R113" s="166"/>
      <c r="S113" s="165"/>
      <c r="T113" s="166"/>
      <c r="U113" s="165"/>
      <c r="V113" s="166"/>
      <c r="W113" s="165"/>
      <c r="X113" s="166"/>
    </row>
    <row r="114" spans="1:24" s="17" customFormat="1">
      <c r="A114" s="163">
        <v>1</v>
      </c>
      <c r="B114" s="222" t="s">
        <v>618</v>
      </c>
      <c r="C114" s="164"/>
      <c r="D114" s="164"/>
      <c r="E114" s="166"/>
      <c r="F114" s="166"/>
      <c r="G114" s="329"/>
      <c r="H114" s="166"/>
      <c r="I114" s="329"/>
      <c r="J114" s="166"/>
      <c r="K114" s="166"/>
      <c r="L114" s="166"/>
      <c r="M114" s="166"/>
      <c r="N114" s="166"/>
      <c r="O114" s="166"/>
      <c r="P114" s="166"/>
      <c r="Q114" s="376">
        <v>0</v>
      </c>
      <c r="R114" s="166"/>
      <c r="S114" s="166"/>
      <c r="T114" s="166"/>
      <c r="U114" s="166"/>
      <c r="V114" s="166"/>
      <c r="W114" s="166"/>
      <c r="X114" s="166"/>
    </row>
    <row r="115" spans="1:24" s="17" customFormat="1">
      <c r="A115" s="229"/>
      <c r="B115" s="230"/>
      <c r="C115" s="193"/>
      <c r="D115" s="186"/>
      <c r="E115" s="197"/>
      <c r="F115" s="197"/>
      <c r="G115" s="342"/>
      <c r="H115" s="197"/>
      <c r="I115" s="383"/>
      <c r="J115" s="197"/>
      <c r="K115" s="197"/>
      <c r="L115" s="197"/>
      <c r="M115" s="197"/>
      <c r="N115" s="197"/>
      <c r="O115" s="197"/>
      <c r="P115" s="197"/>
      <c r="Q115" s="383">
        <v>0</v>
      </c>
      <c r="R115" s="197"/>
      <c r="S115" s="197"/>
      <c r="T115" s="197"/>
      <c r="U115" s="197"/>
      <c r="V115" s="197"/>
      <c r="W115" s="197"/>
      <c r="X115" s="197"/>
    </row>
    <row r="116" spans="1:24" s="17" customFormat="1" ht="22.5">
      <c r="A116" s="163">
        <v>1.1000000000000001</v>
      </c>
      <c r="B116" s="231" t="s">
        <v>619</v>
      </c>
      <c r="C116" s="41" t="s">
        <v>609</v>
      </c>
      <c r="D116" s="186">
        <v>65</v>
      </c>
      <c r="E116" s="210">
        <v>195</v>
      </c>
      <c r="F116" s="123">
        <f>E116*$D116</f>
        <v>12675</v>
      </c>
      <c r="G116" s="346">
        <v>195</v>
      </c>
      <c r="H116" s="123">
        <f>G116*$D116</f>
        <v>12675</v>
      </c>
      <c r="I116" s="376">
        <v>195</v>
      </c>
      <c r="J116" s="123">
        <f>I116*$D116</f>
        <v>12675</v>
      </c>
      <c r="K116" s="210">
        <v>180</v>
      </c>
      <c r="L116" s="123">
        <f>K116*$D116</f>
        <v>11700</v>
      </c>
      <c r="M116" s="210">
        <v>210</v>
      </c>
      <c r="N116" s="123">
        <f>M116*$D116</f>
        <v>13650</v>
      </c>
      <c r="O116" s="210">
        <v>283.5</v>
      </c>
      <c r="P116" s="123">
        <f>O116*$D116</f>
        <v>18427.5</v>
      </c>
      <c r="Q116" s="376">
        <v>273</v>
      </c>
      <c r="R116" s="123">
        <f>Q116*$D116</f>
        <v>17745</v>
      </c>
      <c r="S116" s="210">
        <v>304.75</v>
      </c>
      <c r="T116" s="123">
        <f>S116*$D116</f>
        <v>19808.75</v>
      </c>
      <c r="U116" s="210">
        <v>275</v>
      </c>
      <c r="V116" s="123">
        <f>U116*$D116</f>
        <v>17875</v>
      </c>
      <c r="W116" s="123">
        <f>MIN(S116,O116,M116,K116,E116)</f>
        <v>180</v>
      </c>
      <c r="X116" s="123">
        <f>W116*$D116</f>
        <v>11700</v>
      </c>
    </row>
    <row r="117" spans="1:24" s="17" customFormat="1">
      <c r="A117" s="172"/>
      <c r="B117" s="231"/>
      <c r="C117" s="172"/>
      <c r="D117" s="186"/>
      <c r="E117" s="197"/>
      <c r="F117" s="197"/>
      <c r="G117" s="342"/>
      <c r="H117" s="197"/>
      <c r="I117" s="383"/>
      <c r="J117" s="197"/>
      <c r="K117" s="197"/>
      <c r="L117" s="197"/>
      <c r="M117" s="197"/>
      <c r="N117" s="197"/>
      <c r="O117" s="197"/>
      <c r="P117" s="197"/>
      <c r="Q117" s="383">
        <v>0</v>
      </c>
      <c r="R117" s="197"/>
      <c r="S117" s="197"/>
      <c r="T117" s="197"/>
      <c r="U117" s="197"/>
      <c r="V117" s="197"/>
      <c r="W117" s="197"/>
      <c r="X117" s="197"/>
    </row>
    <row r="118" spans="1:24" s="17" customFormat="1">
      <c r="A118" s="163">
        <v>2</v>
      </c>
      <c r="B118" s="222" t="s">
        <v>620</v>
      </c>
      <c r="C118" s="164"/>
      <c r="D118" s="164"/>
      <c r="E118" s="166"/>
      <c r="F118" s="166"/>
      <c r="G118" s="329"/>
      <c r="H118" s="166"/>
      <c r="I118" s="329"/>
      <c r="J118" s="166"/>
      <c r="K118" s="166"/>
      <c r="L118" s="166"/>
      <c r="M118" s="166"/>
      <c r="N118" s="166"/>
      <c r="O118" s="166"/>
      <c r="P118" s="166"/>
      <c r="Q118" s="376">
        <v>0</v>
      </c>
      <c r="R118" s="166"/>
      <c r="S118" s="166"/>
      <c r="T118" s="166"/>
      <c r="U118" s="166"/>
      <c r="V118" s="166"/>
      <c r="W118" s="166"/>
      <c r="X118" s="166"/>
    </row>
    <row r="119" spans="1:24" s="17" customFormat="1">
      <c r="A119" s="232"/>
      <c r="B119" s="230"/>
      <c r="C119" s="193"/>
      <c r="D119" s="186"/>
      <c r="E119" s="197"/>
      <c r="F119" s="197"/>
      <c r="G119" s="342"/>
      <c r="H119" s="197"/>
      <c r="I119" s="383"/>
      <c r="J119" s="197"/>
      <c r="K119" s="197"/>
      <c r="L119" s="197"/>
      <c r="M119" s="197"/>
      <c r="N119" s="197"/>
      <c r="O119" s="197"/>
      <c r="P119" s="197"/>
      <c r="Q119" s="383">
        <v>0</v>
      </c>
      <c r="R119" s="197"/>
      <c r="S119" s="197"/>
      <c r="T119" s="197"/>
      <c r="U119" s="197"/>
      <c r="V119" s="197"/>
      <c r="W119" s="197"/>
      <c r="X119" s="197"/>
    </row>
    <row r="120" spans="1:24" s="17" customFormat="1">
      <c r="A120" s="163">
        <v>2.1</v>
      </c>
      <c r="B120" s="222" t="s">
        <v>621</v>
      </c>
      <c r="C120" s="164"/>
      <c r="D120" s="164"/>
      <c r="E120" s="166"/>
      <c r="F120" s="166"/>
      <c r="G120" s="329"/>
      <c r="H120" s="166"/>
      <c r="I120" s="329"/>
      <c r="J120" s="166"/>
      <c r="K120" s="166"/>
      <c r="L120" s="166"/>
      <c r="M120" s="166"/>
      <c r="N120" s="166"/>
      <c r="O120" s="166"/>
      <c r="P120" s="166"/>
      <c r="Q120" s="376">
        <v>0</v>
      </c>
      <c r="R120" s="166"/>
      <c r="S120" s="166"/>
      <c r="T120" s="166"/>
      <c r="U120" s="166"/>
      <c r="V120" s="166"/>
      <c r="W120" s="166"/>
      <c r="X120" s="166"/>
    </row>
    <row r="121" spans="1:24" s="17" customFormat="1">
      <c r="A121" s="232"/>
      <c r="B121" s="230"/>
      <c r="C121" s="193"/>
      <c r="D121" s="186"/>
      <c r="E121" s="197"/>
      <c r="F121" s="197"/>
      <c r="G121" s="342"/>
      <c r="H121" s="197"/>
      <c r="I121" s="383"/>
      <c r="J121" s="197"/>
      <c r="K121" s="197"/>
      <c r="L121" s="197"/>
      <c r="M121" s="197"/>
      <c r="N121" s="197"/>
      <c r="O121" s="197"/>
      <c r="P121" s="197"/>
      <c r="Q121" s="383">
        <v>0</v>
      </c>
      <c r="R121" s="197"/>
      <c r="S121" s="197"/>
      <c r="T121" s="197"/>
      <c r="U121" s="197"/>
      <c r="V121" s="197"/>
      <c r="W121" s="197"/>
      <c r="X121" s="197"/>
    </row>
    <row r="122" spans="1:24" s="17" customFormat="1">
      <c r="A122" s="163" t="s">
        <v>565</v>
      </c>
      <c r="B122" s="231" t="s">
        <v>622</v>
      </c>
      <c r="C122" s="41" t="s">
        <v>609</v>
      </c>
      <c r="D122" s="186">
        <v>10</v>
      </c>
      <c r="E122" s="210">
        <v>275</v>
      </c>
      <c r="F122" s="123">
        <f>E122*$D122</f>
        <v>2750</v>
      </c>
      <c r="G122" s="346">
        <v>260</v>
      </c>
      <c r="H122" s="123">
        <f>G122*$D122</f>
        <v>2600</v>
      </c>
      <c r="I122" s="376">
        <v>260</v>
      </c>
      <c r="J122" s="123">
        <f>I122*$D122</f>
        <v>2600</v>
      </c>
      <c r="K122" s="210">
        <v>190</v>
      </c>
      <c r="L122" s="123">
        <f>K122*$D122</f>
        <v>1900</v>
      </c>
      <c r="M122" s="210">
        <v>270</v>
      </c>
      <c r="N122" s="123">
        <f>M122*$D122</f>
        <v>2700</v>
      </c>
      <c r="O122" s="210">
        <v>364.5</v>
      </c>
      <c r="P122" s="123">
        <f>O122*$D122</f>
        <v>3645</v>
      </c>
      <c r="Q122" s="376">
        <v>351</v>
      </c>
      <c r="R122" s="123">
        <f>Q122*$D122</f>
        <v>3510</v>
      </c>
      <c r="S122" s="210">
        <v>322</v>
      </c>
      <c r="T122" s="123">
        <f>S122*$D122</f>
        <v>3220</v>
      </c>
      <c r="U122" s="210">
        <v>290</v>
      </c>
      <c r="V122" s="123">
        <f>U122*$D122</f>
        <v>2900</v>
      </c>
      <c r="W122" s="123">
        <f t="shared" ref="W122:W123" si="95">MIN(S122,O122,M122,K122,E122)</f>
        <v>190</v>
      </c>
      <c r="X122" s="123">
        <f>W122*$D122</f>
        <v>1900</v>
      </c>
    </row>
    <row r="123" spans="1:24" s="17" customFormat="1">
      <c r="A123" s="163" t="s">
        <v>568</v>
      </c>
      <c r="B123" s="231" t="s">
        <v>623</v>
      </c>
      <c r="C123" s="41" t="s">
        <v>609</v>
      </c>
      <c r="D123" s="186">
        <v>5</v>
      </c>
      <c r="E123" s="210">
        <v>285</v>
      </c>
      <c r="F123" s="123">
        <f>E123*$D123</f>
        <v>1425</v>
      </c>
      <c r="G123" s="346">
        <v>245</v>
      </c>
      <c r="H123" s="123">
        <f>G123*$D123</f>
        <v>1225</v>
      </c>
      <c r="I123" s="376">
        <v>245</v>
      </c>
      <c r="J123" s="123">
        <f>I123*$D123</f>
        <v>1225</v>
      </c>
      <c r="K123" s="210">
        <v>220</v>
      </c>
      <c r="L123" s="123">
        <f>K123*$D123</f>
        <v>1100</v>
      </c>
      <c r="M123" s="210">
        <v>320</v>
      </c>
      <c r="N123" s="123">
        <f>M123*$D123</f>
        <v>1600</v>
      </c>
      <c r="O123" s="210">
        <v>432</v>
      </c>
      <c r="P123" s="123">
        <f>O123*$D123</f>
        <v>2160</v>
      </c>
      <c r="Q123" s="376">
        <v>416</v>
      </c>
      <c r="R123" s="123">
        <f>Q123*$D123</f>
        <v>2080</v>
      </c>
      <c r="S123" s="210">
        <v>333.5</v>
      </c>
      <c r="T123" s="123">
        <f>S123*$D123</f>
        <v>1667.5</v>
      </c>
      <c r="U123" s="210">
        <v>300</v>
      </c>
      <c r="V123" s="123">
        <f>U123*$D123</f>
        <v>1500</v>
      </c>
      <c r="W123" s="123">
        <f t="shared" si="95"/>
        <v>220</v>
      </c>
      <c r="X123" s="123">
        <f>W123*$D123</f>
        <v>1100</v>
      </c>
    </row>
    <row r="124" spans="1:24">
      <c r="A124" s="163"/>
      <c r="B124" s="173"/>
      <c r="C124" s="164"/>
      <c r="D124" s="164"/>
      <c r="E124" s="183"/>
      <c r="F124" s="183"/>
      <c r="G124" s="337"/>
      <c r="H124" s="316"/>
      <c r="I124" s="337"/>
      <c r="J124" s="337"/>
      <c r="K124" s="183"/>
      <c r="L124" s="183"/>
      <c r="M124" s="183"/>
      <c r="N124" s="183"/>
      <c r="O124" s="183"/>
      <c r="P124" s="183"/>
      <c r="Q124" s="378">
        <v>0</v>
      </c>
      <c r="R124" s="337"/>
      <c r="S124" s="183"/>
      <c r="T124" s="183"/>
      <c r="U124" s="337"/>
      <c r="V124" s="337"/>
      <c r="W124" s="183"/>
      <c r="X124" s="183"/>
    </row>
    <row r="125" spans="1:24">
      <c r="A125" s="167">
        <v>3</v>
      </c>
      <c r="B125" s="168" t="s">
        <v>624</v>
      </c>
      <c r="C125" s="164"/>
      <c r="D125" s="164"/>
      <c r="E125" s="183"/>
      <c r="F125" s="183"/>
      <c r="G125" s="337"/>
      <c r="H125" s="316"/>
      <c r="I125" s="337"/>
      <c r="J125" s="337"/>
      <c r="K125" s="183"/>
      <c r="L125" s="183"/>
      <c r="M125" s="183"/>
      <c r="N125" s="183"/>
      <c r="O125" s="183"/>
      <c r="P125" s="183"/>
      <c r="Q125" s="378">
        <v>0</v>
      </c>
      <c r="R125" s="337"/>
      <c r="S125" s="183"/>
      <c r="T125" s="183"/>
      <c r="U125" s="337"/>
      <c r="V125" s="337"/>
      <c r="W125" s="183"/>
      <c r="X125" s="183"/>
    </row>
    <row r="126" spans="1:24" ht="33.75">
      <c r="A126" s="164"/>
      <c r="B126" s="170" t="s">
        <v>453</v>
      </c>
      <c r="C126" s="164"/>
      <c r="D126" s="164"/>
      <c r="E126" s="233"/>
      <c r="F126" s="188"/>
      <c r="G126" s="351"/>
      <c r="H126" s="188"/>
      <c r="I126" s="351"/>
      <c r="J126" s="188"/>
      <c r="K126" s="233"/>
      <c r="L126" s="188"/>
      <c r="M126" s="233"/>
      <c r="N126" s="188"/>
      <c r="O126" s="233"/>
      <c r="P126" s="188"/>
      <c r="Q126" s="389">
        <v>0</v>
      </c>
      <c r="R126" s="188"/>
      <c r="S126" s="233"/>
      <c r="T126" s="188"/>
      <c r="U126" s="351"/>
      <c r="V126" s="188"/>
      <c r="W126" s="233"/>
      <c r="X126" s="188"/>
    </row>
    <row r="127" spans="1:24">
      <c r="A127" s="163" t="s">
        <v>565</v>
      </c>
      <c r="B127" s="173" t="s">
        <v>625</v>
      </c>
      <c r="C127" s="164" t="s">
        <v>609</v>
      </c>
      <c r="D127" s="164">
        <v>10</v>
      </c>
      <c r="E127" s="233">
        <v>150</v>
      </c>
      <c r="F127" s="123">
        <f>E127*$D127</f>
        <v>1500</v>
      </c>
      <c r="G127" s="351">
        <v>150</v>
      </c>
      <c r="H127" s="123">
        <f>G127*$D127</f>
        <v>1500</v>
      </c>
      <c r="I127" s="351">
        <v>150</v>
      </c>
      <c r="J127" s="123">
        <f>I127*$D127</f>
        <v>1500</v>
      </c>
      <c r="K127" s="233">
        <v>450</v>
      </c>
      <c r="L127" s="123">
        <f>K127*$D127</f>
        <v>4500</v>
      </c>
      <c r="M127" s="233">
        <v>200</v>
      </c>
      <c r="N127" s="123">
        <f>M127*$D127</f>
        <v>2000</v>
      </c>
      <c r="O127" s="233">
        <v>270</v>
      </c>
      <c r="P127" s="123">
        <f>O127*$D127</f>
        <v>2700</v>
      </c>
      <c r="Q127" s="389">
        <v>260</v>
      </c>
      <c r="R127" s="123">
        <f>Q127*$D127</f>
        <v>2600</v>
      </c>
      <c r="S127" s="233">
        <v>2127.5</v>
      </c>
      <c r="T127" s="123">
        <f>S127*$D127</f>
        <v>21275</v>
      </c>
      <c r="U127" s="351">
        <v>1915</v>
      </c>
      <c r="V127" s="123">
        <f>U127*$D127</f>
        <v>19150</v>
      </c>
      <c r="W127" s="123">
        <f t="shared" ref="W127:W128" si="96">MIN(S127,O127,M127,K127,E127)</f>
        <v>150</v>
      </c>
      <c r="X127" s="123">
        <f>W127*$D127</f>
        <v>1500</v>
      </c>
    </row>
    <row r="128" spans="1:24">
      <c r="A128" s="163" t="s">
        <v>568</v>
      </c>
      <c r="B128" s="173" t="s">
        <v>457</v>
      </c>
      <c r="C128" s="164" t="s">
        <v>609</v>
      </c>
      <c r="D128" s="164">
        <v>10</v>
      </c>
      <c r="E128" s="233">
        <v>85</v>
      </c>
      <c r="F128" s="123">
        <f>E128*$D128</f>
        <v>850</v>
      </c>
      <c r="G128" s="351">
        <v>85</v>
      </c>
      <c r="H128" s="123">
        <f>G128*$D128</f>
        <v>850</v>
      </c>
      <c r="I128" s="351">
        <v>85</v>
      </c>
      <c r="J128" s="123">
        <f>I128*$D128</f>
        <v>850</v>
      </c>
      <c r="K128" s="233">
        <v>160</v>
      </c>
      <c r="L128" s="123">
        <f>K128*$D128</f>
        <v>1600</v>
      </c>
      <c r="M128" s="233">
        <v>150</v>
      </c>
      <c r="N128" s="123">
        <f>M128*$D128</f>
        <v>1500</v>
      </c>
      <c r="O128" s="233">
        <v>202.5</v>
      </c>
      <c r="P128" s="123">
        <f>O128*$D128</f>
        <v>2025</v>
      </c>
      <c r="Q128" s="389">
        <v>195</v>
      </c>
      <c r="R128" s="123">
        <f>Q128*$D128</f>
        <v>1950</v>
      </c>
      <c r="S128" s="233">
        <v>1207.5</v>
      </c>
      <c r="T128" s="123">
        <f>S128*$D128</f>
        <v>12075</v>
      </c>
      <c r="U128" s="351">
        <v>1087</v>
      </c>
      <c r="V128" s="123">
        <f>U128*$D128</f>
        <v>10870</v>
      </c>
      <c r="W128" s="123">
        <f t="shared" si="96"/>
        <v>85</v>
      </c>
      <c r="X128" s="123">
        <f>W128*$D128</f>
        <v>850</v>
      </c>
    </row>
    <row r="129" spans="1:24">
      <c r="A129" s="176"/>
      <c r="B129" s="170"/>
      <c r="C129" s="164"/>
      <c r="D129" s="164"/>
      <c r="E129" s="233"/>
      <c r="F129" s="188"/>
      <c r="G129" s="318"/>
      <c r="H129" s="188"/>
      <c r="I129" s="351"/>
      <c r="J129" s="188"/>
      <c r="K129" s="233"/>
      <c r="L129" s="188"/>
      <c r="M129" s="233"/>
      <c r="N129" s="188"/>
      <c r="O129" s="233"/>
      <c r="P129" s="188"/>
      <c r="Q129" s="351"/>
      <c r="R129" s="188"/>
      <c r="S129" s="233"/>
      <c r="T129" s="188"/>
      <c r="U129" s="351"/>
      <c r="V129" s="188"/>
      <c r="W129" s="233"/>
      <c r="X129" s="188"/>
    </row>
    <row r="130" spans="1:24">
      <c r="A130" s="192"/>
      <c r="B130" s="161" t="s">
        <v>626</v>
      </c>
      <c r="C130" s="193"/>
      <c r="D130" s="194"/>
      <c r="E130" s="195"/>
      <c r="F130" s="185">
        <f>SUM(F114:F129)</f>
        <v>19200</v>
      </c>
      <c r="G130" s="195"/>
      <c r="H130" s="185">
        <f>SUM(H114:H129)</f>
        <v>18850</v>
      </c>
      <c r="I130" s="195"/>
      <c r="J130" s="185">
        <f>SUM(J114:J129)</f>
        <v>18850</v>
      </c>
      <c r="K130" s="195"/>
      <c r="L130" s="185">
        <f>SUM(L114:L129)</f>
        <v>20800</v>
      </c>
      <c r="M130" s="195"/>
      <c r="N130" s="185">
        <f>SUM(N114:N129)</f>
        <v>21450</v>
      </c>
      <c r="O130" s="195"/>
      <c r="P130" s="185">
        <f>SUM(P114:P129)</f>
        <v>28957.5</v>
      </c>
      <c r="Q130" s="195"/>
      <c r="R130" s="185">
        <f>SUM(R114:R129)</f>
        <v>27885</v>
      </c>
      <c r="S130" s="195"/>
      <c r="T130" s="185">
        <f>SUM(T114:T129)</f>
        <v>58046.25</v>
      </c>
      <c r="U130" s="195"/>
      <c r="V130" s="185">
        <f>SUM(V114:V129)</f>
        <v>52295</v>
      </c>
      <c r="W130" s="195"/>
      <c r="X130" s="185">
        <f>SUM(X114:X129)</f>
        <v>17050</v>
      </c>
    </row>
  </sheetData>
  <mergeCells count="21">
    <mergeCell ref="S2:T2"/>
    <mergeCell ref="W2:X2"/>
    <mergeCell ref="A1:D1"/>
    <mergeCell ref="A2:D2"/>
    <mergeCell ref="A3:D3"/>
    <mergeCell ref="O2:P2"/>
    <mergeCell ref="M2:N2"/>
    <mergeCell ref="Q2:R2"/>
    <mergeCell ref="U2:V2"/>
    <mergeCell ref="B4:D4"/>
    <mergeCell ref="K2:L2"/>
    <mergeCell ref="A11:D11"/>
    <mergeCell ref="B6:D6"/>
    <mergeCell ref="B7:D7"/>
    <mergeCell ref="B8:D8"/>
    <mergeCell ref="B5:D5"/>
    <mergeCell ref="E2:F2"/>
    <mergeCell ref="A9:D9"/>
    <mergeCell ref="A10:D10"/>
    <mergeCell ref="G2:H2"/>
    <mergeCell ref="I2:J2"/>
  </mergeCells>
  <printOptions gridLines="1"/>
  <pageMargins left="0.31458333333333333" right="0.15694444444444444" top="0.43263888888888891" bottom="0.62986111111111109" header="0.2361111111111111" footer="0.2361111111111111"/>
  <pageSetup paperSize="9" scale="86" orientation="portrait" useFirstPageNumber="1" verticalDpi="72" r:id="rId1"/>
  <headerFooter>
    <oddHeader>&amp;R&amp;8LOUNGE , TRIVANDRUM AIRPORT</oddHeader>
    <oddFooter>&amp;L&amp;8VERTEX CONSULTANT&amp;C&amp;8GENESIS ARCHITECTS PVT LTD&amp;R&amp;P</oddFooter>
  </headerFooter>
  <rowBreaks count="6" manualBreakCount="6">
    <brk id="8" max="16383" man="1"/>
    <brk id="29" max="16383" man="1"/>
    <brk id="41" max="16383" man="1"/>
    <brk id="57" max="16383" man="1"/>
    <brk id="88" max="16383" man="1"/>
    <brk id="111"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7"/>
  <sheetViews>
    <sheetView showGridLines="0" workbookViewId="0">
      <selection activeCell="B30" sqref="A1:C76"/>
    </sheetView>
  </sheetViews>
  <sheetFormatPr defaultRowHeight="11.25"/>
  <cols>
    <col min="1" max="1" width="5.85546875" style="1" bestFit="1" customWidth="1"/>
    <col min="2" max="2" width="39.85546875" style="1" customWidth="1"/>
    <col min="3" max="3" width="49.85546875" style="1" bestFit="1" customWidth="1"/>
    <col min="4" max="256" width="9.140625" style="1"/>
    <col min="257" max="257" width="6.85546875" style="1" bestFit="1" customWidth="1"/>
    <col min="258" max="258" width="79" style="1" customWidth="1"/>
    <col min="259" max="259" width="59.7109375" style="1" bestFit="1" customWidth="1"/>
    <col min="260" max="512" width="9.140625" style="1"/>
    <col min="513" max="513" width="6.85546875" style="1" bestFit="1" customWidth="1"/>
    <col min="514" max="514" width="79" style="1" customWidth="1"/>
    <col min="515" max="515" width="59.7109375" style="1" bestFit="1" customWidth="1"/>
    <col min="516" max="768" width="9.140625" style="1"/>
    <col min="769" max="769" width="6.85546875" style="1" bestFit="1" customWidth="1"/>
    <col min="770" max="770" width="79" style="1" customWidth="1"/>
    <col min="771" max="771" width="59.7109375" style="1" bestFit="1" customWidth="1"/>
    <col min="772" max="1024" width="9.140625" style="1"/>
    <col min="1025" max="1025" width="6.85546875" style="1" bestFit="1" customWidth="1"/>
    <col min="1026" max="1026" width="79" style="1" customWidth="1"/>
    <col min="1027" max="1027" width="59.7109375" style="1" bestFit="1" customWidth="1"/>
    <col min="1028" max="1280" width="9.140625" style="1"/>
    <col min="1281" max="1281" width="6.85546875" style="1" bestFit="1" customWidth="1"/>
    <col min="1282" max="1282" width="79" style="1" customWidth="1"/>
    <col min="1283" max="1283" width="59.7109375" style="1" bestFit="1" customWidth="1"/>
    <col min="1284" max="1536" width="9.140625" style="1"/>
    <col min="1537" max="1537" width="6.85546875" style="1" bestFit="1" customWidth="1"/>
    <col min="1538" max="1538" width="79" style="1" customWidth="1"/>
    <col min="1539" max="1539" width="59.7109375" style="1" bestFit="1" customWidth="1"/>
    <col min="1540" max="1792" width="9.140625" style="1"/>
    <col min="1793" max="1793" width="6.85546875" style="1" bestFit="1" customWidth="1"/>
    <col min="1794" max="1794" width="79" style="1" customWidth="1"/>
    <col min="1795" max="1795" width="59.7109375" style="1" bestFit="1" customWidth="1"/>
    <col min="1796" max="2048" width="9.140625" style="1"/>
    <col min="2049" max="2049" width="6.85546875" style="1" bestFit="1" customWidth="1"/>
    <col min="2050" max="2050" width="79" style="1" customWidth="1"/>
    <col min="2051" max="2051" width="59.7109375" style="1" bestFit="1" customWidth="1"/>
    <col min="2052" max="2304" width="9.140625" style="1"/>
    <col min="2305" max="2305" width="6.85546875" style="1" bestFit="1" customWidth="1"/>
    <col min="2306" max="2306" width="79" style="1" customWidth="1"/>
    <col min="2307" max="2307" width="59.7109375" style="1" bestFit="1" customWidth="1"/>
    <col min="2308" max="2560" width="9.140625" style="1"/>
    <col min="2561" max="2561" width="6.85546875" style="1" bestFit="1" customWidth="1"/>
    <col min="2562" max="2562" width="79" style="1" customWidth="1"/>
    <col min="2563" max="2563" width="59.7109375" style="1" bestFit="1" customWidth="1"/>
    <col min="2564" max="2816" width="9.140625" style="1"/>
    <col min="2817" max="2817" width="6.85546875" style="1" bestFit="1" customWidth="1"/>
    <col min="2818" max="2818" width="79" style="1" customWidth="1"/>
    <col min="2819" max="2819" width="59.7109375" style="1" bestFit="1" customWidth="1"/>
    <col min="2820" max="3072" width="9.140625" style="1"/>
    <col min="3073" max="3073" width="6.85546875" style="1" bestFit="1" customWidth="1"/>
    <col min="3074" max="3074" width="79" style="1" customWidth="1"/>
    <col min="3075" max="3075" width="59.7109375" style="1" bestFit="1" customWidth="1"/>
    <col min="3076" max="3328" width="9.140625" style="1"/>
    <col min="3329" max="3329" width="6.85546875" style="1" bestFit="1" customWidth="1"/>
    <col min="3330" max="3330" width="79" style="1" customWidth="1"/>
    <col min="3331" max="3331" width="59.7109375" style="1" bestFit="1" customWidth="1"/>
    <col min="3332" max="3584" width="9.140625" style="1"/>
    <col min="3585" max="3585" width="6.85546875" style="1" bestFit="1" customWidth="1"/>
    <col min="3586" max="3586" width="79" style="1" customWidth="1"/>
    <col min="3587" max="3587" width="59.7109375" style="1" bestFit="1" customWidth="1"/>
    <col min="3588" max="3840" width="9.140625" style="1"/>
    <col min="3841" max="3841" width="6.85546875" style="1" bestFit="1" customWidth="1"/>
    <col min="3842" max="3842" width="79" style="1" customWidth="1"/>
    <col min="3843" max="3843" width="59.7109375" style="1" bestFit="1" customWidth="1"/>
    <col min="3844" max="4096" width="9.140625" style="1"/>
    <col min="4097" max="4097" width="6.85546875" style="1" bestFit="1" customWidth="1"/>
    <col min="4098" max="4098" width="79" style="1" customWidth="1"/>
    <col min="4099" max="4099" width="59.7109375" style="1" bestFit="1" customWidth="1"/>
    <col min="4100" max="4352" width="9.140625" style="1"/>
    <col min="4353" max="4353" width="6.85546875" style="1" bestFit="1" customWidth="1"/>
    <col min="4354" max="4354" width="79" style="1" customWidth="1"/>
    <col min="4355" max="4355" width="59.7109375" style="1" bestFit="1" customWidth="1"/>
    <col min="4356" max="4608" width="9.140625" style="1"/>
    <col min="4609" max="4609" width="6.85546875" style="1" bestFit="1" customWidth="1"/>
    <col min="4610" max="4610" width="79" style="1" customWidth="1"/>
    <col min="4611" max="4611" width="59.7109375" style="1" bestFit="1" customWidth="1"/>
    <col min="4612" max="4864" width="9.140625" style="1"/>
    <col min="4865" max="4865" width="6.85546875" style="1" bestFit="1" customWidth="1"/>
    <col min="4866" max="4866" width="79" style="1" customWidth="1"/>
    <col min="4867" max="4867" width="59.7109375" style="1" bestFit="1" customWidth="1"/>
    <col min="4868" max="5120" width="9.140625" style="1"/>
    <col min="5121" max="5121" width="6.85546875" style="1" bestFit="1" customWidth="1"/>
    <col min="5122" max="5122" width="79" style="1" customWidth="1"/>
    <col min="5123" max="5123" width="59.7109375" style="1" bestFit="1" customWidth="1"/>
    <col min="5124" max="5376" width="9.140625" style="1"/>
    <col min="5377" max="5377" width="6.85546875" style="1" bestFit="1" customWidth="1"/>
    <col min="5378" max="5378" width="79" style="1" customWidth="1"/>
    <col min="5379" max="5379" width="59.7109375" style="1" bestFit="1" customWidth="1"/>
    <col min="5380" max="5632" width="9.140625" style="1"/>
    <col min="5633" max="5633" width="6.85546875" style="1" bestFit="1" customWidth="1"/>
    <col min="5634" max="5634" width="79" style="1" customWidth="1"/>
    <col min="5635" max="5635" width="59.7109375" style="1" bestFit="1" customWidth="1"/>
    <col min="5636" max="5888" width="9.140625" style="1"/>
    <col min="5889" max="5889" width="6.85546875" style="1" bestFit="1" customWidth="1"/>
    <col min="5890" max="5890" width="79" style="1" customWidth="1"/>
    <col min="5891" max="5891" width="59.7109375" style="1" bestFit="1" customWidth="1"/>
    <col min="5892" max="6144" width="9.140625" style="1"/>
    <col min="6145" max="6145" width="6.85546875" style="1" bestFit="1" customWidth="1"/>
    <col min="6146" max="6146" width="79" style="1" customWidth="1"/>
    <col min="6147" max="6147" width="59.7109375" style="1" bestFit="1" customWidth="1"/>
    <col min="6148" max="6400" width="9.140625" style="1"/>
    <col min="6401" max="6401" width="6.85546875" style="1" bestFit="1" customWidth="1"/>
    <col min="6402" max="6402" width="79" style="1" customWidth="1"/>
    <col min="6403" max="6403" width="59.7109375" style="1" bestFit="1" customWidth="1"/>
    <col min="6404" max="6656" width="9.140625" style="1"/>
    <col min="6657" max="6657" width="6.85546875" style="1" bestFit="1" customWidth="1"/>
    <col min="6658" max="6658" width="79" style="1" customWidth="1"/>
    <col min="6659" max="6659" width="59.7109375" style="1" bestFit="1" customWidth="1"/>
    <col min="6660" max="6912" width="9.140625" style="1"/>
    <col min="6913" max="6913" width="6.85546875" style="1" bestFit="1" customWidth="1"/>
    <col min="6914" max="6914" width="79" style="1" customWidth="1"/>
    <col min="6915" max="6915" width="59.7109375" style="1" bestFit="1" customWidth="1"/>
    <col min="6916" max="7168" width="9.140625" style="1"/>
    <col min="7169" max="7169" width="6.85546875" style="1" bestFit="1" customWidth="1"/>
    <col min="7170" max="7170" width="79" style="1" customWidth="1"/>
    <col min="7171" max="7171" width="59.7109375" style="1" bestFit="1" customWidth="1"/>
    <col min="7172" max="7424" width="9.140625" style="1"/>
    <col min="7425" max="7425" width="6.85546875" style="1" bestFit="1" customWidth="1"/>
    <col min="7426" max="7426" width="79" style="1" customWidth="1"/>
    <col min="7427" max="7427" width="59.7109375" style="1" bestFit="1" customWidth="1"/>
    <col min="7428" max="7680" width="9.140625" style="1"/>
    <col min="7681" max="7681" width="6.85546875" style="1" bestFit="1" customWidth="1"/>
    <col min="7682" max="7682" width="79" style="1" customWidth="1"/>
    <col min="7683" max="7683" width="59.7109375" style="1" bestFit="1" customWidth="1"/>
    <col min="7684" max="7936" width="9.140625" style="1"/>
    <col min="7937" max="7937" width="6.85546875" style="1" bestFit="1" customWidth="1"/>
    <col min="7938" max="7938" width="79" style="1" customWidth="1"/>
    <col min="7939" max="7939" width="59.7109375" style="1" bestFit="1" customWidth="1"/>
    <col min="7940" max="8192" width="9.140625" style="1"/>
    <col min="8193" max="8193" width="6.85546875" style="1" bestFit="1" customWidth="1"/>
    <col min="8194" max="8194" width="79" style="1" customWidth="1"/>
    <col min="8195" max="8195" width="59.7109375" style="1" bestFit="1" customWidth="1"/>
    <col min="8196" max="8448" width="9.140625" style="1"/>
    <col min="8449" max="8449" width="6.85546875" style="1" bestFit="1" customWidth="1"/>
    <col min="8450" max="8450" width="79" style="1" customWidth="1"/>
    <col min="8451" max="8451" width="59.7109375" style="1" bestFit="1" customWidth="1"/>
    <col min="8452" max="8704" width="9.140625" style="1"/>
    <col min="8705" max="8705" width="6.85546875" style="1" bestFit="1" customWidth="1"/>
    <col min="8706" max="8706" width="79" style="1" customWidth="1"/>
    <col min="8707" max="8707" width="59.7109375" style="1" bestFit="1" customWidth="1"/>
    <col min="8708" max="8960" width="9.140625" style="1"/>
    <col min="8961" max="8961" width="6.85546875" style="1" bestFit="1" customWidth="1"/>
    <col min="8962" max="8962" width="79" style="1" customWidth="1"/>
    <col min="8963" max="8963" width="59.7109375" style="1" bestFit="1" customWidth="1"/>
    <col min="8964" max="9216" width="9.140625" style="1"/>
    <col min="9217" max="9217" width="6.85546875" style="1" bestFit="1" customWidth="1"/>
    <col min="9218" max="9218" width="79" style="1" customWidth="1"/>
    <col min="9219" max="9219" width="59.7109375" style="1" bestFit="1" customWidth="1"/>
    <col min="9220" max="9472" width="9.140625" style="1"/>
    <col min="9473" max="9473" width="6.85546875" style="1" bestFit="1" customWidth="1"/>
    <col min="9474" max="9474" width="79" style="1" customWidth="1"/>
    <col min="9475" max="9475" width="59.7109375" style="1" bestFit="1" customWidth="1"/>
    <col min="9476" max="9728" width="9.140625" style="1"/>
    <col min="9729" max="9729" width="6.85546875" style="1" bestFit="1" customWidth="1"/>
    <col min="9730" max="9730" width="79" style="1" customWidth="1"/>
    <col min="9731" max="9731" width="59.7109375" style="1" bestFit="1" customWidth="1"/>
    <col min="9732" max="9984" width="9.140625" style="1"/>
    <col min="9985" max="9985" width="6.85546875" style="1" bestFit="1" customWidth="1"/>
    <col min="9986" max="9986" width="79" style="1" customWidth="1"/>
    <col min="9987" max="9987" width="59.7109375" style="1" bestFit="1" customWidth="1"/>
    <col min="9988" max="10240" width="9.140625" style="1"/>
    <col min="10241" max="10241" width="6.85546875" style="1" bestFit="1" customWidth="1"/>
    <col min="10242" max="10242" width="79" style="1" customWidth="1"/>
    <col min="10243" max="10243" width="59.7109375" style="1" bestFit="1" customWidth="1"/>
    <col min="10244" max="10496" width="9.140625" style="1"/>
    <col min="10497" max="10497" width="6.85546875" style="1" bestFit="1" customWidth="1"/>
    <col min="10498" max="10498" width="79" style="1" customWidth="1"/>
    <col min="10499" max="10499" width="59.7109375" style="1" bestFit="1" customWidth="1"/>
    <col min="10500" max="10752" width="9.140625" style="1"/>
    <col min="10753" max="10753" width="6.85546875" style="1" bestFit="1" customWidth="1"/>
    <col min="10754" max="10754" width="79" style="1" customWidth="1"/>
    <col min="10755" max="10755" width="59.7109375" style="1" bestFit="1" customWidth="1"/>
    <col min="10756" max="11008" width="9.140625" style="1"/>
    <col min="11009" max="11009" width="6.85546875" style="1" bestFit="1" customWidth="1"/>
    <col min="11010" max="11010" width="79" style="1" customWidth="1"/>
    <col min="11011" max="11011" width="59.7109375" style="1" bestFit="1" customWidth="1"/>
    <col min="11012" max="11264" width="9.140625" style="1"/>
    <col min="11265" max="11265" width="6.85546875" style="1" bestFit="1" customWidth="1"/>
    <col min="11266" max="11266" width="79" style="1" customWidth="1"/>
    <col min="11267" max="11267" width="59.7109375" style="1" bestFit="1" customWidth="1"/>
    <col min="11268" max="11520" width="9.140625" style="1"/>
    <col min="11521" max="11521" width="6.85546875" style="1" bestFit="1" customWidth="1"/>
    <col min="11522" max="11522" width="79" style="1" customWidth="1"/>
    <col min="11523" max="11523" width="59.7109375" style="1" bestFit="1" customWidth="1"/>
    <col min="11524" max="11776" width="9.140625" style="1"/>
    <col min="11777" max="11777" width="6.85546875" style="1" bestFit="1" customWidth="1"/>
    <col min="11778" max="11778" width="79" style="1" customWidth="1"/>
    <col min="11779" max="11779" width="59.7109375" style="1" bestFit="1" customWidth="1"/>
    <col min="11780" max="12032" width="9.140625" style="1"/>
    <col min="12033" max="12033" width="6.85546875" style="1" bestFit="1" customWidth="1"/>
    <col min="12034" max="12034" width="79" style="1" customWidth="1"/>
    <col min="12035" max="12035" width="59.7109375" style="1" bestFit="1" customWidth="1"/>
    <col min="12036" max="12288" width="9.140625" style="1"/>
    <col min="12289" max="12289" width="6.85546875" style="1" bestFit="1" customWidth="1"/>
    <col min="12290" max="12290" width="79" style="1" customWidth="1"/>
    <col min="12291" max="12291" width="59.7109375" style="1" bestFit="1" customWidth="1"/>
    <col min="12292" max="12544" width="9.140625" style="1"/>
    <col min="12545" max="12545" width="6.85546875" style="1" bestFit="1" customWidth="1"/>
    <col min="12546" max="12546" width="79" style="1" customWidth="1"/>
    <col min="12547" max="12547" width="59.7109375" style="1" bestFit="1" customWidth="1"/>
    <col min="12548" max="12800" width="9.140625" style="1"/>
    <col min="12801" max="12801" width="6.85546875" style="1" bestFit="1" customWidth="1"/>
    <col min="12802" max="12802" width="79" style="1" customWidth="1"/>
    <col min="12803" max="12803" width="59.7109375" style="1" bestFit="1" customWidth="1"/>
    <col min="12804" max="13056" width="9.140625" style="1"/>
    <col min="13057" max="13057" width="6.85546875" style="1" bestFit="1" customWidth="1"/>
    <col min="13058" max="13058" width="79" style="1" customWidth="1"/>
    <col min="13059" max="13059" width="59.7109375" style="1" bestFit="1" customWidth="1"/>
    <col min="13060" max="13312" width="9.140625" style="1"/>
    <col min="13313" max="13313" width="6.85546875" style="1" bestFit="1" customWidth="1"/>
    <col min="13314" max="13314" width="79" style="1" customWidth="1"/>
    <col min="13315" max="13315" width="59.7109375" style="1" bestFit="1" customWidth="1"/>
    <col min="13316" max="13568" width="9.140625" style="1"/>
    <col min="13569" max="13569" width="6.85546875" style="1" bestFit="1" customWidth="1"/>
    <col min="13570" max="13570" width="79" style="1" customWidth="1"/>
    <col min="13571" max="13571" width="59.7109375" style="1" bestFit="1" customWidth="1"/>
    <col min="13572" max="13824" width="9.140625" style="1"/>
    <col min="13825" max="13825" width="6.85546875" style="1" bestFit="1" customWidth="1"/>
    <col min="13826" max="13826" width="79" style="1" customWidth="1"/>
    <col min="13827" max="13827" width="59.7109375" style="1" bestFit="1" customWidth="1"/>
    <col min="13828" max="14080" width="9.140625" style="1"/>
    <col min="14081" max="14081" width="6.85546875" style="1" bestFit="1" customWidth="1"/>
    <col min="14082" max="14082" width="79" style="1" customWidth="1"/>
    <col min="14083" max="14083" width="59.7109375" style="1" bestFit="1" customWidth="1"/>
    <col min="14084" max="14336" width="9.140625" style="1"/>
    <col min="14337" max="14337" width="6.85546875" style="1" bestFit="1" customWidth="1"/>
    <col min="14338" max="14338" width="79" style="1" customWidth="1"/>
    <col min="14339" max="14339" width="59.7109375" style="1" bestFit="1" customWidth="1"/>
    <col min="14340" max="14592" width="9.140625" style="1"/>
    <col min="14593" max="14593" width="6.85546875" style="1" bestFit="1" customWidth="1"/>
    <col min="14594" max="14594" width="79" style="1" customWidth="1"/>
    <col min="14595" max="14595" width="59.7109375" style="1" bestFit="1" customWidth="1"/>
    <col min="14596" max="14848" width="9.140625" style="1"/>
    <col min="14849" max="14849" width="6.85546875" style="1" bestFit="1" customWidth="1"/>
    <col min="14850" max="14850" width="79" style="1" customWidth="1"/>
    <col min="14851" max="14851" width="59.7109375" style="1" bestFit="1" customWidth="1"/>
    <col min="14852" max="15104" width="9.140625" style="1"/>
    <col min="15105" max="15105" width="6.85546875" style="1" bestFit="1" customWidth="1"/>
    <col min="15106" max="15106" width="79" style="1" customWidth="1"/>
    <col min="15107" max="15107" width="59.7109375" style="1" bestFit="1" customWidth="1"/>
    <col min="15108" max="15360" width="9.140625" style="1"/>
    <col min="15361" max="15361" width="6.85546875" style="1" bestFit="1" customWidth="1"/>
    <col min="15362" max="15362" width="79" style="1" customWidth="1"/>
    <col min="15363" max="15363" width="59.7109375" style="1" bestFit="1" customWidth="1"/>
    <col min="15364" max="15616" width="9.140625" style="1"/>
    <col min="15617" max="15617" width="6.85546875" style="1" bestFit="1" customWidth="1"/>
    <col min="15618" max="15618" width="79" style="1" customWidth="1"/>
    <col min="15619" max="15619" width="59.7109375" style="1" bestFit="1" customWidth="1"/>
    <col min="15620" max="15872" width="9.140625" style="1"/>
    <col min="15873" max="15873" width="6.85546875" style="1" bestFit="1" customWidth="1"/>
    <col min="15874" max="15874" width="79" style="1" customWidth="1"/>
    <col min="15875" max="15875" width="59.7109375" style="1" bestFit="1" customWidth="1"/>
    <col min="15876" max="16128" width="9.140625" style="1"/>
    <col min="16129" max="16129" width="6.85546875" style="1" bestFit="1" customWidth="1"/>
    <col min="16130" max="16130" width="79" style="1" customWidth="1"/>
    <col min="16131" max="16131" width="59.7109375" style="1" bestFit="1" customWidth="1"/>
    <col min="16132" max="16384" width="9.140625" style="1"/>
  </cols>
  <sheetData>
    <row r="1" spans="1:3">
      <c r="A1" s="435" t="s">
        <v>228</v>
      </c>
      <c r="B1" s="435"/>
      <c r="C1" s="435"/>
    </row>
    <row r="2" spans="1:3">
      <c r="A2" s="435"/>
      <c r="B2" s="435"/>
      <c r="C2" s="435"/>
    </row>
    <row r="3" spans="1:3">
      <c r="A3" s="435"/>
      <c r="B3" s="435"/>
      <c r="C3" s="435"/>
    </row>
    <row r="4" spans="1:3">
      <c r="A4" s="234" t="s">
        <v>229</v>
      </c>
      <c r="B4" s="234"/>
      <c r="C4" s="234"/>
    </row>
    <row r="5" spans="1:3">
      <c r="A5" s="234">
        <v>1</v>
      </c>
      <c r="B5" s="235" t="s">
        <v>230</v>
      </c>
      <c r="C5" s="234"/>
    </row>
    <row r="6" spans="1:3" ht="22.5">
      <c r="A6" s="234">
        <v>2</v>
      </c>
      <c r="B6" s="235" t="s">
        <v>231</v>
      </c>
      <c r="C6" s="234"/>
    </row>
    <row r="7" spans="1:3" ht="22.5">
      <c r="A7" s="234">
        <v>3</v>
      </c>
      <c r="B7" s="235" t="s">
        <v>232</v>
      </c>
      <c r="C7" s="234"/>
    </row>
    <row r="8" spans="1:3" ht="22.5">
      <c r="A8" s="234">
        <v>4</v>
      </c>
      <c r="B8" s="235" t="s">
        <v>233</v>
      </c>
      <c r="C8" s="234"/>
    </row>
    <row r="9" spans="1:3" ht="45">
      <c r="A9" s="234">
        <v>5</v>
      </c>
      <c r="B9" s="235" t="s">
        <v>234</v>
      </c>
      <c r="C9" s="234"/>
    </row>
    <row r="10" spans="1:3">
      <c r="A10" s="234" t="s">
        <v>235</v>
      </c>
      <c r="B10" s="235" t="s">
        <v>236</v>
      </c>
      <c r="C10" s="234" t="s">
        <v>237</v>
      </c>
    </row>
    <row r="11" spans="1:3">
      <c r="A11" s="234">
        <v>1</v>
      </c>
      <c r="B11" s="235" t="s">
        <v>238</v>
      </c>
      <c r="C11" s="234" t="s">
        <v>239</v>
      </c>
    </row>
    <row r="12" spans="1:3">
      <c r="A12" s="234">
        <v>2</v>
      </c>
      <c r="B12" s="235" t="s">
        <v>240</v>
      </c>
      <c r="C12" s="234" t="s">
        <v>241</v>
      </c>
    </row>
    <row r="13" spans="1:3">
      <c r="A13" s="234">
        <v>3</v>
      </c>
      <c r="B13" s="235" t="s">
        <v>242</v>
      </c>
      <c r="C13" s="234" t="s">
        <v>243</v>
      </c>
    </row>
    <row r="14" spans="1:3" ht="22.5">
      <c r="A14" s="234">
        <v>4</v>
      </c>
      <c r="B14" s="235" t="s">
        <v>244</v>
      </c>
      <c r="C14" s="234" t="s">
        <v>245</v>
      </c>
    </row>
    <row r="15" spans="1:3">
      <c r="A15" s="234">
        <v>5</v>
      </c>
      <c r="B15" s="235" t="s">
        <v>246</v>
      </c>
      <c r="C15" s="234" t="s">
        <v>247</v>
      </c>
    </row>
    <row r="16" spans="1:3">
      <c r="A16" s="234">
        <v>6</v>
      </c>
      <c r="B16" s="235" t="s">
        <v>248</v>
      </c>
      <c r="C16" s="234" t="s">
        <v>249</v>
      </c>
    </row>
    <row r="17" spans="1:3">
      <c r="A17" s="234">
        <v>7</v>
      </c>
      <c r="B17" s="235" t="s">
        <v>250</v>
      </c>
      <c r="C17" s="234" t="s">
        <v>251</v>
      </c>
    </row>
    <row r="18" spans="1:3">
      <c r="A18" s="234">
        <v>8</v>
      </c>
      <c r="B18" s="235" t="s">
        <v>252</v>
      </c>
      <c r="C18" s="234" t="s">
        <v>253</v>
      </c>
    </row>
    <row r="19" spans="1:3">
      <c r="A19" s="234">
        <v>9</v>
      </c>
      <c r="B19" s="235" t="s">
        <v>254</v>
      </c>
      <c r="C19" s="234" t="s">
        <v>255</v>
      </c>
    </row>
    <row r="20" spans="1:3">
      <c r="A20" s="234">
        <v>10</v>
      </c>
      <c r="B20" s="235" t="s">
        <v>256</v>
      </c>
      <c r="C20" s="234" t="s">
        <v>257</v>
      </c>
    </row>
    <row r="21" spans="1:3">
      <c r="A21" s="234">
        <v>11</v>
      </c>
      <c r="B21" s="235" t="s">
        <v>258</v>
      </c>
      <c r="C21" s="234" t="s">
        <v>259</v>
      </c>
    </row>
    <row r="22" spans="1:3">
      <c r="A22" s="234">
        <v>12</v>
      </c>
      <c r="B22" s="235" t="s">
        <v>260</v>
      </c>
      <c r="C22" s="234" t="s">
        <v>261</v>
      </c>
    </row>
    <row r="23" spans="1:3">
      <c r="A23" s="234">
        <v>13</v>
      </c>
      <c r="B23" s="235" t="s">
        <v>262</v>
      </c>
      <c r="C23" s="234" t="s">
        <v>263</v>
      </c>
    </row>
    <row r="24" spans="1:3">
      <c r="A24" s="234">
        <v>14</v>
      </c>
      <c r="B24" s="235" t="s">
        <v>264</v>
      </c>
      <c r="C24" s="234" t="s">
        <v>265</v>
      </c>
    </row>
    <row r="25" spans="1:3">
      <c r="A25" s="234">
        <v>15</v>
      </c>
      <c r="B25" s="235" t="s">
        <v>266</v>
      </c>
      <c r="C25" s="234" t="s">
        <v>267</v>
      </c>
    </row>
    <row r="26" spans="1:3">
      <c r="A26" s="234">
        <v>16</v>
      </c>
      <c r="B26" s="235" t="s">
        <v>268</v>
      </c>
      <c r="C26" s="234" t="s">
        <v>245</v>
      </c>
    </row>
    <row r="27" spans="1:3">
      <c r="A27" s="234">
        <v>17</v>
      </c>
      <c r="B27" s="235" t="s">
        <v>269</v>
      </c>
      <c r="C27" s="234" t="s">
        <v>270</v>
      </c>
    </row>
    <row r="28" spans="1:3">
      <c r="A28" s="234">
        <v>18</v>
      </c>
      <c r="B28" s="235" t="s">
        <v>271</v>
      </c>
      <c r="C28" s="234" t="s">
        <v>245</v>
      </c>
    </row>
    <row r="29" spans="1:3">
      <c r="A29" s="234">
        <v>19</v>
      </c>
      <c r="B29" s="235" t="s">
        <v>272</v>
      </c>
      <c r="C29" s="234" t="s">
        <v>273</v>
      </c>
    </row>
    <row r="30" spans="1:3">
      <c r="A30" s="234">
        <v>20</v>
      </c>
      <c r="B30" s="235" t="s">
        <v>274</v>
      </c>
      <c r="C30" s="234" t="s">
        <v>275</v>
      </c>
    </row>
    <row r="31" spans="1:3">
      <c r="A31" s="234">
        <v>21</v>
      </c>
      <c r="B31" s="235" t="s">
        <v>276</v>
      </c>
      <c r="C31" s="234" t="s">
        <v>277</v>
      </c>
    </row>
    <row r="32" spans="1:3">
      <c r="A32" s="234">
        <v>22</v>
      </c>
      <c r="B32" s="235" t="s">
        <v>278</v>
      </c>
      <c r="C32" s="234" t="s">
        <v>279</v>
      </c>
    </row>
    <row r="33" spans="1:3">
      <c r="A33" s="234">
        <v>23</v>
      </c>
      <c r="B33" s="235" t="s">
        <v>280</v>
      </c>
      <c r="C33" s="234" t="s">
        <v>281</v>
      </c>
    </row>
    <row r="34" spans="1:3">
      <c r="A34" s="234">
        <v>24</v>
      </c>
      <c r="B34" s="235" t="s">
        <v>282</v>
      </c>
      <c r="C34" s="234" t="s">
        <v>283</v>
      </c>
    </row>
    <row r="35" spans="1:3">
      <c r="A35" s="234">
        <v>25</v>
      </c>
      <c r="B35" s="235" t="s">
        <v>284</v>
      </c>
      <c r="C35" s="234" t="s">
        <v>285</v>
      </c>
    </row>
    <row r="36" spans="1:3">
      <c r="A36" s="234">
        <v>26</v>
      </c>
      <c r="B36" s="235" t="s">
        <v>286</v>
      </c>
      <c r="C36" s="234" t="s">
        <v>287</v>
      </c>
    </row>
    <row r="37" spans="1:3">
      <c r="A37" s="234">
        <v>27</v>
      </c>
      <c r="B37" s="235" t="s">
        <v>288</v>
      </c>
      <c r="C37" s="234" t="s">
        <v>289</v>
      </c>
    </row>
    <row r="38" spans="1:3">
      <c r="A38" s="234">
        <v>28</v>
      </c>
      <c r="B38" s="235" t="s">
        <v>290</v>
      </c>
      <c r="C38" s="234" t="s">
        <v>291</v>
      </c>
    </row>
    <row r="39" spans="1:3">
      <c r="A39" s="234">
        <v>29</v>
      </c>
      <c r="B39" s="235" t="s">
        <v>292</v>
      </c>
      <c r="C39" s="234" t="s">
        <v>293</v>
      </c>
    </row>
    <row r="40" spans="1:3">
      <c r="A40" s="234">
        <v>30</v>
      </c>
      <c r="B40" s="235" t="s">
        <v>294</v>
      </c>
      <c r="C40" s="234" t="s">
        <v>295</v>
      </c>
    </row>
    <row r="41" spans="1:3">
      <c r="A41" s="234">
        <v>31</v>
      </c>
      <c r="B41" s="235" t="s">
        <v>296</v>
      </c>
      <c r="C41" s="234" t="s">
        <v>297</v>
      </c>
    </row>
    <row r="42" spans="1:3">
      <c r="A42" s="234">
        <v>32</v>
      </c>
      <c r="B42" s="235" t="s">
        <v>298</v>
      </c>
      <c r="C42" s="234" t="s">
        <v>299</v>
      </c>
    </row>
    <row r="43" spans="1:3">
      <c r="A43" s="234">
        <v>33</v>
      </c>
      <c r="B43" s="235" t="s">
        <v>300</v>
      </c>
      <c r="C43" s="234" t="s">
        <v>301</v>
      </c>
    </row>
    <row r="44" spans="1:3">
      <c r="A44" s="234">
        <v>34</v>
      </c>
      <c r="B44" s="235" t="s">
        <v>302</v>
      </c>
      <c r="C44" s="234" t="s">
        <v>303</v>
      </c>
    </row>
    <row r="45" spans="1:3">
      <c r="A45" s="234">
        <v>35</v>
      </c>
      <c r="B45" s="235" t="s">
        <v>304</v>
      </c>
      <c r="C45" s="234" t="s">
        <v>305</v>
      </c>
    </row>
    <row r="46" spans="1:3" ht="22.5">
      <c r="A46" s="234">
        <v>36</v>
      </c>
      <c r="B46" s="235" t="s">
        <v>306</v>
      </c>
      <c r="C46" s="234" t="s">
        <v>245</v>
      </c>
    </row>
    <row r="47" spans="1:3">
      <c r="A47" s="234">
        <v>37</v>
      </c>
      <c r="B47" s="235" t="s">
        <v>307</v>
      </c>
      <c r="C47" s="234" t="s">
        <v>308</v>
      </c>
    </row>
    <row r="48" spans="1:3">
      <c r="A48" s="234">
        <v>38</v>
      </c>
      <c r="B48" s="235" t="s">
        <v>309</v>
      </c>
      <c r="C48" s="234" t="s">
        <v>310</v>
      </c>
    </row>
    <row r="49" spans="1:3">
      <c r="A49" s="234">
        <v>39</v>
      </c>
      <c r="B49" s="235" t="s">
        <v>311</v>
      </c>
      <c r="C49" s="234" t="s">
        <v>312</v>
      </c>
    </row>
    <row r="50" spans="1:3">
      <c r="A50" s="234">
        <v>40</v>
      </c>
      <c r="B50" s="235" t="s">
        <v>313</v>
      </c>
      <c r="C50" s="234" t="s">
        <v>314</v>
      </c>
    </row>
    <row r="51" spans="1:3" ht="22.5">
      <c r="A51" s="234">
        <v>41</v>
      </c>
      <c r="B51" s="235" t="s">
        <v>315</v>
      </c>
      <c r="C51" s="234" t="s">
        <v>316</v>
      </c>
    </row>
    <row r="52" spans="1:3">
      <c r="A52" s="234">
        <v>42</v>
      </c>
      <c r="B52" s="235" t="s">
        <v>317</v>
      </c>
      <c r="C52" s="234" t="s">
        <v>318</v>
      </c>
    </row>
    <row r="53" spans="1:3">
      <c r="A53" s="234">
        <v>43</v>
      </c>
      <c r="B53" s="235" t="s">
        <v>319</v>
      </c>
      <c r="C53" s="234" t="s">
        <v>320</v>
      </c>
    </row>
    <row r="54" spans="1:3">
      <c r="A54" s="234">
        <v>44</v>
      </c>
      <c r="B54" s="235" t="s">
        <v>321</v>
      </c>
      <c r="C54" s="234" t="s">
        <v>322</v>
      </c>
    </row>
    <row r="55" spans="1:3">
      <c r="A55" s="234">
        <v>45</v>
      </c>
      <c r="B55" s="235" t="s">
        <v>323</v>
      </c>
      <c r="C55" s="234" t="s">
        <v>324</v>
      </c>
    </row>
    <row r="56" spans="1:3">
      <c r="A56" s="234">
        <v>46</v>
      </c>
      <c r="B56" s="235" t="s">
        <v>325</v>
      </c>
      <c r="C56" s="234" t="s">
        <v>326</v>
      </c>
    </row>
    <row r="57" spans="1:3">
      <c r="A57" s="234">
        <v>47</v>
      </c>
      <c r="B57" s="235" t="s">
        <v>327</v>
      </c>
      <c r="C57" s="234" t="s">
        <v>326</v>
      </c>
    </row>
    <row r="58" spans="1:3">
      <c r="A58" s="234">
        <v>48</v>
      </c>
      <c r="B58" s="235" t="s">
        <v>328</v>
      </c>
      <c r="C58" s="234" t="s">
        <v>329</v>
      </c>
    </row>
    <row r="59" spans="1:3">
      <c r="A59" s="234">
        <v>49</v>
      </c>
      <c r="B59" s="235" t="s">
        <v>330</v>
      </c>
      <c r="C59" s="234" t="s">
        <v>331</v>
      </c>
    </row>
    <row r="60" spans="1:3">
      <c r="A60" s="234">
        <v>50</v>
      </c>
      <c r="B60" s="235" t="s">
        <v>332</v>
      </c>
      <c r="C60" s="234" t="s">
        <v>243</v>
      </c>
    </row>
    <row r="61" spans="1:3">
      <c r="A61" s="234">
        <v>51</v>
      </c>
      <c r="B61" s="235" t="s">
        <v>333</v>
      </c>
      <c r="C61" s="234" t="s">
        <v>334</v>
      </c>
    </row>
    <row r="62" spans="1:3">
      <c r="A62" s="234">
        <v>52</v>
      </c>
      <c r="B62" s="235" t="s">
        <v>335</v>
      </c>
      <c r="C62" s="234" t="s">
        <v>336</v>
      </c>
    </row>
    <row r="63" spans="1:3">
      <c r="A63" s="234">
        <v>53</v>
      </c>
      <c r="B63" s="235" t="s">
        <v>337</v>
      </c>
      <c r="C63" s="234" t="s">
        <v>338</v>
      </c>
    </row>
    <row r="64" spans="1:3">
      <c r="A64" s="234">
        <v>54</v>
      </c>
      <c r="B64" s="235" t="s">
        <v>339</v>
      </c>
      <c r="C64" s="234" t="s">
        <v>340</v>
      </c>
    </row>
    <row r="65" spans="1:3">
      <c r="A65" s="234">
        <v>55</v>
      </c>
      <c r="B65" s="235" t="s">
        <v>341</v>
      </c>
      <c r="C65" s="234"/>
    </row>
    <row r="66" spans="1:3">
      <c r="A66" s="234">
        <v>56</v>
      </c>
      <c r="B66" s="235" t="s">
        <v>342</v>
      </c>
      <c r="C66" s="234"/>
    </row>
    <row r="67" spans="1:3">
      <c r="A67" s="234">
        <v>57</v>
      </c>
      <c r="B67" s="235" t="s">
        <v>343</v>
      </c>
      <c r="C67" s="234" t="s">
        <v>344</v>
      </c>
    </row>
    <row r="68" spans="1:3">
      <c r="A68" s="234">
        <v>58</v>
      </c>
      <c r="B68" s="235" t="s">
        <v>345</v>
      </c>
      <c r="C68" s="234" t="s">
        <v>346</v>
      </c>
    </row>
    <row r="69" spans="1:3">
      <c r="A69" s="234">
        <v>59</v>
      </c>
      <c r="B69" s="235" t="s">
        <v>347</v>
      </c>
      <c r="C69" s="234" t="s">
        <v>348</v>
      </c>
    </row>
    <row r="70" spans="1:3">
      <c r="A70" s="234">
        <v>60</v>
      </c>
      <c r="B70" s="235" t="s">
        <v>349</v>
      </c>
      <c r="C70" s="234" t="s">
        <v>350</v>
      </c>
    </row>
    <row r="71" spans="1:3">
      <c r="A71" s="234">
        <v>61</v>
      </c>
      <c r="B71" s="235" t="s">
        <v>351</v>
      </c>
      <c r="C71" s="234" t="s">
        <v>352</v>
      </c>
    </row>
    <row r="72" spans="1:3">
      <c r="A72" s="234">
        <v>62</v>
      </c>
      <c r="B72" s="235" t="s">
        <v>353</v>
      </c>
      <c r="C72" s="234" t="s">
        <v>354</v>
      </c>
    </row>
    <row r="73" spans="1:3">
      <c r="A73" s="234">
        <v>63</v>
      </c>
      <c r="B73" s="235" t="s">
        <v>355</v>
      </c>
      <c r="C73" s="234" t="s">
        <v>356</v>
      </c>
    </row>
    <row r="74" spans="1:3">
      <c r="A74" s="234">
        <v>64</v>
      </c>
      <c r="B74" s="235" t="s">
        <v>357</v>
      </c>
      <c r="C74" s="234" t="s">
        <v>358</v>
      </c>
    </row>
    <row r="75" spans="1:3">
      <c r="A75" s="234">
        <v>65</v>
      </c>
      <c r="B75" s="235" t="s">
        <v>359</v>
      </c>
      <c r="C75" s="234" t="s">
        <v>360</v>
      </c>
    </row>
    <row r="76" spans="1:3">
      <c r="A76" s="234">
        <v>66</v>
      </c>
      <c r="B76" s="235" t="s">
        <v>361</v>
      </c>
      <c r="C76" s="234" t="s">
        <v>362</v>
      </c>
    </row>
    <row r="86" spans="2:2">
      <c r="B86" s="27" t="s">
        <v>340</v>
      </c>
    </row>
    <row r="87" spans="2:2">
      <c r="B87" s="27" t="s">
        <v>363</v>
      </c>
    </row>
  </sheetData>
  <mergeCells count="1">
    <mergeCell ref="A1: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SUMMARY</vt:lpstr>
      <vt:lpstr>C&amp;I BOQ </vt:lpstr>
      <vt:lpstr>Plumbing Work BOQ </vt:lpstr>
      <vt:lpstr>ELECTRICAL</vt:lpstr>
      <vt:lpstr>HVAC</vt:lpstr>
      <vt:lpstr>Material Make List</vt:lpstr>
      <vt:lpstr>'C&amp;I BOQ '!Print_Area</vt:lpstr>
      <vt:lpstr>HVAC!Print_Area</vt:lpstr>
      <vt:lpstr>ELECTRICAL!Print_Titles</vt:lpstr>
      <vt:lpstr>HVAC!Print_Titles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2024-07-08T10:50:49Z</dcterms:modified>
</cp:coreProperties>
</file>