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80" tabRatio="696" activeTab="1"/>
  </bookViews>
  <sheets>
    <sheet name="Summ" sheetId="14" r:id="rId1"/>
    <sheet name="TENDER BOQ" sheetId="15" r:id="rId2"/>
  </sheets>
  <definedNames>
    <definedName name="_xlnm.Print_Area" localSheetId="1">'TENDER BOQ'!$A$1:$I$320</definedName>
    <definedName name="_xlnm.Print_Titles" localSheetId="1">'TENDER BOQ'!$3:$4</definedName>
    <definedName name="Z_C9D3A0C1_A0FD_11D9_AA7E_0008A1326893_.wvu.PrintArea" localSheetId="0" hidden="1">Summ!$A$1:$F$31</definedName>
  </definedNames>
  <calcPr calcId="162913"/>
</workbook>
</file>

<file path=xl/calcChain.xml><?xml version="1.0" encoding="utf-8"?>
<calcChain xmlns="http://schemas.openxmlformats.org/spreadsheetml/2006/main">
  <c r="D62" i="15" l="1"/>
  <c r="D63" i="15"/>
  <c r="D61" i="15"/>
  <c r="D230" i="15"/>
  <c r="D232" i="15"/>
  <c r="D262" i="15" l="1"/>
  <c r="D269" i="15" s="1"/>
  <c r="H35" i="15" l="1"/>
  <c r="G35" i="15"/>
  <c r="I35" i="15" l="1"/>
  <c r="H317" i="15" l="1"/>
  <c r="G317" i="15"/>
  <c r="I316" i="15"/>
  <c r="I317" i="15" l="1"/>
  <c r="H216" i="15"/>
  <c r="G216" i="15"/>
  <c r="H215" i="15"/>
  <c r="G215" i="15"/>
  <c r="H214" i="15"/>
  <c r="G214" i="15"/>
  <c r="H213" i="15"/>
  <c r="G213" i="15"/>
  <c r="H212" i="15"/>
  <c r="G212" i="15"/>
  <c r="H221" i="15"/>
  <c r="G221" i="15"/>
  <c r="H220" i="15"/>
  <c r="G220" i="15"/>
  <c r="H219" i="15"/>
  <c r="G219" i="15"/>
  <c r="H218" i="15"/>
  <c r="G218" i="15"/>
  <c r="H217" i="15"/>
  <c r="G217" i="15"/>
  <c r="I217" i="15" l="1"/>
  <c r="I219" i="15"/>
  <c r="I215" i="15"/>
  <c r="I220" i="15"/>
  <c r="I214" i="15"/>
  <c r="I213" i="15"/>
  <c r="I218" i="15"/>
  <c r="I212" i="15"/>
  <c r="I221" i="15"/>
  <c r="I216" i="15"/>
  <c r="H166" i="15"/>
  <c r="G166" i="15"/>
  <c r="H164" i="15"/>
  <c r="G164" i="15"/>
  <c r="H160" i="15"/>
  <c r="G160" i="15"/>
  <c r="H153" i="15"/>
  <c r="G153" i="15"/>
  <c r="H152" i="15"/>
  <c r="G152" i="15"/>
  <c r="H155" i="15"/>
  <c r="G155" i="15"/>
  <c r="H159" i="15"/>
  <c r="G159" i="15"/>
  <c r="H163" i="15"/>
  <c r="G163" i="15"/>
  <c r="H162" i="15"/>
  <c r="G162" i="15"/>
  <c r="H154" i="15"/>
  <c r="G154" i="15"/>
  <c r="H150" i="15"/>
  <c r="G150" i="15"/>
  <c r="H151" i="15"/>
  <c r="G151" i="15"/>
  <c r="H161" i="15"/>
  <c r="G161" i="15"/>
  <c r="I153" i="15" l="1"/>
  <c r="I150" i="15"/>
  <c r="I162" i="15"/>
  <c r="I166" i="15"/>
  <c r="I154" i="15"/>
  <c r="I160" i="15"/>
  <c r="I163" i="15"/>
  <c r="I164" i="15"/>
  <c r="I152" i="15"/>
  <c r="I155" i="15"/>
  <c r="I159" i="15"/>
  <c r="I161" i="15"/>
  <c r="I151" i="15"/>
  <c r="H318" i="15"/>
  <c r="D240" i="15"/>
  <c r="G232" i="15"/>
  <c r="H99" i="15"/>
  <c r="G99" i="15"/>
  <c r="H98" i="15"/>
  <c r="G98" i="15"/>
  <c r="H97" i="15"/>
  <c r="G97" i="15"/>
  <c r="H66" i="15"/>
  <c r="G63" i="15"/>
  <c r="I76" i="15"/>
  <c r="G318" i="15" l="1"/>
  <c r="I318" i="15" s="1"/>
  <c r="I97" i="15"/>
  <c r="I98" i="15"/>
  <c r="H232" i="15"/>
  <c r="I232" i="15" s="1"/>
  <c r="I99" i="15"/>
  <c r="G66" i="15"/>
  <c r="I66" i="15" s="1"/>
  <c r="H63" i="15"/>
  <c r="I63" i="15" s="1"/>
  <c r="H33" i="15"/>
  <c r="G33" i="15"/>
  <c r="H34" i="15"/>
  <c r="G34" i="15"/>
  <c r="I33" i="15" l="1"/>
  <c r="I34" i="15"/>
  <c r="I75" i="15"/>
  <c r="K209" i="15" l="1"/>
  <c r="K208" i="15"/>
  <c r="K207" i="15"/>
  <c r="K206" i="15"/>
  <c r="J206" i="15"/>
  <c r="J204" i="15"/>
  <c r="J202" i="15"/>
  <c r="H294" i="15" l="1"/>
  <c r="H296" i="15" s="1"/>
  <c r="G294" i="15"/>
  <c r="G296" i="15" s="1"/>
  <c r="I294" i="15" l="1"/>
  <c r="I296" i="15" s="1"/>
  <c r="H37" i="15"/>
  <c r="G37" i="15"/>
  <c r="G39" i="15"/>
  <c r="H39" i="15"/>
  <c r="H32" i="15"/>
  <c r="G32" i="15"/>
  <c r="I37" i="15" l="1"/>
  <c r="I39" i="15"/>
  <c r="I32" i="15"/>
  <c r="H260" i="15"/>
  <c r="G260" i="15"/>
  <c r="H258" i="15"/>
  <c r="G258" i="15"/>
  <c r="I260" i="15" l="1"/>
  <c r="I258" i="15"/>
  <c r="H127" i="15" l="1"/>
  <c r="G127" i="15"/>
  <c r="H126" i="15"/>
  <c r="G126" i="15"/>
  <c r="H125" i="15"/>
  <c r="G125" i="15"/>
  <c r="H315" i="15"/>
  <c r="G315" i="15"/>
  <c r="H307" i="15"/>
  <c r="G307" i="15"/>
  <c r="I125" i="15" l="1"/>
  <c r="I126" i="15"/>
  <c r="I127" i="15"/>
  <c r="I315" i="15"/>
  <c r="I307" i="15"/>
  <c r="H261" i="15" l="1"/>
  <c r="G261" i="15"/>
  <c r="H263" i="15"/>
  <c r="G263" i="15"/>
  <c r="I261" i="15" l="1"/>
  <c r="I263" i="15"/>
  <c r="H204" i="15" l="1"/>
  <c r="G204" i="15"/>
  <c r="I204" i="15" l="1"/>
  <c r="H158" i="15"/>
  <c r="G158" i="15"/>
  <c r="H112" i="15"/>
  <c r="G112" i="15"/>
  <c r="H111" i="15"/>
  <c r="G111" i="15"/>
  <c r="H110" i="15"/>
  <c r="G110" i="15"/>
  <c r="H21" i="15"/>
  <c r="G21" i="15"/>
  <c r="I158" i="15" l="1"/>
  <c r="I110" i="15"/>
  <c r="I112" i="15"/>
  <c r="I111" i="15"/>
  <c r="I21" i="15"/>
  <c r="G165" i="15"/>
  <c r="H165" i="15"/>
  <c r="H49" i="15"/>
  <c r="G49" i="15"/>
  <c r="H47" i="15"/>
  <c r="G47" i="15"/>
  <c r="B29" i="14"/>
  <c r="D23" i="14" l="1"/>
  <c r="I165" i="15"/>
  <c r="I49" i="15"/>
  <c r="I47" i="15"/>
  <c r="D29" i="14"/>
  <c r="E29" i="14" l="1"/>
  <c r="F29" i="14"/>
  <c r="H71" i="15"/>
  <c r="G71" i="15"/>
  <c r="H96" i="15"/>
  <c r="G96" i="15"/>
  <c r="H68" i="15"/>
  <c r="G68" i="15"/>
  <c r="H62" i="15"/>
  <c r="G62" i="15"/>
  <c r="H91" i="15"/>
  <c r="G91" i="15"/>
  <c r="H156" i="15"/>
  <c r="G156" i="15"/>
  <c r="I71" i="15" l="1"/>
  <c r="I96" i="15"/>
  <c r="I68" i="15"/>
  <c r="I62" i="15"/>
  <c r="I91" i="15"/>
  <c r="I156" i="15"/>
  <c r="H31" i="15"/>
  <c r="G31" i="15"/>
  <c r="I31" i="15" l="1"/>
  <c r="H167" i="15" l="1"/>
  <c r="G167" i="15"/>
  <c r="I167" i="15" l="1"/>
  <c r="H45" i="15"/>
  <c r="G45" i="15"/>
  <c r="H43" i="15"/>
  <c r="G43" i="15"/>
  <c r="H41" i="15"/>
  <c r="G41" i="15"/>
  <c r="H140" i="15"/>
  <c r="G140" i="15"/>
  <c r="H139" i="15"/>
  <c r="G139" i="15"/>
  <c r="H135" i="15"/>
  <c r="G135" i="15"/>
  <c r="H134" i="15"/>
  <c r="G134" i="15"/>
  <c r="H133" i="15"/>
  <c r="G133" i="15"/>
  <c r="H119" i="15"/>
  <c r="G119" i="15"/>
  <c r="H118" i="15"/>
  <c r="G118" i="15"/>
  <c r="H222" i="15"/>
  <c r="G222" i="15"/>
  <c r="H252" i="15"/>
  <c r="G252" i="15"/>
  <c r="H259" i="15"/>
  <c r="G259" i="15"/>
  <c r="H262" i="15"/>
  <c r="G262" i="15"/>
  <c r="H264" i="15"/>
  <c r="G264" i="15"/>
  <c r="H267" i="15"/>
  <c r="G267" i="15"/>
  <c r="H268" i="15"/>
  <c r="G268" i="15"/>
  <c r="H275" i="15"/>
  <c r="G275" i="15"/>
  <c r="H274" i="15"/>
  <c r="G274" i="15"/>
  <c r="H273" i="15"/>
  <c r="G273" i="15"/>
  <c r="H272" i="15"/>
  <c r="G272" i="15"/>
  <c r="H306" i="15"/>
  <c r="G306" i="15"/>
  <c r="H305" i="15"/>
  <c r="G305" i="15"/>
  <c r="H304" i="15"/>
  <c r="G304" i="15"/>
  <c r="H303" i="15"/>
  <c r="G303" i="15"/>
  <c r="H302" i="15"/>
  <c r="G302" i="15"/>
  <c r="H301" i="15"/>
  <c r="G301" i="15"/>
  <c r="H300" i="15"/>
  <c r="G300" i="15"/>
  <c r="H299" i="15"/>
  <c r="G299" i="15"/>
  <c r="B5" i="14"/>
  <c r="B7" i="14"/>
  <c r="B9" i="14"/>
  <c r="B11" i="14"/>
  <c r="B13" i="14"/>
  <c r="B15" i="14"/>
  <c r="B17" i="14"/>
  <c r="B19" i="14"/>
  <c r="B21" i="14"/>
  <c r="B23" i="14"/>
  <c r="B25" i="14"/>
  <c r="B27" i="14"/>
  <c r="G51" i="15" l="1"/>
  <c r="H51" i="15"/>
  <c r="E5" i="14" s="1"/>
  <c r="E23" i="14"/>
  <c r="I306" i="15"/>
  <c r="I272" i="15"/>
  <c r="I267" i="15"/>
  <c r="I119" i="15"/>
  <c r="I140" i="15"/>
  <c r="I303" i="15"/>
  <c r="I275" i="15"/>
  <c r="I118" i="15"/>
  <c r="I301" i="15"/>
  <c r="I300" i="15"/>
  <c r="I302" i="15"/>
  <c r="I134" i="15"/>
  <c r="I45" i="15"/>
  <c r="I264" i="15"/>
  <c r="I133" i="15"/>
  <c r="I135" i="15"/>
  <c r="I139" i="15"/>
  <c r="I43" i="15"/>
  <c r="I305" i="15"/>
  <c r="I262" i="15"/>
  <c r="I304" i="15"/>
  <c r="I274" i="15"/>
  <c r="I268" i="15"/>
  <c r="I41" i="15"/>
  <c r="I299" i="15"/>
  <c r="I273" i="15"/>
  <c r="I259" i="15"/>
  <c r="I252" i="15"/>
  <c r="H224" i="15"/>
  <c r="E13" i="14" s="1"/>
  <c r="I222" i="15"/>
  <c r="H148" i="15"/>
  <c r="G148" i="15"/>
  <c r="I51" i="15" l="1"/>
  <c r="F5" i="14" s="1"/>
  <c r="I224" i="15"/>
  <c r="F13" i="14" s="1"/>
  <c r="G270" i="15"/>
  <c r="H270" i="15"/>
  <c r="H308" i="15"/>
  <c r="H311" i="15" s="1"/>
  <c r="E25" i="14" s="1"/>
  <c r="G308" i="15"/>
  <c r="G269" i="15"/>
  <c r="H269" i="15"/>
  <c r="I148" i="15"/>
  <c r="I269" i="15" l="1"/>
  <c r="I270" i="15"/>
  <c r="I308" i="15"/>
  <c r="I311" i="15" s="1"/>
  <c r="F25" i="14" s="1"/>
  <c r="H234" i="15"/>
  <c r="G234" i="15"/>
  <c r="I234" i="15" l="1"/>
  <c r="H180" i="15" l="1"/>
  <c r="G180" i="15"/>
  <c r="H171" i="15"/>
  <c r="G171" i="15"/>
  <c r="H170" i="15"/>
  <c r="G170" i="15"/>
  <c r="H169" i="15"/>
  <c r="G169" i="15"/>
  <c r="H168" i="15"/>
  <c r="G168" i="15"/>
  <c r="H157" i="15"/>
  <c r="G157" i="15"/>
  <c r="H149" i="15"/>
  <c r="G149" i="15"/>
  <c r="H287" i="15"/>
  <c r="G287" i="15"/>
  <c r="H284" i="15"/>
  <c r="G284" i="15"/>
  <c r="H283" i="15"/>
  <c r="G283" i="15"/>
  <c r="H282" i="15"/>
  <c r="G282" i="15"/>
  <c r="F23" i="14"/>
  <c r="H289" i="15"/>
  <c r="G289" i="15"/>
  <c r="H288" i="15"/>
  <c r="G288" i="15"/>
  <c r="H286" i="15"/>
  <c r="G286" i="15"/>
  <c r="H285" i="15"/>
  <c r="G285" i="15"/>
  <c r="H250" i="15"/>
  <c r="H248" i="15"/>
  <c r="G248" i="15"/>
  <c r="H242" i="15"/>
  <c r="G242" i="15"/>
  <c r="H240" i="15"/>
  <c r="G240" i="15"/>
  <c r="H236" i="15"/>
  <c r="G236" i="15"/>
  <c r="G230" i="15"/>
  <c r="H226" i="15"/>
  <c r="G226" i="15"/>
  <c r="H206" i="15"/>
  <c r="G206" i="15"/>
  <c r="H202" i="15"/>
  <c r="G202" i="15"/>
  <c r="H191" i="15"/>
  <c r="G191" i="15"/>
  <c r="H189" i="15"/>
  <c r="G189" i="15"/>
  <c r="H187" i="15"/>
  <c r="G187" i="15"/>
  <c r="H185" i="15"/>
  <c r="G185" i="15"/>
  <c r="H182" i="15"/>
  <c r="G182" i="15"/>
  <c r="H177" i="15"/>
  <c r="G177" i="15"/>
  <c r="H145" i="15"/>
  <c r="G145" i="15"/>
  <c r="H144" i="15"/>
  <c r="G144" i="15"/>
  <c r="H102" i="15"/>
  <c r="E7" i="14" s="1"/>
  <c r="G102" i="15"/>
  <c r="D7" i="14" s="1"/>
  <c r="H101" i="15"/>
  <c r="G101" i="15"/>
  <c r="H100" i="15"/>
  <c r="G100" i="15"/>
  <c r="H95" i="15"/>
  <c r="G95" i="15"/>
  <c r="H94" i="15"/>
  <c r="G94" i="15"/>
  <c r="H93" i="15"/>
  <c r="G93" i="15"/>
  <c r="H92" i="15"/>
  <c r="G92" i="15"/>
  <c r="H90" i="15"/>
  <c r="G90" i="15"/>
  <c r="H89" i="15"/>
  <c r="G89" i="15"/>
  <c r="H88" i="15"/>
  <c r="G88" i="15"/>
  <c r="H87" i="15"/>
  <c r="G87" i="15"/>
  <c r="H86" i="15"/>
  <c r="G86" i="15"/>
  <c r="H85" i="15"/>
  <c r="G85" i="15"/>
  <c r="H84" i="15"/>
  <c r="G84" i="15"/>
  <c r="H83" i="15"/>
  <c r="G83" i="15"/>
  <c r="H82" i="15"/>
  <c r="G82" i="15"/>
  <c r="H81" i="15"/>
  <c r="G81" i="15"/>
  <c r="H80" i="15"/>
  <c r="G80" i="15"/>
  <c r="H74" i="15"/>
  <c r="G74" i="15"/>
  <c r="H73" i="15"/>
  <c r="G73" i="15"/>
  <c r="H72" i="15"/>
  <c r="G72" i="15"/>
  <c r="H70" i="15"/>
  <c r="G70" i="15"/>
  <c r="H69" i="15"/>
  <c r="G69" i="15"/>
  <c r="H67" i="15"/>
  <c r="G67" i="15"/>
  <c r="H65" i="15"/>
  <c r="G65" i="15"/>
  <c r="H64" i="15"/>
  <c r="G64" i="15"/>
  <c r="H61" i="15"/>
  <c r="G61" i="15"/>
  <c r="H60" i="15"/>
  <c r="G60" i="15"/>
  <c r="H59" i="15"/>
  <c r="G59" i="15"/>
  <c r="H58" i="15"/>
  <c r="G58" i="15"/>
  <c r="H57" i="15"/>
  <c r="G57" i="15"/>
  <c r="H56" i="15"/>
  <c r="G56" i="15"/>
  <c r="H55" i="15"/>
  <c r="G55" i="15"/>
  <c r="G320" i="15" l="1"/>
  <c r="D27" i="14" s="1"/>
  <c r="H173" i="15"/>
  <c r="E9" i="14" s="1"/>
  <c r="H278" i="15"/>
  <c r="E19" i="14" s="1"/>
  <c r="G291" i="15"/>
  <c r="D21" i="14" s="1"/>
  <c r="H291" i="15"/>
  <c r="E21" i="14" s="1"/>
  <c r="G173" i="15"/>
  <c r="D9" i="14" s="1"/>
  <c r="G208" i="15"/>
  <c r="D11" i="14" s="1"/>
  <c r="H208" i="15"/>
  <c r="E11" i="14" s="1"/>
  <c r="H254" i="15"/>
  <c r="E17" i="14" s="1"/>
  <c r="I149" i="15"/>
  <c r="I157" i="15"/>
  <c r="I169" i="15"/>
  <c r="I170" i="15"/>
  <c r="I171" i="15"/>
  <c r="I180" i="15"/>
  <c r="I168" i="15"/>
  <c r="I283" i="15"/>
  <c r="I287" i="15"/>
  <c r="I284" i="15"/>
  <c r="I282" i="15"/>
  <c r="D5" i="14"/>
  <c r="I83" i="15"/>
  <c r="I87" i="15"/>
  <c r="I92" i="15"/>
  <c r="I100" i="15"/>
  <c r="I64" i="15"/>
  <c r="I80" i="15"/>
  <c r="I84" i="15"/>
  <c r="I88" i="15"/>
  <c r="I93" i="15"/>
  <c r="I101" i="15"/>
  <c r="I185" i="15"/>
  <c r="I189" i="15"/>
  <c r="I202" i="15"/>
  <c r="I286" i="15"/>
  <c r="I289" i="15"/>
  <c r="I57" i="15"/>
  <c r="I56" i="15"/>
  <c r="I58" i="15"/>
  <c r="I72" i="15"/>
  <c r="I74" i="15"/>
  <c r="I82" i="15"/>
  <c r="I86" i="15"/>
  <c r="I90" i="15"/>
  <c r="I95" i="15"/>
  <c r="I206" i="15"/>
  <c r="I236" i="15"/>
  <c r="I248" i="15"/>
  <c r="I145" i="15"/>
  <c r="I73" i="15"/>
  <c r="I59" i="15"/>
  <c r="I69" i="15"/>
  <c r="I81" i="15"/>
  <c r="I85" i="15"/>
  <c r="I89" i="15"/>
  <c r="I94" i="15"/>
  <c r="I102" i="15"/>
  <c r="F7" i="14" s="1"/>
  <c r="I144" i="15"/>
  <c r="I187" i="15"/>
  <c r="I240" i="15"/>
  <c r="I288" i="15"/>
  <c r="I226" i="15"/>
  <c r="I60" i="15"/>
  <c r="I67" i="15"/>
  <c r="I70" i="15"/>
  <c r="I182" i="15"/>
  <c r="G250" i="15"/>
  <c r="G311" i="15"/>
  <c r="D25" i="14" s="1"/>
  <c r="I61" i="15"/>
  <c r="I55" i="15"/>
  <c r="I65" i="15"/>
  <c r="I191" i="15"/>
  <c r="H230" i="15"/>
  <c r="H244" i="15" s="1"/>
  <c r="E15" i="14" s="1"/>
  <c r="I242" i="15"/>
  <c r="H320" i="15"/>
  <c r="E27" i="14" s="1"/>
  <c r="G244" i="15"/>
  <c r="D15" i="14" s="1"/>
  <c r="I285" i="15"/>
  <c r="I177" i="15"/>
  <c r="E31" i="14" l="1"/>
  <c r="I278" i="15"/>
  <c r="F19" i="14" s="1"/>
  <c r="G278" i="15"/>
  <c r="D19" i="14" s="1"/>
  <c r="I173" i="15"/>
  <c r="F9" i="14" s="1"/>
  <c r="I291" i="15"/>
  <c r="F21" i="14" s="1"/>
  <c r="I208" i="15"/>
  <c r="F11" i="14" s="1"/>
  <c r="I320" i="15"/>
  <c r="F27" i="14" s="1"/>
  <c r="G224" i="15"/>
  <c r="D13" i="14" s="1"/>
  <c r="I250" i="15"/>
  <c r="I254" i="15" s="1"/>
  <c r="F17" i="14" s="1"/>
  <c r="G254" i="15"/>
  <c r="D17" i="14" s="1"/>
  <c r="I230" i="15"/>
  <c r="I244" i="15" s="1"/>
  <c r="F15" i="14" s="1"/>
  <c r="D31" i="14" l="1"/>
  <c r="F31" i="14" l="1"/>
</calcChain>
</file>

<file path=xl/sharedStrings.xml><?xml version="1.0" encoding="utf-8"?>
<sst xmlns="http://schemas.openxmlformats.org/spreadsheetml/2006/main" count="618" uniqueCount="371">
  <si>
    <t>TOTAL</t>
  </si>
  <si>
    <t>UNIT</t>
  </si>
  <si>
    <t>Nos.</t>
  </si>
  <si>
    <t>2.1.2</t>
  </si>
  <si>
    <t>2.1.3</t>
  </si>
  <si>
    <t>2.1.4</t>
  </si>
  <si>
    <t>2.1.6</t>
  </si>
  <si>
    <t>2.1.8</t>
  </si>
  <si>
    <t>DESCRIPTION</t>
  </si>
  <si>
    <t>SR.</t>
  </si>
  <si>
    <t>DESCRIPTION OF ITEM</t>
  </si>
  <si>
    <t>UNIT RATE (Rs.)</t>
  </si>
  <si>
    <t>AMOUNT (Rs.)</t>
  </si>
  <si>
    <t>NO.</t>
  </si>
  <si>
    <t>MAT.</t>
  </si>
  <si>
    <t>INST.</t>
  </si>
  <si>
    <t>PANELS / DBs</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</si>
  <si>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</si>
  <si>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</si>
  <si>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</si>
  <si>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</si>
  <si>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</si>
  <si>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</si>
  <si>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</si>
  <si>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</si>
  <si>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</si>
  <si>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</si>
  <si>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</si>
  <si>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</si>
  <si>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</si>
  <si>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</si>
  <si>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</si>
  <si>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</si>
  <si>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</si>
  <si>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</si>
  <si>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</si>
  <si>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</si>
  <si>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</si>
  <si>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</si>
  <si>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</si>
  <si>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</si>
  <si>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</si>
  <si>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</si>
  <si>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</si>
  <si>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</si>
  <si>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</si>
  <si>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</si>
  <si>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</si>
  <si>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</si>
  <si>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</si>
  <si>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</si>
  <si>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</si>
  <si>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</si>
  <si>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</si>
  <si>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</si>
  <si>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</si>
  <si>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</si>
  <si>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</si>
  <si>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</si>
  <si>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</si>
  <si>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</si>
  <si>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</si>
  <si>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</si>
  <si>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</si>
  <si>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</si>
  <si>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</si>
  <si>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</si>
  <si>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</si>
  <si>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</si>
  <si>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</si>
  <si>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</si>
  <si>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</si>
  <si>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</si>
  <si>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</si>
  <si>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</si>
  <si>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</si>
  <si>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</si>
  <si>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</si>
  <si>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</si>
  <si>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</si>
  <si>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</si>
  <si>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</si>
  <si>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RM</t>
  </si>
  <si>
    <t>Each</t>
  </si>
  <si>
    <t>Part of Tender</t>
  </si>
  <si>
    <t>Sets</t>
  </si>
  <si>
    <t>data cum telephone back GI BACK box 2”x2”  suitable for data socket</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</si>
  <si>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</si>
  <si>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</si>
  <si>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</si>
  <si>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</si>
  <si>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</si>
  <si>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</si>
  <si>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</si>
  <si>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</si>
  <si>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</si>
  <si>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</si>
  <si>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</si>
  <si>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</si>
  <si>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</si>
  <si>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</si>
  <si>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</si>
  <si>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</si>
  <si>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</si>
  <si>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</si>
  <si>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</si>
  <si>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</si>
  <si>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</si>
  <si>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6A One way plate type switch</t>
  </si>
  <si>
    <t>2.1.1</t>
  </si>
  <si>
    <t>2.2.4</t>
  </si>
  <si>
    <t>1.2.3</t>
  </si>
  <si>
    <t>25mm dia (COMMON)</t>
  </si>
  <si>
    <t>25mm x 3mm thick GI strip welded &amp; painted green</t>
  </si>
  <si>
    <t>2.1.5</t>
  </si>
  <si>
    <t>Sub Total of 10</t>
  </si>
  <si>
    <t>Sub Total of 11</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</si>
  <si>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</si>
  <si>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</si>
  <si>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</si>
  <si>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</si>
  <si>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</si>
  <si>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</si>
  <si>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</si>
  <si>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</si>
  <si>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</si>
  <si>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 xml:space="preserve">CCTV </t>
  </si>
  <si>
    <t>Supply &amp; Installation of CAT-6 Cable for Camera Signal</t>
  </si>
  <si>
    <t>4. Light Fixture- Supply Excluded.</t>
  </si>
  <si>
    <t>1.2.4</t>
  </si>
  <si>
    <t>6A Two way plate type switch</t>
  </si>
  <si>
    <t>USB Point</t>
  </si>
  <si>
    <t>5. The panel shall conform to Form-3b as per IEC-439</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</si>
  <si>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</si>
  <si>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</si>
  <si>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</si>
  <si>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</si>
  <si>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</si>
  <si>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</si>
  <si>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</si>
  <si>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</si>
  <si>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</si>
  <si>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</si>
  <si>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</si>
  <si>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</si>
  <si>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</si>
  <si>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</si>
  <si>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</si>
  <si>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</si>
  <si>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</si>
  <si>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</si>
  <si>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</si>
  <si>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</si>
  <si>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</si>
  <si>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</si>
  <si>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</si>
  <si>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</si>
  <si>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</si>
  <si>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</si>
  <si>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</si>
  <si>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</si>
  <si>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</si>
  <si>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</si>
  <si>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</si>
  <si>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</si>
  <si>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</si>
  <si>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</si>
  <si>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</si>
  <si>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</si>
  <si>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</si>
  <si>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</si>
  <si>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</si>
  <si>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</si>
  <si>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</si>
  <si>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</si>
  <si>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</si>
  <si>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</si>
  <si>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</si>
  <si>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</si>
  <si>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</si>
  <si>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</si>
  <si>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</si>
  <si>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</si>
  <si>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</si>
  <si>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</si>
  <si>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Primary point ( Distance between Switch &amp; socket Will be Average Length 2.5 Mtr. )</t>
  </si>
  <si>
    <t>Note: Length may vary as per actual site condition. Vendor shall be crossverify before bidding.</t>
  </si>
  <si>
    <t>RACEWAYS, CABLE TRAYS &amp; JUNCTION BOX</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</si>
  <si>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</si>
  <si>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7. All MCCB to be current limiting type, LSIG </t>
  </si>
  <si>
    <t xml:space="preserve">switchgears: (IP-43 with Metal Door) 
Refer: SLD &amp; DB Schedule </t>
  </si>
  <si>
    <t>2.2.22</t>
  </si>
  <si>
    <t>2.1.22</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</si>
  <si>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</si>
  <si>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</si>
  <si>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</si>
  <si>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</si>
  <si>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t>Sub Total of 12</t>
  </si>
  <si>
    <t>5.1.3</t>
  </si>
  <si>
    <t>5.1.4</t>
  </si>
  <si>
    <t>8. Incomer MCCB to be shunt trip facility</t>
  </si>
  <si>
    <t>1.1.1</t>
  </si>
  <si>
    <t xml:space="preserve">Refer: SLD </t>
  </si>
  <si>
    <t>LIGHT POINT- for AUTOMATION</t>
  </si>
  <si>
    <t>3.3.1</t>
  </si>
  <si>
    <t>3.3.2</t>
  </si>
  <si>
    <t>3.3.3</t>
  </si>
  <si>
    <t>3.7.1</t>
  </si>
  <si>
    <t>3.7.2</t>
  </si>
  <si>
    <t>3.7.3</t>
  </si>
  <si>
    <t>3.7.4</t>
  </si>
  <si>
    <t>3.7.5</t>
  </si>
  <si>
    <t>3.7.6</t>
  </si>
  <si>
    <t>3.7.7</t>
  </si>
  <si>
    <t>3.7.8</t>
  </si>
  <si>
    <t>3.7.9</t>
  </si>
  <si>
    <t>3.7.10</t>
  </si>
  <si>
    <t>3.7.11</t>
  </si>
  <si>
    <t>3.7.12</t>
  </si>
  <si>
    <t>5.1.5</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</si>
  <si>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</si>
  <si>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</si>
  <si>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</si>
  <si>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</si>
  <si>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3. SERVER is excluded.</t>
  </si>
  <si>
    <t>Main SERVER / ROUTER</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</si>
  <si>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</si>
  <si>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</si>
  <si>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</si>
  <si>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</si>
  <si>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</si>
  <si>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Monitor/PC system</t>
  </si>
  <si>
    <t>Installation of 2 core 2.5 Sq.mm PVC insulated twisted copper conductor Speaker wires  as required.</t>
  </si>
  <si>
    <t>Power Point (Kitchen &amp; BAR)</t>
  </si>
  <si>
    <t>Power Point (Utility)</t>
  </si>
  <si>
    <t>3.4.1</t>
  </si>
  <si>
    <t>3.4.2</t>
  </si>
  <si>
    <t>3.4.3</t>
  </si>
  <si>
    <t>S &amp; I of GI trunking same as above but of size 100mm x 40mm x1.6 mm for power cables.(Electrical Room)</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</si>
  <si>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</si>
  <si>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</si>
  <si>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</si>
  <si>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</si>
  <si>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</si>
  <si>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3C X 1.5sq.mm CU PVC  Cable</t>
  </si>
  <si>
    <t>4.8.1</t>
  </si>
  <si>
    <t>4.8.2</t>
  </si>
  <si>
    <t>4.8.3</t>
  </si>
  <si>
    <t>8.10.</t>
  </si>
  <si>
    <t>6A SOCKET &amp; SWITCH FOR POWER</t>
  </si>
  <si>
    <t>SMART GIGABIT SWITCH 16 PORTS</t>
  </si>
  <si>
    <t>Loaded PATCH  PANEL for 16 Port</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</si>
  <si>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</si>
  <si>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</si>
  <si>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</si>
  <si>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S &amp; I of 16A,SP ELCB + 220 V, Industrial Power socket  in powder coated metal box for supplying power to  Kitchen equipment etc.  IP65</t>
  </si>
  <si>
    <t>S &amp; I of 6/10A,SP ELCB + 220 V, Industrial Power socket  in powder coated metal box for supplying power to  Kitchen equipment etc.  IP65</t>
  </si>
  <si>
    <t xml:space="preserve">3C X 4sq.mm CU PVC  Cable </t>
  </si>
  <si>
    <t>5C X 2.5sq.mm CU Cable - LCS</t>
  </si>
  <si>
    <t xml:space="preserve">1C x 4 Sq.mm, Copper, Flexible, Bunched together </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</si>
  <si>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</si>
  <si>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</si>
  <si>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</si>
  <si>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6.7.1</t>
  </si>
  <si>
    <t>6/16A SOCKET &amp; SWITCH POWER</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</si>
  <si>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</si>
  <si>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Supply &amp; Installation of 16Port PoE Switch (Make: Systimax)</t>
  </si>
  <si>
    <t xml:space="preserve">2C X 2.5sq.mm CU Cable </t>
  </si>
  <si>
    <t>S &amp; I of 20A,SP ELCB + 220 V, Industrial Power socket  in powder coated metal box for supplying power to  Kitchen equipment etc.  IP65</t>
  </si>
  <si>
    <t xml:space="preserve">6/16A SOCKET &amp; SWITCH POWER-KITCHEN </t>
  </si>
  <si>
    <t>6A SOCKET &amp; SWITCH FOR UPS POWER +DATA</t>
  </si>
  <si>
    <t xml:space="preserve">6A SOCKET &amp; SWITCH FOR UPS POWER </t>
  </si>
  <si>
    <t>1PHASE - 20A INDUSTRIAL TYPE SOCKET</t>
  </si>
  <si>
    <t>3PHASE - 20A INDUSTRIAL TYPE SOCKET</t>
  </si>
  <si>
    <t>3PHASE - 63A INDUSTRIAL TYPE SOCKET + DATA</t>
  </si>
  <si>
    <t>6/16A SOCKET &amp; SWITCH POWER-GEYSER</t>
  </si>
  <si>
    <t>6/16A SOCKET &amp; SWITCH POWER-HAND DRYER</t>
  </si>
  <si>
    <t xml:space="preserve">OUTDOOR SIGNAGE </t>
  </si>
  <si>
    <t>5 Pin Industrial Socket (3 PHASE)</t>
  </si>
  <si>
    <t>3 Pin Industrial Socket (1 PHASE)</t>
  </si>
  <si>
    <t>3.7.13</t>
  </si>
  <si>
    <t>3.7.14</t>
  </si>
  <si>
    <t>3.7.15</t>
  </si>
  <si>
    <t>3.7.16</t>
  </si>
  <si>
    <t>3.7.17</t>
  </si>
  <si>
    <t>3.7.18</t>
  </si>
  <si>
    <t>3.7.19</t>
  </si>
  <si>
    <t>3.7.20</t>
  </si>
  <si>
    <t>3.7.21</t>
  </si>
  <si>
    <t>3.7.22</t>
  </si>
  <si>
    <t>3.7.23</t>
  </si>
  <si>
    <t>3.7.24</t>
  </si>
  <si>
    <t>600mm X 600mm DROP IN
LED CEILING LIGHT</t>
  </si>
  <si>
    <t>BOH 600mm LONG SURFACE MOUNTED
EMERGENCY LIGHT</t>
  </si>
  <si>
    <t>4 FT (2 TUBE) KB53 LIGHT</t>
  </si>
  <si>
    <t>FOH EMERGENCY DOWNLIGHT</t>
  </si>
  <si>
    <t xml:space="preserve">HEAT LAMPS </t>
  </si>
  <si>
    <t>WARM WHITE DOWNLIGHT -L2</t>
  </si>
  <si>
    <t>WARM WHITE DOWNLIGHT -L3</t>
  </si>
  <si>
    <t>WARM WHITE DOWNLIGHT -L6</t>
  </si>
  <si>
    <t>Supply &amp; Installation of 6W Ceiling Speaker with box</t>
  </si>
  <si>
    <t xml:space="preserve">Control Unit (with volume and on/off switch) (Smooth stepless control, but the control shall be through dimmer switch, the make of which will be same as the make of light control switches) </t>
  </si>
  <si>
    <t>Supply &amp; Installation of 120W Booster Amplifier</t>
  </si>
  <si>
    <t>6 TB HDD Hard Disk</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</si>
  <si>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6 metres and First fitting to subsequent fitting on the same circuit shall be  termed as secondary point, average wiring length for secondary point to be considered as 4 metres. Light point wiring shall be included submains wiring from D.B. to room switch board. </t>
  </si>
  <si>
    <t xml:space="preserve">From distribution board to first power point will be termed as primary point, average wiring length for primary point to be considered as 15 metres. First power point to subsequent power point on the same circuit shall be  termed as secondary point, average wiring length for secondary point to be considered as 6 metres. Power point wiring shall be included wiring from D.B. to room indivisual power point. </t>
  </si>
  <si>
    <t>MAIN PANEL</t>
  </si>
  <si>
    <t>3.5C x 70 Sq.mm. AL Cable</t>
  </si>
  <si>
    <t>3.5C x 50 Sq.mm. AL Cable</t>
  </si>
  <si>
    <t xml:space="preserve">3.5C x 35 Sq.mm. AL Cable </t>
  </si>
  <si>
    <t xml:space="preserve">4C x 2.5 Sq.mm. CU Cable </t>
  </si>
  <si>
    <t xml:space="preserve">3C x 2.5 Sq.mm. CU Cable </t>
  </si>
  <si>
    <t>S &amp; I of 40A, TP, MCB + 415 V, in powder coated sheet metal box for terminating UPS to UPS DB  etc.</t>
  </si>
  <si>
    <t>3. All MCCB shall have Minimum Ics=Icu</t>
  </si>
  <si>
    <t>7. With DOL Starter 5.5KW &amp; 7.5KW for air washer &amp; exhaust fan</t>
  </si>
  <si>
    <t xml:space="preserve">4C x 2.5 Sq.mm. CU XLPE Cable </t>
  </si>
  <si>
    <t>S &amp; I of 32A, TPN, MCB type Isolator + 415 V, Industrial Power socket  in powder coated metal box for supplying power to  AC equipment etc.  IP65</t>
  </si>
  <si>
    <t>8. With VFD for  5.5KW &amp; 7.5KW for air washer &amp; exhaust fan make Selec</t>
  </si>
  <si>
    <t>UPSDB (16WAY SPN)</t>
  </si>
  <si>
    <t>3.5C x 25 Sq.mm. AL  Cable</t>
  </si>
  <si>
    <t>3C X 6sq.mm CU Cable - UPS, UPS DB</t>
  </si>
  <si>
    <t>Supply, Installation, testing and commissioning of 6 KVA UPS  System Single Phase I/C &amp; Single Phase O/G complete with 30 Minutes Battery Back-up the required accessories as specified in the drawings &amp; the specifications.                                                                              Make: Emerson/APC/Consul Neowatt/Vivtar Electronics</t>
  </si>
  <si>
    <t>Supply &amp; Installation of 16 Channel NVR with 2 Sata Hard Disk Slot (Make: Honeywell/CP PLUS)</t>
  </si>
  <si>
    <t>6/16A SOCKET &amp; SWITCH FOR TV/DMB + DATA</t>
  </si>
  <si>
    <t xml:space="preserve">EXIT SIGNAGE </t>
  </si>
  <si>
    <t>3no. 6A SOCKET &amp; SWITCH FOR UPS POWER +3nos DATA</t>
  </si>
  <si>
    <t>4no. 6A SOCKET &amp; SWITCH FOR UPS POWER + 4nos. DATA</t>
  </si>
  <si>
    <t>2no. 6A SOCKET &amp; SWITCH FOR UPS POWER + 2nos. DATA</t>
  </si>
  <si>
    <t>5no. 6A SOCKET &amp; SWITCH FOR UPS POWER +5nos DATA</t>
  </si>
  <si>
    <t>LPDB 1 (12WAY TPN)</t>
  </si>
  <si>
    <t>UPS OUTPUT</t>
  </si>
  <si>
    <t>4C x 4 Sq.mm. CU Cable - DUCTABLE UNIT</t>
  </si>
  <si>
    <t>3C X 4sq.mm CU Cable  - DUCTABLE UNIT</t>
  </si>
  <si>
    <t>3.5C x 120 Sq.mm. AL  Cable- MAIN PANEL</t>
  </si>
  <si>
    <t xml:space="preserve">3.5C x 95 Sq.mm. AL  Cable </t>
  </si>
  <si>
    <t>5.1.6</t>
  </si>
  <si>
    <t>5.1.7</t>
  </si>
  <si>
    <t>5.1.8</t>
  </si>
  <si>
    <t>5.1.9</t>
  </si>
  <si>
    <t>5.1.10</t>
  </si>
  <si>
    <t>5.1.11</t>
  </si>
  <si>
    <t>8.8.1</t>
  </si>
  <si>
    <t>8.8.2</t>
  </si>
  <si>
    <t>8.8.3</t>
  </si>
  <si>
    <t>8.8.4</t>
  </si>
  <si>
    <t>TENDER BOQ. R0</t>
  </si>
  <si>
    <t>DIGITAL SCREEN</t>
  </si>
  <si>
    <t>BILL OF QUANTITY FOR ELECTRICAL WORK FOR NANDO'S @ DELHI</t>
  </si>
  <si>
    <t xml:space="preserve">Install. Of Digital Screen - Only Installation </t>
  </si>
  <si>
    <t xml:space="preserve"> LIGHT -L7 &amp; L8</t>
  </si>
  <si>
    <t>WARM WHITE DOWNLIGHT -L4</t>
  </si>
  <si>
    <t>WARM WHITE DOWNLIGHT -L5</t>
  </si>
  <si>
    <t xml:space="preserve">KITCHEN DB 1 (12WAY TPN) </t>
  </si>
  <si>
    <t xml:space="preserve">KITCHEN DB 2 (8WAY TPN) </t>
  </si>
  <si>
    <t>S &amp; I of 32A,TP ELMCB 300mA, Metal clad,Power socket  in powder coated  metal box for supplying power to  AC  etc. IP65</t>
  </si>
  <si>
    <t>4C x 16 Sq.mm. CU Cable - KPDB1 &amp; 2</t>
  </si>
  <si>
    <r>
      <t xml:space="preserve">4C x 6 Sq.mm. CU Cable - </t>
    </r>
    <r>
      <rPr>
        <sz val="10"/>
        <color rgb="FFFF0000"/>
        <rFont val="Bookman Old Style"/>
        <family val="1"/>
      </rPr>
      <t>LPDB</t>
    </r>
    <r>
      <rPr>
        <sz val="10"/>
        <rFont val="Bookman Old Style"/>
        <family val="1"/>
      </rPr>
      <t>, COLD ROOM,  FRESH AIR  &amp;  EXHAUST</t>
    </r>
  </si>
  <si>
    <t xml:space="preserve">4C x 10 Sq.mm. CU Cable - Kitchen Equipments </t>
  </si>
  <si>
    <t>3C x 16 Sq.mm. CU able</t>
  </si>
  <si>
    <t>SUMMARY OF  COST OF INTERIOR &amp; EXTERNAL-ELECTRICAL &amp; ELV  WORK -  NANDO @ DELHI</t>
  </si>
  <si>
    <t xml:space="preserve">9.Please provide CO2,FM200/HFC-227ea gas based automatic tube detection &amp; suppression system needs to be installed in Electrical Panel </t>
  </si>
  <si>
    <r>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t>
    </r>
    <r>
      <rPr>
        <b/>
        <sz val="10"/>
        <rFont val="Bookman Old Style"/>
        <family val="1"/>
      </rPr>
      <t xml:space="preserve"> Conduits</t>
    </r>
    <r>
      <rPr>
        <sz val="10"/>
        <rFont val="Bookman Old Style"/>
        <family val="1"/>
      </rPr>
      <t>" (including flexible conduits for drops to light fittings)".  Individual junction / inspection boxes shall be provided for each lighting fitting for the purpose of looping from fitting to fitting.</t>
    </r>
  </si>
  <si>
    <r>
      <t>All lighting fixture, wiring shall be carried out for primary point using 1.5 sqmm copper stranded &amp; for secondary wiring 1.5sqmm copper stranded conductor 660/1100V  grade PVC FRLS insulated wire in "GI</t>
    </r>
    <r>
      <rPr>
        <b/>
        <sz val="10"/>
        <rFont val="Bookman Old Style"/>
        <family val="1"/>
      </rPr>
      <t xml:space="preserve"> Conduits</t>
    </r>
    <r>
      <rPr>
        <sz val="10"/>
        <rFont val="Bookman Old Style"/>
        <family val="1"/>
      </rPr>
      <t>" &amp; 1 pair 1.5sqmm jacketed cable in Separate Conduit (including flexible conduits for drops to light fittings)".  Individual junction / inspection boxes shall be provided for each lighting fitting for the purpose of looping from fitting to fitting.</t>
    </r>
  </si>
  <si>
    <t>Primary wiring i.e. from DB to first power point shall be carried out for primary point using 3R x 2.5 sqmm copper stranded. Secondary wiring 2.5sqmm copper stranded conductor 660/1100V  grade PVC FRLS insulated wire in "GI Conduit".  Individual junction/inspection boxes shall be provided for each power point to loop from power point to a power point. Only 4 points looped in one circuit) From DB to First Socket.</t>
  </si>
  <si>
    <t>Primary wiring i.e. from DB to first power point shall be carried out for primary point using 3R x 4 sqmm copper stranded. &amp; Also used 3R x 2.5sqmm copper stranded. Secondary wiring 4 sqmm copper stranded conductor 660/1100V  grade PVC FRLS insulated wire in "GI Conduit".  Individual junction/inspection boxes shall be provided for each power point to loop from power point to a power point. Only 4 points looped in one circuit) From DB to First Socket.</t>
  </si>
  <si>
    <t>S &amp; I of GI Conduits including all accessories, clamps, spacers, bends, tee, cross etc. as required at site for miscellaneous use in following sizes:</t>
  </si>
  <si>
    <t>S &amp; I of flexible GI Conduits including all accessories, clamps, spacers, end adopters (Glands) etc. as required at site in following sizes:</t>
  </si>
  <si>
    <t>S &amp; I of 1 Run x 25mm dia, GI Conduit in Floor.</t>
  </si>
  <si>
    <t>Supply &amp; installation of GI Conduits with junction boxes, reducer etc. complete concealed/surface mounting as required.</t>
  </si>
  <si>
    <t>Supply &amp; Install. Of RG 6 TV Cable in 25mm  GI Conduit</t>
  </si>
  <si>
    <t>Supply &amp; Installation of 3+1 Cable for CCTV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</si>
</sst>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4">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i/>
      <sz val="10"/>
      <name val="Bookman Old Style"/>
      <family val="1"/>
    </font>
    <font>
      <sz val="10"/>
      <color theme="0"/>
      <name val="Bookman Old Style"/>
      <family val="1"/>
    </font>
    <font>
      <sz val="11"/>
      <color rgb="FF1F497D"/>
      <name val="Calibri"/>
      <family val="2"/>
      <scheme val="minor"/>
    </font>
    <font>
      <sz val="10"/>
      <color indexed="8"/>
      <name val="Bookman Old Style"/>
      <family val="1"/>
    </font>
    <font>
      <sz val="10"/>
      <color rgb="FFFF0000"/>
      <name val="Bookman Old Style"/>
      <family val="1"/>
    </font>
  </fonts>
  <fills count="5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67">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0" xfId="1" applyFont="1" applyFill="1" applyAlignment="1">
      <alignment horizontal="center" vertical="top"/>
    </xf>
    <xf numFmtId="0" fontId="39" fillId="0" borderId="10" xfId="1" applyFont="1" applyFill="1" applyBorder="1" applyAlignment="1">
      <alignment horizontal="center" vertical="center"/>
    </xf>
    <xf numFmtId="0" fontId="40" fillId="0" borderId="0" xfId="1" applyFont="1" applyFill="1" applyAlignment="1">
      <alignment vertical="top"/>
    </xf>
    <xf numFmtId="166" fontId="39" fillId="0" borderId="10" xfId="1" applyNumberFormat="1" applyFont="1" applyFill="1" applyBorder="1" applyAlignment="1">
      <alignment horizontal="center" vertical="center"/>
    </xf>
    <xf numFmtId="0" fontId="39" fillId="0" borderId="10" xfId="1" applyFont="1" applyFill="1" applyBorder="1" applyAlignment="1">
      <alignment horizontal="justify" vertical="top"/>
    </xf>
    <xf numFmtId="0" fontId="39" fillId="0" borderId="10" xfId="0" applyFont="1" applyFill="1" applyBorder="1" applyAlignment="1">
      <alignment horizontal="center" vertical="center"/>
    </xf>
    <xf numFmtId="4" fontId="39" fillId="0" borderId="10" xfId="0" applyNumberFormat="1" applyFont="1" applyFill="1" applyBorder="1" applyAlignment="1">
      <alignment horizontal="center" vertical="center"/>
    </xf>
    <xf numFmtId="0" fontId="39" fillId="0" borderId="0" xfId="1" applyFont="1" applyFill="1" applyAlignment="1">
      <alignment vertical="top"/>
    </xf>
    <xf numFmtId="0" fontId="40" fillId="0" borderId="19" xfId="34" applyFont="1" applyFill="1" applyBorder="1" applyAlignment="1">
      <alignment vertical="top" wrapText="1"/>
    </xf>
    <xf numFmtId="0" fontId="39" fillId="0" borderId="19" xfId="0" applyFont="1" applyFill="1" applyBorder="1" applyAlignment="1">
      <alignment vertical="top" wrapText="1"/>
    </xf>
    <xf numFmtId="166" fontId="39" fillId="0" borderId="19" xfId="1" applyNumberFormat="1" applyFont="1" applyFill="1" applyBorder="1" applyAlignment="1">
      <alignment horizontal="center" vertical="center"/>
    </xf>
    <xf numFmtId="0" fontId="39" fillId="0" borderId="19" xfId="1" applyFont="1" applyFill="1" applyBorder="1" applyAlignment="1">
      <alignment horizontal="center" vertical="center"/>
    </xf>
    <xf numFmtId="0" fontId="39" fillId="0" borderId="19" xfId="0" applyFont="1" applyFill="1" applyBorder="1" applyAlignment="1">
      <alignment horizontal="center" vertical="center"/>
    </xf>
    <xf numFmtId="4" fontId="39" fillId="0" borderId="19" xfId="0" applyNumberFormat="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0" xfId="1" applyFont="1" applyFill="1" applyBorder="1" applyAlignment="1">
      <alignment horizontal="justify" vertical="top"/>
    </xf>
    <xf numFmtId="0" fontId="40" fillId="0" borderId="10" xfId="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10" xfId="0" applyFont="1" applyFill="1" applyBorder="1" applyAlignment="1">
      <alignment horizontal="right" vertical="top"/>
    </xf>
    <xf numFmtId="0" fontId="40" fillId="0" borderId="10" xfId="0" applyFont="1" applyFill="1" applyBorder="1" applyAlignment="1">
      <alignment horizontal="center" vertical="center"/>
    </xf>
    <xf numFmtId="4" fontId="40" fillId="0" borderId="10" xfId="0" applyNumberFormat="1" applyFont="1" applyFill="1" applyBorder="1" applyAlignment="1">
      <alignment horizontal="center" vertical="center"/>
    </xf>
    <xf numFmtId="0" fontId="39" fillId="0" borderId="10" xfId="1" applyFont="1" applyFill="1" applyBorder="1" applyAlignment="1">
      <alignment horizontal="justify" vertical="top" wrapText="1"/>
    </xf>
    <xf numFmtId="0" fontId="40" fillId="0" borderId="10" xfId="1" applyFont="1" applyFill="1" applyBorder="1" applyAlignment="1">
      <alignment horizontal="right" vertical="top"/>
    </xf>
    <xf numFmtId="2" fontId="89" fillId="0" borderId="10" xfId="1" applyNumberFormat="1" applyFont="1" applyFill="1" applyBorder="1" applyAlignment="1">
      <alignment horizontal="center" vertical="center"/>
    </xf>
    <xf numFmtId="0" fontId="89" fillId="0" borderId="0" xfId="1" applyFont="1" applyFill="1" applyAlignment="1">
      <alignment horizontal="justify" vertical="top"/>
    </xf>
    <xf numFmtId="0" fontId="89" fillId="0" borderId="10" xfId="1" applyFont="1" applyFill="1" applyBorder="1" applyAlignment="1">
      <alignment horizontal="center" vertical="center"/>
    </xf>
    <xf numFmtId="4" fontId="89" fillId="0" borderId="10" xfId="0" applyNumberFormat="1" applyFont="1" applyFill="1" applyBorder="1" applyAlignment="1">
      <alignment horizontal="center" vertical="center"/>
    </xf>
    <xf numFmtId="0" fontId="89" fillId="0" borderId="0" xfId="1" applyFont="1" applyFill="1" applyAlignment="1">
      <alignment vertical="top"/>
    </xf>
    <xf numFmtId="166" fontId="40" fillId="0" borderId="10" xfId="1" applyNumberFormat="1" applyFont="1" applyFill="1" applyBorder="1" applyAlignment="1">
      <alignment horizontal="center" vertical="top"/>
    </xf>
    <xf numFmtId="166" fontId="40" fillId="0" borderId="19" xfId="1" applyNumberFormat="1" applyFont="1" applyFill="1" applyBorder="1" applyAlignment="1">
      <alignment horizontal="center" vertical="center"/>
    </xf>
    <xf numFmtId="0" fontId="40" fillId="0" borderId="19" xfId="1" applyFont="1" applyFill="1" applyBorder="1" applyAlignment="1">
      <alignment horizontal="justify" vertical="top"/>
    </xf>
    <xf numFmtId="0" fontId="40" fillId="0" borderId="19" xfId="1" applyFont="1" applyFill="1" applyBorder="1" applyAlignment="1">
      <alignment horizontal="center" vertical="center"/>
    </xf>
    <xf numFmtId="4" fontId="40" fillId="0" borderId="19"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xf>
    <xf numFmtId="4" fontId="40" fillId="0" borderId="19" xfId="0" applyNumberFormat="1" applyFont="1" applyFill="1" applyBorder="1" applyAlignment="1" applyProtection="1">
      <alignment horizontal="center" vertical="center"/>
      <protection locked="0"/>
    </xf>
    <xf numFmtId="2" fontId="40" fillId="0" borderId="10" xfId="1" applyNumberFormat="1" applyFont="1" applyFill="1" applyBorder="1" applyAlignment="1">
      <alignment horizontal="center" vertical="center"/>
    </xf>
    <xf numFmtId="0" fontId="40" fillId="0" borderId="19" xfId="1" applyFont="1" applyFill="1" applyBorder="1" applyAlignment="1">
      <alignment horizontal="right" vertical="top"/>
    </xf>
    <xf numFmtId="2" fontId="40" fillId="0" borderId="19" xfId="1" applyNumberFormat="1" applyFont="1" applyFill="1" applyBorder="1" applyAlignment="1">
      <alignment horizontal="center" vertical="center"/>
    </xf>
    <xf numFmtId="0" fontId="40" fillId="0" borderId="22" xfId="1" applyFont="1" applyFill="1" applyBorder="1" applyAlignment="1">
      <alignment horizontal="center" vertical="center"/>
    </xf>
    <xf numFmtId="0" fontId="39" fillId="0" borderId="10" xfId="1" applyFont="1" applyFill="1" applyBorder="1" applyAlignment="1">
      <alignment horizontal="right" vertical="top"/>
    </xf>
    <xf numFmtId="0" fontId="40" fillId="0" borderId="0" xfId="1" applyFont="1" applyFill="1" applyAlignment="1">
      <alignment horizontal="center" vertical="center"/>
    </xf>
    <xf numFmtId="0" fontId="39" fillId="0" borderId="19" xfId="1" applyFont="1" applyFill="1" applyBorder="1" applyAlignment="1">
      <alignment horizontal="right" vertical="top"/>
    </xf>
    <xf numFmtId="4" fontId="39" fillId="0" borderId="19" xfId="0" applyNumberFormat="1" applyFont="1" applyFill="1" applyBorder="1" applyAlignment="1" applyProtection="1">
      <alignment horizontal="center" vertical="center"/>
      <protection locked="0"/>
    </xf>
    <xf numFmtId="0" fontId="39" fillId="0" borderId="19" xfId="1" applyFont="1" applyFill="1" applyBorder="1" applyAlignment="1">
      <alignment horizontal="justify" vertical="top"/>
    </xf>
    <xf numFmtId="0" fontId="40" fillId="0" borderId="19" xfId="0" applyFont="1" applyFill="1" applyBorder="1" applyAlignment="1">
      <alignment horizontal="center" vertical="center"/>
    </xf>
    <xf numFmtId="0" fontId="40" fillId="0" borderId="19" xfId="0" applyFont="1" applyFill="1" applyBorder="1" applyAlignment="1">
      <alignment horizontal="center" vertical="center" wrapText="1"/>
    </xf>
    <xf numFmtId="0" fontId="40" fillId="0" borderId="19" xfId="0" applyFont="1" applyFill="1" applyBorder="1" applyAlignment="1">
      <alignment horizontal="justify" vertical="top" wrapText="1"/>
    </xf>
    <xf numFmtId="12" fontId="40" fillId="0" borderId="19" xfId="1" applyNumberFormat="1" applyFont="1" applyFill="1" applyBorder="1" applyAlignment="1">
      <alignment horizontal="left" vertical="top"/>
    </xf>
    <xf numFmtId="0" fontId="40" fillId="0" borderId="10" xfId="0" applyFont="1" applyFill="1" applyBorder="1" applyAlignment="1" applyProtection="1">
      <alignment horizontal="justify" vertical="top" wrapText="1"/>
      <protection locked="0"/>
    </xf>
    <xf numFmtId="0" fontId="40" fillId="0" borderId="0" xfId="0" applyFont="1" applyFill="1" applyAlignment="1">
      <alignment horizontal="center" vertical="center"/>
    </xf>
    <xf numFmtId="0" fontId="40" fillId="0" borderId="19" xfId="0" applyFont="1" applyFill="1" applyBorder="1" applyAlignment="1" applyProtection="1">
      <alignment horizontal="justify" vertical="top" wrapText="1"/>
      <protection locked="0"/>
    </xf>
    <xf numFmtId="0" fontId="40" fillId="0" borderId="0" xfId="1" applyFont="1" applyFill="1" applyAlignment="1">
      <alignment horizontal="justify" vertical="top"/>
    </xf>
    <xf numFmtId="0" fontId="40" fillId="0" borderId="10" xfId="1" applyFont="1" applyFill="1" applyBorder="1" applyAlignment="1">
      <alignment horizontal="left" vertical="top"/>
    </xf>
    <xf numFmtId="0" fontId="40" fillId="0" borderId="10" xfId="10" applyFont="1" applyFill="1" applyBorder="1" applyAlignment="1">
      <alignment horizontal="center" vertical="center"/>
    </xf>
    <xf numFmtId="0" fontId="40" fillId="0" borderId="10" xfId="10" applyFont="1" applyFill="1" applyBorder="1" applyAlignment="1">
      <alignment horizontal="justify" vertical="top" wrapText="1"/>
    </xf>
    <xf numFmtId="0" fontId="40" fillId="0" borderId="10" xfId="0" applyFont="1" applyFill="1" applyBorder="1" applyAlignment="1">
      <alignment horizontal="center" vertical="center" wrapText="1"/>
    </xf>
    <xf numFmtId="0" fontId="40" fillId="0" borderId="10" xfId="39" applyFont="1" applyFill="1" applyBorder="1" applyAlignment="1" applyProtection="1">
      <alignment horizontal="justify" vertical="top" wrapText="1"/>
      <protection locked="0"/>
    </xf>
    <xf numFmtId="0" fontId="40" fillId="0" borderId="10" xfId="39"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vertical="top" wrapText="1"/>
      <protection locked="0"/>
    </xf>
    <xf numFmtId="167" fontId="40" fillId="0" borderId="10" xfId="0" applyNumberFormat="1" applyFont="1" applyFill="1" applyBorder="1" applyAlignment="1" applyProtection="1">
      <alignment horizontal="center" vertical="center" wrapText="1"/>
      <protection locked="0"/>
    </xf>
    <xf numFmtId="166" fontId="39" fillId="0" borderId="10" xfId="0" applyNumberFormat="1" applyFont="1" applyFill="1" applyBorder="1" applyAlignment="1">
      <alignment horizontal="center" vertical="center"/>
    </xf>
    <xf numFmtId="0" fontId="39" fillId="0" borderId="10" xfId="0" applyFont="1" applyFill="1" applyBorder="1" applyAlignment="1">
      <alignment horizontal="justify" vertical="top"/>
    </xf>
    <xf numFmtId="166" fontId="40" fillId="0" borderId="10" xfId="0" applyNumberFormat="1" applyFont="1" applyFill="1" applyBorder="1" applyAlignment="1">
      <alignment horizontal="center" vertical="center" wrapText="1"/>
    </xf>
    <xf numFmtId="0" fontId="40" fillId="0" borderId="10" xfId="1" applyFont="1" applyFill="1" applyBorder="1" applyAlignment="1">
      <alignment vertical="top" wrapText="1"/>
    </xf>
    <xf numFmtId="4" fontId="40" fillId="0" borderId="10" xfId="0" applyNumberFormat="1" applyFont="1" applyFill="1" applyBorder="1" applyAlignment="1">
      <alignment horizontal="center" vertical="center" wrapText="1"/>
    </xf>
    <xf numFmtId="0" fontId="40" fillId="0" borderId="0" xfId="1" applyFont="1" applyFill="1" applyAlignment="1">
      <alignment vertical="top" wrapText="1"/>
    </xf>
    <xf numFmtId="166" fontId="40" fillId="0" borderId="10" xfId="0" applyNumberFormat="1" applyFont="1" applyFill="1" applyBorder="1" applyAlignment="1">
      <alignment horizontal="center" vertical="center"/>
    </xf>
    <xf numFmtId="0" fontId="40" fillId="0" borderId="10" xfId="1" applyFont="1" applyFill="1" applyBorder="1" applyAlignment="1">
      <alignment vertical="top"/>
    </xf>
    <xf numFmtId="0" fontId="39" fillId="0" borderId="10" xfId="0" applyFont="1" applyFill="1" applyBorder="1" applyAlignment="1">
      <alignment vertical="top" wrapText="1"/>
    </xf>
    <xf numFmtId="0" fontId="40" fillId="0" borderId="10" xfId="0" applyFont="1" applyFill="1" applyBorder="1" applyAlignment="1">
      <alignment vertical="top" wrapText="1"/>
    </xf>
    <xf numFmtId="1" fontId="40" fillId="0" borderId="10" xfId="0" applyNumberFormat="1" applyFont="1" applyFill="1" applyBorder="1" applyAlignment="1">
      <alignment horizontal="center" vertical="center" wrapText="1"/>
    </xf>
    <xf numFmtId="0" fontId="90" fillId="0" borderId="0" xfId="1" applyFont="1" applyFill="1" applyAlignment="1">
      <alignment vertical="top" wrapText="1"/>
    </xf>
    <xf numFmtId="0" fontId="39" fillId="0" borderId="10" xfId="1" applyFont="1" applyFill="1" applyBorder="1" applyAlignment="1">
      <alignment vertical="top"/>
    </xf>
    <xf numFmtId="0" fontId="40" fillId="0" borderId="10" xfId="1" applyFont="1" applyFill="1" applyBorder="1" applyAlignment="1">
      <alignment horizontal="center" vertical="center" wrapText="1"/>
    </xf>
    <xf numFmtId="0" fontId="40" fillId="0" borderId="10" xfId="1" applyFont="1" applyFill="1" applyBorder="1" applyAlignment="1">
      <alignment horizontal="justify" vertical="top" wrapText="1"/>
    </xf>
    <xf numFmtId="0" fontId="40" fillId="0" borderId="10" xfId="1" applyFont="1" applyFill="1" applyBorder="1" applyAlignment="1">
      <alignment horizontal="left" vertical="top" wrapText="1"/>
    </xf>
    <xf numFmtId="3" fontId="40" fillId="0" borderId="10" xfId="0" applyNumberFormat="1" applyFont="1" applyFill="1" applyBorder="1" applyAlignment="1" applyProtection="1">
      <alignment horizontal="center" vertical="center"/>
      <protection locked="0"/>
    </xf>
    <xf numFmtId="0" fontId="40" fillId="0" borderId="10" xfId="1" applyFont="1" applyFill="1" applyBorder="1" applyAlignment="1">
      <alignment horizontal="left" vertical="center" wrapText="1"/>
    </xf>
    <xf numFmtId="4" fontId="39" fillId="0" borderId="10" xfId="1" applyNumberFormat="1" applyFont="1" applyFill="1" applyBorder="1" applyAlignment="1">
      <alignment horizontal="center" vertical="center"/>
    </xf>
    <xf numFmtId="166" fontId="40" fillId="0" borderId="10" xfId="1" applyNumberFormat="1" applyFont="1" applyFill="1" applyBorder="1" applyAlignment="1">
      <alignment horizontal="center" vertical="center" wrapText="1"/>
    </xf>
    <xf numFmtId="2" fontId="40" fillId="0" borderId="10" xfId="1" applyNumberFormat="1" applyFont="1" applyFill="1" applyBorder="1" applyAlignment="1">
      <alignment horizontal="center" vertical="center" wrapText="1"/>
    </xf>
    <xf numFmtId="1" fontId="39" fillId="0" borderId="10" xfId="0" applyNumberFormat="1" applyFont="1" applyFill="1" applyBorder="1" applyAlignment="1" applyProtection="1">
      <alignment horizontal="center" vertical="center" wrapText="1"/>
      <protection locked="0"/>
    </xf>
    <xf numFmtId="167" fontId="41" fillId="0" borderId="10" xfId="0" applyNumberFormat="1" applyFont="1" applyFill="1" applyBorder="1" applyAlignment="1" applyProtection="1">
      <alignment vertical="top"/>
      <protection locked="0"/>
    </xf>
    <xf numFmtId="167" fontId="40" fillId="0" borderId="10" xfId="0" applyNumberFormat="1" applyFont="1" applyFill="1" applyBorder="1" applyAlignment="1" applyProtection="1">
      <alignment vertical="top"/>
      <protection locked="0"/>
    </xf>
    <xf numFmtId="166" fontId="40" fillId="0" borderId="19" xfId="0" applyNumberFormat="1" applyFont="1" applyFill="1" applyBorder="1" applyAlignment="1" applyProtection="1">
      <alignment horizontal="center" vertical="center" wrapText="1"/>
      <protection locked="0"/>
    </xf>
    <xf numFmtId="167" fontId="40" fillId="0" borderId="19" xfId="0" applyNumberFormat="1" applyFont="1" applyFill="1" applyBorder="1" applyAlignment="1" applyProtection="1">
      <alignment vertical="top" wrapText="1"/>
      <protection locked="0"/>
    </xf>
    <xf numFmtId="167" fontId="40" fillId="0" borderId="19" xfId="0" applyNumberFormat="1" applyFont="1" applyFill="1" applyBorder="1" applyAlignment="1" applyProtection="1">
      <alignment horizontal="center" vertical="center" wrapText="1"/>
      <protection locked="0"/>
    </xf>
    <xf numFmtId="0" fontId="40" fillId="0" borderId="19" xfId="0" applyFont="1" applyFill="1" applyBorder="1" applyAlignment="1">
      <alignment vertical="center" wrapText="1"/>
    </xf>
    <xf numFmtId="167" fontId="40" fillId="0" borderId="19" xfId="0" applyNumberFormat="1" applyFont="1" applyFill="1" applyBorder="1" applyAlignment="1" applyProtection="1">
      <alignment horizontal="left" vertical="center" wrapText="1"/>
      <protection locked="0"/>
    </xf>
    <xf numFmtId="167" fontId="40" fillId="0" borderId="10" xfId="0" applyNumberFormat="1" applyFont="1" applyFill="1" applyBorder="1" applyAlignment="1" applyProtection="1">
      <alignment horizontal="left" vertical="center" wrapText="1"/>
      <protection locked="0"/>
    </xf>
    <xf numFmtId="167" fontId="39" fillId="0" borderId="19" xfId="0" applyNumberFormat="1" applyFont="1" applyFill="1" applyBorder="1" applyAlignment="1" applyProtection="1">
      <alignment horizontal="center" vertical="center" wrapText="1"/>
      <protection locked="0"/>
    </xf>
    <xf numFmtId="0" fontId="39" fillId="0" borderId="19" xfId="1" applyFont="1" applyFill="1" applyBorder="1" applyAlignment="1">
      <alignment horizontal="justify" vertical="center" wrapText="1"/>
    </xf>
    <xf numFmtId="0" fontId="40" fillId="0" borderId="10" xfId="0" applyFont="1" applyFill="1" applyBorder="1" applyAlignment="1" applyProtection="1">
      <alignment horizontal="center" vertical="center"/>
      <protection locked="0"/>
    </xf>
    <xf numFmtId="166" fontId="39"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left" vertical="top" wrapText="1"/>
      <protection locked="0"/>
    </xf>
    <xf numFmtId="1" fontId="40" fillId="0" borderId="10" xfId="0" applyNumberFormat="1" applyFont="1" applyFill="1" applyBorder="1" applyAlignment="1" applyProtection="1">
      <alignment horizontal="center" vertical="center"/>
      <protection locked="0"/>
    </xf>
    <xf numFmtId="166" fontId="40" fillId="0" borderId="10" xfId="0"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protection locked="0"/>
    </xf>
    <xf numFmtId="0" fontId="40" fillId="0" borderId="10" xfId="10" applyFont="1" applyFill="1" applyBorder="1" applyAlignment="1" applyProtection="1">
      <alignment horizontal="center" vertical="center"/>
      <protection locked="0"/>
    </xf>
    <xf numFmtId="166" fontId="40" fillId="0" borderId="10" xfId="0" quotePrefix="1"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wrapText="1"/>
      <protection locked="0"/>
    </xf>
    <xf numFmtId="0" fontId="40" fillId="0" borderId="10" xfId="10" applyFont="1" applyFill="1" applyBorder="1" applyAlignment="1" applyProtection="1">
      <alignment horizontal="center" vertical="center" wrapText="1"/>
      <protection locked="0"/>
    </xf>
    <xf numFmtId="0" fontId="39" fillId="0" borderId="10" xfId="0" applyFont="1" applyFill="1" applyBorder="1" applyAlignment="1" applyProtection="1">
      <alignment horizontal="left" vertical="top" wrapText="1"/>
      <protection locked="0"/>
    </xf>
    <xf numFmtId="1" fontId="40" fillId="0" borderId="10" xfId="208" applyNumberFormat="1" applyFont="1" applyFill="1" applyBorder="1" applyAlignment="1" applyProtection="1">
      <alignment horizontal="center" vertical="center"/>
      <protection locked="0"/>
    </xf>
    <xf numFmtId="0" fontId="40" fillId="0" borderId="0" xfId="208" applyFont="1" applyFill="1" applyAlignment="1">
      <alignment vertical="top"/>
    </xf>
    <xf numFmtId="0" fontId="40" fillId="0" borderId="10" xfId="0" applyFont="1" applyFill="1" applyBorder="1" applyAlignment="1">
      <alignment horizontal="justify" vertical="top" wrapText="1"/>
    </xf>
    <xf numFmtId="0" fontId="40" fillId="0" borderId="19" xfId="10" applyFont="1" applyFill="1" applyBorder="1" applyAlignment="1" applyProtection="1">
      <alignment horizontal="center" vertical="center"/>
      <protection locked="0"/>
    </xf>
    <xf numFmtId="1" fontId="40" fillId="0" borderId="19" xfId="208" applyNumberFormat="1" applyFont="1" applyFill="1" applyBorder="1" applyAlignment="1" applyProtection="1">
      <alignment horizontal="center" vertical="center"/>
      <protection locked="0"/>
    </xf>
    <xf numFmtId="166" fontId="40" fillId="0" borderId="10" xfId="208" applyNumberFormat="1" applyFont="1" applyFill="1" applyBorder="1" applyAlignment="1" applyProtection="1">
      <alignment horizontal="center" vertical="center" wrapText="1"/>
      <protection locked="0"/>
    </xf>
    <xf numFmtId="166" fontId="39" fillId="0" borderId="10" xfId="208" applyNumberFormat="1" applyFont="1" applyFill="1" applyBorder="1" applyAlignment="1" applyProtection="1">
      <alignment horizontal="center" vertical="center" wrapText="1"/>
      <protection locked="0"/>
    </xf>
    <xf numFmtId="0" fontId="40" fillId="0" borderId="10" xfId="208" applyFont="1" applyFill="1" applyBorder="1" applyAlignment="1">
      <alignment vertical="top" wrapText="1"/>
    </xf>
    <xf numFmtId="0" fontId="40" fillId="0" borderId="0" xfId="208" applyFont="1" applyFill="1" applyAlignment="1">
      <alignment horizontal="center" vertical="center"/>
    </xf>
    <xf numFmtId="166" fontId="40" fillId="0" borderId="19" xfId="208" applyNumberFormat="1" applyFont="1" applyFill="1" applyBorder="1" applyAlignment="1" applyProtection="1">
      <alignment horizontal="center" vertical="center" wrapText="1"/>
      <protection locked="0"/>
    </xf>
    <xf numFmtId="4" fontId="40" fillId="0" borderId="0" xfId="0" applyNumberFormat="1" applyFont="1" applyFill="1" applyAlignment="1">
      <alignment horizontal="center" vertical="center"/>
    </xf>
    <xf numFmtId="0" fontId="91" fillId="0" borderId="0" xfId="0" applyFont="1" applyFill="1" applyAlignment="1">
      <alignment horizontal="left" vertical="center" indent="1"/>
    </xf>
    <xf numFmtId="0" fontId="40" fillId="0" borderId="10" xfId="39" applyFont="1" applyFill="1" applyBorder="1" applyAlignment="1" applyProtection="1">
      <alignment horizontal="left" vertical="center" wrapText="1"/>
      <protection locked="0"/>
    </xf>
    <xf numFmtId="0" fontId="40" fillId="0" borderId="19" xfId="39" applyFont="1" applyFill="1" applyBorder="1" applyAlignment="1" applyProtection="1">
      <alignment horizontal="center" vertical="center" wrapText="1"/>
      <protection locked="0"/>
    </xf>
    <xf numFmtId="0" fontId="40" fillId="0" borderId="19" xfId="39" applyFont="1" applyFill="1" applyBorder="1" applyAlignment="1" applyProtection="1">
      <alignment horizontal="justify" vertical="top" wrapText="1"/>
      <protection locked="0"/>
    </xf>
    <xf numFmtId="4" fontId="39" fillId="0" borderId="10" xfId="0" applyNumberFormat="1" applyFont="1" applyFill="1" applyBorder="1" applyAlignment="1" applyProtection="1">
      <alignment horizontal="center" vertical="center"/>
      <protection locked="0"/>
    </xf>
    <xf numFmtId="0" fontId="39" fillId="0" borderId="10" xfId="1" applyFont="1" applyFill="1" applyBorder="1" applyAlignment="1">
      <alignment horizontal="center" vertical="top"/>
    </xf>
    <xf numFmtId="1" fontId="40" fillId="0" borderId="10" xfId="0" applyNumberFormat="1" applyFont="1" applyFill="1" applyBorder="1" applyAlignment="1">
      <alignment horizontal="center" vertical="center"/>
    </xf>
    <xf numFmtId="0" fontId="40" fillId="0" borderId="19" xfId="1" applyFont="1" applyFill="1" applyBorder="1" applyAlignment="1">
      <alignment horizontal="left" vertical="top"/>
    </xf>
    <xf numFmtId="167" fontId="40" fillId="0" borderId="10" xfId="0" applyNumberFormat="1" applyFont="1" applyFill="1" applyBorder="1" applyAlignment="1">
      <alignment horizontal="center" vertical="center"/>
    </xf>
    <xf numFmtId="0" fontId="40" fillId="0" borderId="19" xfId="1" applyFont="1" applyFill="1" applyBorder="1" applyAlignment="1">
      <alignment horizontal="justify" vertical="center" wrapText="1"/>
    </xf>
    <xf numFmtId="167" fontId="40" fillId="0" borderId="19" xfId="0" applyNumberFormat="1" applyFont="1" applyFill="1" applyBorder="1" applyAlignment="1">
      <alignment horizontal="center" vertical="center"/>
    </xf>
    <xf numFmtId="0" fontId="40" fillId="0" borderId="19" xfId="208" applyFont="1" applyFill="1" applyBorder="1" applyAlignment="1">
      <alignment vertical="top" wrapText="1"/>
    </xf>
    <xf numFmtId="2" fontId="40" fillId="0" borderId="10" xfId="208" applyNumberFormat="1" applyFont="1" applyFill="1" applyBorder="1" applyAlignment="1" applyProtection="1">
      <alignment horizontal="center" vertical="center" wrapText="1"/>
      <protection locked="0"/>
    </xf>
    <xf numFmtId="0" fontId="40" fillId="0" borderId="19" xfId="1" applyFont="1" applyFill="1" applyBorder="1" applyAlignment="1">
      <alignment horizontal="left" vertical="center" wrapText="1"/>
    </xf>
    <xf numFmtId="0" fontId="40" fillId="0" borderId="19" xfId="0" applyFont="1" applyFill="1" applyBorder="1" applyAlignment="1" applyProtection="1">
      <alignment horizontal="center" vertical="center"/>
      <protection locked="0"/>
    </xf>
    <xf numFmtId="0" fontId="40" fillId="0" borderId="19" xfId="0" applyFont="1" applyFill="1" applyBorder="1" applyAlignment="1" applyProtection="1">
      <alignment horizontal="justify" vertical="top"/>
      <protection locked="0"/>
    </xf>
    <xf numFmtId="0" fontId="40" fillId="0" borderId="19" xfId="9" applyFont="1" applyFill="1" applyBorder="1" applyAlignment="1" applyProtection="1">
      <alignment horizontal="center" vertical="center" wrapText="1"/>
      <protection locked="0"/>
    </xf>
    <xf numFmtId="0" fontId="92" fillId="0" borderId="19" xfId="0" applyFont="1" applyFill="1" applyBorder="1" applyAlignment="1">
      <alignment horizontal="center" vertical="center"/>
    </xf>
    <xf numFmtId="3" fontId="92" fillId="0" borderId="19" xfId="0" applyNumberFormat="1" applyFont="1" applyFill="1" applyBorder="1" applyAlignment="1">
      <alignment horizontal="center" vertical="center"/>
    </xf>
    <xf numFmtId="0" fontId="40" fillId="0" borderId="19" xfId="0" applyFont="1" applyFill="1" applyBorder="1" applyAlignment="1" applyProtection="1">
      <alignment horizontal="center" vertical="top"/>
      <protection locked="0"/>
    </xf>
    <xf numFmtId="0" fontId="40" fillId="0" borderId="19" xfId="0" applyFont="1" applyFill="1" applyBorder="1" applyAlignment="1" applyProtection="1">
      <alignment vertical="top"/>
      <protection locked="0"/>
    </xf>
    <xf numFmtId="0" fontId="40" fillId="0" borderId="0" xfId="1" applyFont="1" applyFill="1"/>
    <xf numFmtId="2" fontId="40" fillId="0" borderId="19" xfId="208" applyNumberFormat="1" applyFont="1" applyFill="1" applyBorder="1" applyAlignment="1" applyProtection="1">
      <alignment horizontal="center" vertical="center" wrapText="1"/>
      <protection locked="0"/>
    </xf>
    <xf numFmtId="0" fontId="39" fillId="0" borderId="10" xfId="1" applyFont="1" applyFill="1" applyBorder="1" applyAlignment="1">
      <alignment horizontal="center" vertical="top"/>
    </xf>
    <xf numFmtId="0" fontId="39" fillId="0" borderId="20" xfId="1" applyFont="1" applyFill="1" applyBorder="1" applyAlignment="1">
      <alignment horizontal="center" vertical="top"/>
    </xf>
    <xf numFmtId="0" fontId="39" fillId="0" borderId="21" xfId="1" applyFont="1" applyFill="1" applyBorder="1" applyAlignment="1">
      <alignment horizontal="center" vertical="top"/>
    </xf>
    <xf numFmtId="0" fontId="39" fillId="0" borderId="20"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4" fontId="39" fillId="0" borderId="10" xfId="0" applyNumberFormat="1" applyFont="1" applyFill="1" applyBorder="1" applyAlignment="1" applyProtection="1">
      <alignment horizontal="center" vertical="center"/>
      <protection locked="0"/>
    </xf>
    <xf numFmtId="0" fontId="42" fillId="55" borderId="19" xfId="1" applyFont="1" applyFill="1" applyBorder="1" applyAlignment="1">
      <alignment horizontal="center" vertical="center"/>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_x000a_NA_x000d__x000a_" xfId="13"/>
    <cellStyle name="0,0_x000d__x000a_NA_x000d__x000a_ 2" xfId="934"/>
    <cellStyle name="0,0_x000d__x000a_NA_x000d__x000a_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85" zoomScaleNormal="85" zoomScaleSheetLayoutView="85" workbookViewId="0">
      <selection activeCell="B15" sqref="B15"/>
    </sheetView>
  </sheetViews>
  <sheetFormatPr defaultRowHeight="15"/>
  <cols>
    <col min="1" max="1" width="8.5703125" style="4" customWidth="1"/>
    <col min="2" max="2" width="56.28515625" style="4" customWidth="1"/>
    <col min="3" max="3" width="6.140625" style="4" customWidth="1"/>
    <col min="4" max="4" width="18.42578125" style="4" customWidth="1"/>
    <col min="5" max="5" width="16.140625" style="4" customWidth="1"/>
    <col min="6" max="6" width="18" style="4" bestFit="1" customWidth="1"/>
    <col min="7" max="7" width="9.140625" style="4"/>
    <col min="8" max="8" width="10.7109375" style="4" bestFit="1" customWidth="1"/>
    <col min="9" max="230" width="9.140625" style="4"/>
    <col min="231" max="231" width="8.5703125" style="4" customWidth="1"/>
    <col min="232" max="232" width="40.28515625" style="4" customWidth="1"/>
    <col min="233" max="233" width="6.140625" style="4" customWidth="1"/>
    <col min="234" max="234" width="13.5703125" style="4" customWidth="1"/>
    <col min="235" max="235" width="13.28515625" style="4" customWidth="1"/>
    <col min="236" max="236" width="12.85546875" style="4" customWidth="1"/>
    <col min="237" max="237" width="9.140625" style="4"/>
    <col min="238" max="238" width="11.7109375" style="4" bestFit="1" customWidth="1"/>
    <col min="239" max="486" width="9.140625" style="4"/>
    <col min="487" max="487" width="8.5703125" style="4" customWidth="1"/>
    <col min="488" max="488" width="40.28515625" style="4" customWidth="1"/>
    <col min="489" max="489" width="6.140625" style="4" customWidth="1"/>
    <col min="490" max="490" width="13.5703125" style="4" customWidth="1"/>
    <col min="491" max="491" width="13.28515625" style="4" customWidth="1"/>
    <col min="492" max="492" width="12.85546875" style="4" customWidth="1"/>
    <col min="493" max="493" width="9.140625" style="4"/>
    <col min="494" max="494" width="11.7109375" style="4" bestFit="1" customWidth="1"/>
    <col min="495" max="742" width="9.140625" style="4"/>
    <col min="743" max="743" width="8.5703125" style="4" customWidth="1"/>
    <col min="744" max="744" width="40.28515625" style="4" customWidth="1"/>
    <col min="745" max="745" width="6.140625" style="4" customWidth="1"/>
    <col min="746" max="746" width="13.5703125" style="4" customWidth="1"/>
    <col min="747" max="747" width="13.28515625" style="4" customWidth="1"/>
    <col min="748" max="748" width="12.85546875" style="4" customWidth="1"/>
    <col min="749" max="749" width="9.140625" style="4"/>
    <col min="750" max="750" width="11.7109375" style="4" bestFit="1" customWidth="1"/>
    <col min="751" max="998" width="9.140625" style="4"/>
    <col min="999" max="999" width="8.5703125" style="4" customWidth="1"/>
    <col min="1000" max="1000" width="40.28515625" style="4" customWidth="1"/>
    <col min="1001" max="1001" width="6.140625" style="4" customWidth="1"/>
    <col min="1002" max="1002" width="13.5703125" style="4" customWidth="1"/>
    <col min="1003" max="1003" width="13.28515625" style="4" customWidth="1"/>
    <col min="1004" max="1004" width="12.85546875" style="4" customWidth="1"/>
    <col min="1005" max="1005" width="9.140625" style="4"/>
    <col min="1006" max="1006" width="11.7109375" style="4" bestFit="1" customWidth="1"/>
    <col min="1007" max="1254" width="9.140625" style="4"/>
    <col min="1255" max="1255" width="8.5703125" style="4" customWidth="1"/>
    <col min="1256" max="1256" width="40.28515625" style="4" customWidth="1"/>
    <col min="1257" max="1257" width="6.140625" style="4" customWidth="1"/>
    <col min="1258" max="1258" width="13.5703125" style="4" customWidth="1"/>
    <col min="1259" max="1259" width="13.28515625" style="4" customWidth="1"/>
    <col min="1260" max="1260" width="12.85546875" style="4" customWidth="1"/>
    <col min="1261" max="1261" width="9.140625" style="4"/>
    <col min="1262" max="1262" width="11.7109375" style="4" bestFit="1" customWidth="1"/>
    <col min="1263" max="1510" width="9.140625" style="4"/>
    <col min="1511" max="1511" width="8.5703125" style="4" customWidth="1"/>
    <col min="1512" max="1512" width="40.28515625" style="4" customWidth="1"/>
    <col min="1513" max="1513" width="6.140625" style="4" customWidth="1"/>
    <col min="1514" max="1514" width="13.5703125" style="4" customWidth="1"/>
    <col min="1515" max="1515" width="13.28515625" style="4" customWidth="1"/>
    <col min="1516" max="1516" width="12.85546875" style="4" customWidth="1"/>
    <col min="1517" max="1517" width="9.140625" style="4"/>
    <col min="1518" max="1518" width="11.7109375" style="4" bestFit="1" customWidth="1"/>
    <col min="1519" max="1766" width="9.140625" style="4"/>
    <col min="1767" max="1767" width="8.5703125" style="4" customWidth="1"/>
    <col min="1768" max="1768" width="40.28515625" style="4" customWidth="1"/>
    <col min="1769" max="1769" width="6.140625" style="4" customWidth="1"/>
    <col min="1770" max="1770" width="13.5703125" style="4" customWidth="1"/>
    <col min="1771" max="1771" width="13.28515625" style="4" customWidth="1"/>
    <col min="1772" max="1772" width="12.85546875" style="4" customWidth="1"/>
    <col min="1773" max="1773" width="9.140625" style="4"/>
    <col min="1774" max="1774" width="11.7109375" style="4" bestFit="1" customWidth="1"/>
    <col min="1775" max="2022" width="9.140625" style="4"/>
    <col min="2023" max="2023" width="8.5703125" style="4" customWidth="1"/>
    <col min="2024" max="2024" width="40.28515625" style="4" customWidth="1"/>
    <col min="2025" max="2025" width="6.140625" style="4" customWidth="1"/>
    <col min="2026" max="2026" width="13.5703125" style="4" customWidth="1"/>
    <col min="2027" max="2027" width="13.28515625" style="4" customWidth="1"/>
    <col min="2028" max="2028" width="12.85546875" style="4" customWidth="1"/>
    <col min="2029" max="2029" width="9.140625" style="4"/>
    <col min="2030" max="2030" width="11.7109375" style="4" bestFit="1" customWidth="1"/>
    <col min="2031" max="2278" width="9.140625" style="4"/>
    <col min="2279" max="2279" width="8.5703125" style="4" customWidth="1"/>
    <col min="2280" max="2280" width="40.28515625" style="4" customWidth="1"/>
    <col min="2281" max="2281" width="6.140625" style="4" customWidth="1"/>
    <col min="2282" max="2282" width="13.5703125" style="4" customWidth="1"/>
    <col min="2283" max="2283" width="13.28515625" style="4" customWidth="1"/>
    <col min="2284" max="2284" width="12.85546875" style="4" customWidth="1"/>
    <col min="2285" max="2285" width="9.140625" style="4"/>
    <col min="2286" max="2286" width="11.7109375" style="4" bestFit="1" customWidth="1"/>
    <col min="2287" max="2534" width="9.140625" style="4"/>
    <col min="2535" max="2535" width="8.5703125" style="4" customWidth="1"/>
    <col min="2536" max="2536" width="40.28515625" style="4" customWidth="1"/>
    <col min="2537" max="2537" width="6.140625" style="4" customWidth="1"/>
    <col min="2538" max="2538" width="13.5703125" style="4" customWidth="1"/>
    <col min="2539" max="2539" width="13.28515625" style="4" customWidth="1"/>
    <col min="2540" max="2540" width="12.85546875" style="4" customWidth="1"/>
    <col min="2541" max="2541" width="9.140625" style="4"/>
    <col min="2542" max="2542" width="11.7109375" style="4" bestFit="1" customWidth="1"/>
    <col min="2543" max="2790" width="9.140625" style="4"/>
    <col min="2791" max="2791" width="8.5703125" style="4" customWidth="1"/>
    <col min="2792" max="2792" width="40.28515625" style="4" customWidth="1"/>
    <col min="2793" max="2793" width="6.140625" style="4" customWidth="1"/>
    <col min="2794" max="2794" width="13.5703125" style="4" customWidth="1"/>
    <col min="2795" max="2795" width="13.28515625" style="4" customWidth="1"/>
    <col min="2796" max="2796" width="12.85546875" style="4" customWidth="1"/>
    <col min="2797" max="2797" width="9.140625" style="4"/>
    <col min="2798" max="2798" width="11.7109375" style="4" bestFit="1" customWidth="1"/>
    <col min="2799" max="3046" width="9.140625" style="4"/>
    <col min="3047" max="3047" width="8.5703125" style="4" customWidth="1"/>
    <col min="3048" max="3048" width="40.28515625" style="4" customWidth="1"/>
    <col min="3049" max="3049" width="6.140625" style="4" customWidth="1"/>
    <col min="3050" max="3050" width="13.5703125" style="4" customWidth="1"/>
    <col min="3051" max="3051" width="13.28515625" style="4" customWidth="1"/>
    <col min="3052" max="3052" width="12.85546875" style="4" customWidth="1"/>
    <col min="3053" max="3053" width="9.140625" style="4"/>
    <col min="3054" max="3054" width="11.7109375" style="4" bestFit="1" customWidth="1"/>
    <col min="3055" max="3302" width="9.140625" style="4"/>
    <col min="3303" max="3303" width="8.5703125" style="4" customWidth="1"/>
    <col min="3304" max="3304" width="40.28515625" style="4" customWidth="1"/>
    <col min="3305" max="3305" width="6.140625" style="4" customWidth="1"/>
    <col min="3306" max="3306" width="13.5703125" style="4" customWidth="1"/>
    <col min="3307" max="3307" width="13.28515625" style="4" customWidth="1"/>
    <col min="3308" max="3308" width="12.85546875" style="4" customWidth="1"/>
    <col min="3309" max="3309" width="9.140625" style="4"/>
    <col min="3310" max="3310" width="11.7109375" style="4" bestFit="1" customWidth="1"/>
    <col min="3311" max="3558" width="9.140625" style="4"/>
    <col min="3559" max="3559" width="8.5703125" style="4" customWidth="1"/>
    <col min="3560" max="3560" width="40.28515625" style="4" customWidth="1"/>
    <col min="3561" max="3561" width="6.140625" style="4" customWidth="1"/>
    <col min="3562" max="3562" width="13.5703125" style="4" customWidth="1"/>
    <col min="3563" max="3563" width="13.28515625" style="4" customWidth="1"/>
    <col min="3564" max="3564" width="12.85546875" style="4" customWidth="1"/>
    <col min="3565" max="3565" width="9.140625" style="4"/>
    <col min="3566" max="3566" width="11.7109375" style="4" bestFit="1" customWidth="1"/>
    <col min="3567" max="3814" width="9.140625" style="4"/>
    <col min="3815" max="3815" width="8.5703125" style="4" customWidth="1"/>
    <col min="3816" max="3816" width="40.28515625" style="4" customWidth="1"/>
    <col min="3817" max="3817" width="6.140625" style="4" customWidth="1"/>
    <col min="3818" max="3818" width="13.5703125" style="4" customWidth="1"/>
    <col min="3819" max="3819" width="13.28515625" style="4" customWidth="1"/>
    <col min="3820" max="3820" width="12.85546875" style="4" customWidth="1"/>
    <col min="3821" max="3821" width="9.140625" style="4"/>
    <col min="3822" max="3822" width="11.7109375" style="4" bestFit="1" customWidth="1"/>
    <col min="3823" max="4070" width="9.140625" style="4"/>
    <col min="4071" max="4071" width="8.5703125" style="4" customWidth="1"/>
    <col min="4072" max="4072" width="40.28515625" style="4" customWidth="1"/>
    <col min="4073" max="4073" width="6.140625" style="4" customWidth="1"/>
    <col min="4074" max="4074" width="13.5703125" style="4" customWidth="1"/>
    <col min="4075" max="4075" width="13.28515625" style="4" customWidth="1"/>
    <col min="4076" max="4076" width="12.85546875" style="4" customWidth="1"/>
    <col min="4077" max="4077" width="9.140625" style="4"/>
    <col min="4078" max="4078" width="11.7109375" style="4" bestFit="1" customWidth="1"/>
    <col min="4079" max="4326" width="9.140625" style="4"/>
    <col min="4327" max="4327" width="8.5703125" style="4" customWidth="1"/>
    <col min="4328" max="4328" width="40.28515625" style="4" customWidth="1"/>
    <col min="4329" max="4329" width="6.140625" style="4" customWidth="1"/>
    <col min="4330" max="4330" width="13.5703125" style="4" customWidth="1"/>
    <col min="4331" max="4331" width="13.28515625" style="4" customWidth="1"/>
    <col min="4332" max="4332" width="12.85546875" style="4" customWidth="1"/>
    <col min="4333" max="4333" width="9.140625" style="4"/>
    <col min="4334" max="4334" width="11.7109375" style="4" bestFit="1" customWidth="1"/>
    <col min="4335" max="4582" width="9.140625" style="4"/>
    <col min="4583" max="4583" width="8.5703125" style="4" customWidth="1"/>
    <col min="4584" max="4584" width="40.28515625" style="4" customWidth="1"/>
    <col min="4585" max="4585" width="6.140625" style="4" customWidth="1"/>
    <col min="4586" max="4586" width="13.5703125" style="4" customWidth="1"/>
    <col min="4587" max="4587" width="13.28515625" style="4" customWidth="1"/>
    <col min="4588" max="4588" width="12.85546875" style="4" customWidth="1"/>
    <col min="4589" max="4589" width="9.140625" style="4"/>
    <col min="4590" max="4590" width="11.7109375" style="4" bestFit="1" customWidth="1"/>
    <col min="4591" max="4838" width="9.140625" style="4"/>
    <col min="4839" max="4839" width="8.5703125" style="4" customWidth="1"/>
    <col min="4840" max="4840" width="40.28515625" style="4" customWidth="1"/>
    <col min="4841" max="4841" width="6.140625" style="4" customWidth="1"/>
    <col min="4842" max="4842" width="13.5703125" style="4" customWidth="1"/>
    <col min="4843" max="4843" width="13.28515625" style="4" customWidth="1"/>
    <col min="4844" max="4844" width="12.85546875" style="4" customWidth="1"/>
    <col min="4845" max="4845" width="9.140625" style="4"/>
    <col min="4846" max="4846" width="11.7109375" style="4" bestFit="1" customWidth="1"/>
    <col min="4847" max="5094" width="9.140625" style="4"/>
    <col min="5095" max="5095" width="8.5703125" style="4" customWidth="1"/>
    <col min="5096" max="5096" width="40.28515625" style="4" customWidth="1"/>
    <col min="5097" max="5097" width="6.140625" style="4" customWidth="1"/>
    <col min="5098" max="5098" width="13.5703125" style="4" customWidth="1"/>
    <col min="5099" max="5099" width="13.28515625" style="4" customWidth="1"/>
    <col min="5100" max="5100" width="12.85546875" style="4" customWidth="1"/>
    <col min="5101" max="5101" width="9.140625" style="4"/>
    <col min="5102" max="5102" width="11.7109375" style="4" bestFit="1" customWidth="1"/>
    <col min="5103" max="5350" width="9.140625" style="4"/>
    <col min="5351" max="5351" width="8.5703125" style="4" customWidth="1"/>
    <col min="5352" max="5352" width="40.28515625" style="4" customWidth="1"/>
    <col min="5353" max="5353" width="6.140625" style="4" customWidth="1"/>
    <col min="5354" max="5354" width="13.5703125" style="4" customWidth="1"/>
    <col min="5355" max="5355" width="13.28515625" style="4" customWidth="1"/>
    <col min="5356" max="5356" width="12.85546875" style="4" customWidth="1"/>
    <col min="5357" max="5357" width="9.140625" style="4"/>
    <col min="5358" max="5358" width="11.7109375" style="4" bestFit="1" customWidth="1"/>
    <col min="5359" max="5606" width="9.140625" style="4"/>
    <col min="5607" max="5607" width="8.5703125" style="4" customWidth="1"/>
    <col min="5608" max="5608" width="40.28515625" style="4" customWidth="1"/>
    <col min="5609" max="5609" width="6.140625" style="4" customWidth="1"/>
    <col min="5610" max="5610" width="13.5703125" style="4" customWidth="1"/>
    <col min="5611" max="5611" width="13.28515625" style="4" customWidth="1"/>
    <col min="5612" max="5612" width="12.85546875" style="4" customWidth="1"/>
    <col min="5613" max="5613" width="9.140625" style="4"/>
    <col min="5614" max="5614" width="11.7109375" style="4" bestFit="1" customWidth="1"/>
    <col min="5615" max="5862" width="9.140625" style="4"/>
    <col min="5863" max="5863" width="8.5703125" style="4" customWidth="1"/>
    <col min="5864" max="5864" width="40.28515625" style="4" customWidth="1"/>
    <col min="5865" max="5865" width="6.140625" style="4" customWidth="1"/>
    <col min="5866" max="5866" width="13.5703125" style="4" customWidth="1"/>
    <col min="5867" max="5867" width="13.28515625" style="4" customWidth="1"/>
    <col min="5868" max="5868" width="12.85546875" style="4" customWidth="1"/>
    <col min="5869" max="5869" width="9.140625" style="4"/>
    <col min="5870" max="5870" width="11.7109375" style="4" bestFit="1" customWidth="1"/>
    <col min="5871" max="6118" width="9.140625" style="4"/>
    <col min="6119" max="6119" width="8.5703125" style="4" customWidth="1"/>
    <col min="6120" max="6120" width="40.28515625" style="4" customWidth="1"/>
    <col min="6121" max="6121" width="6.140625" style="4" customWidth="1"/>
    <col min="6122" max="6122" width="13.5703125" style="4" customWidth="1"/>
    <col min="6123" max="6123" width="13.28515625" style="4" customWidth="1"/>
    <col min="6124" max="6124" width="12.85546875" style="4" customWidth="1"/>
    <col min="6125" max="6125" width="9.140625" style="4"/>
    <col min="6126" max="6126" width="11.7109375" style="4" bestFit="1" customWidth="1"/>
    <col min="6127" max="6374" width="9.140625" style="4"/>
    <col min="6375" max="6375" width="8.5703125" style="4" customWidth="1"/>
    <col min="6376" max="6376" width="40.28515625" style="4" customWidth="1"/>
    <col min="6377" max="6377" width="6.140625" style="4" customWidth="1"/>
    <col min="6378" max="6378" width="13.5703125" style="4" customWidth="1"/>
    <col min="6379" max="6379" width="13.28515625" style="4" customWidth="1"/>
    <col min="6380" max="6380" width="12.85546875" style="4" customWidth="1"/>
    <col min="6381" max="6381" width="9.140625" style="4"/>
    <col min="6382" max="6382" width="11.7109375" style="4" bestFit="1" customWidth="1"/>
    <col min="6383" max="6630" width="9.140625" style="4"/>
    <col min="6631" max="6631" width="8.5703125" style="4" customWidth="1"/>
    <col min="6632" max="6632" width="40.28515625" style="4" customWidth="1"/>
    <col min="6633" max="6633" width="6.140625" style="4" customWidth="1"/>
    <col min="6634" max="6634" width="13.5703125" style="4" customWidth="1"/>
    <col min="6635" max="6635" width="13.28515625" style="4" customWidth="1"/>
    <col min="6636" max="6636" width="12.85546875" style="4" customWidth="1"/>
    <col min="6637" max="6637" width="9.140625" style="4"/>
    <col min="6638" max="6638" width="11.7109375" style="4" bestFit="1" customWidth="1"/>
    <col min="6639" max="6886" width="9.140625" style="4"/>
    <col min="6887" max="6887" width="8.5703125" style="4" customWidth="1"/>
    <col min="6888" max="6888" width="40.28515625" style="4" customWidth="1"/>
    <col min="6889" max="6889" width="6.140625" style="4" customWidth="1"/>
    <col min="6890" max="6890" width="13.5703125" style="4" customWidth="1"/>
    <col min="6891" max="6891" width="13.28515625" style="4" customWidth="1"/>
    <col min="6892" max="6892" width="12.85546875" style="4" customWidth="1"/>
    <col min="6893" max="6893" width="9.140625" style="4"/>
    <col min="6894" max="6894" width="11.7109375" style="4" bestFit="1" customWidth="1"/>
    <col min="6895" max="7142" width="9.140625" style="4"/>
    <col min="7143" max="7143" width="8.5703125" style="4" customWidth="1"/>
    <col min="7144" max="7144" width="40.28515625" style="4" customWidth="1"/>
    <col min="7145" max="7145" width="6.140625" style="4" customWidth="1"/>
    <col min="7146" max="7146" width="13.5703125" style="4" customWidth="1"/>
    <col min="7147" max="7147" width="13.28515625" style="4" customWidth="1"/>
    <col min="7148" max="7148" width="12.85546875" style="4" customWidth="1"/>
    <col min="7149" max="7149" width="9.140625" style="4"/>
    <col min="7150" max="7150" width="11.7109375" style="4" bestFit="1" customWidth="1"/>
    <col min="7151" max="7398" width="9.140625" style="4"/>
    <col min="7399" max="7399" width="8.5703125" style="4" customWidth="1"/>
    <col min="7400" max="7400" width="40.28515625" style="4" customWidth="1"/>
    <col min="7401" max="7401" width="6.140625" style="4" customWidth="1"/>
    <col min="7402" max="7402" width="13.5703125" style="4" customWidth="1"/>
    <col min="7403" max="7403" width="13.28515625" style="4" customWidth="1"/>
    <col min="7404" max="7404" width="12.85546875" style="4" customWidth="1"/>
    <col min="7405" max="7405" width="9.140625" style="4"/>
    <col min="7406" max="7406" width="11.7109375" style="4" bestFit="1" customWidth="1"/>
    <col min="7407" max="7654" width="9.140625" style="4"/>
    <col min="7655" max="7655" width="8.5703125" style="4" customWidth="1"/>
    <col min="7656" max="7656" width="40.28515625" style="4" customWidth="1"/>
    <col min="7657" max="7657" width="6.140625" style="4" customWidth="1"/>
    <col min="7658" max="7658" width="13.5703125" style="4" customWidth="1"/>
    <col min="7659" max="7659" width="13.28515625" style="4" customWidth="1"/>
    <col min="7660" max="7660" width="12.85546875" style="4" customWidth="1"/>
    <col min="7661" max="7661" width="9.140625" style="4"/>
    <col min="7662" max="7662" width="11.7109375" style="4" bestFit="1" customWidth="1"/>
    <col min="7663" max="7910" width="9.140625" style="4"/>
    <col min="7911" max="7911" width="8.5703125" style="4" customWidth="1"/>
    <col min="7912" max="7912" width="40.28515625" style="4" customWidth="1"/>
    <col min="7913" max="7913" width="6.140625" style="4" customWidth="1"/>
    <col min="7914" max="7914" width="13.5703125" style="4" customWidth="1"/>
    <col min="7915" max="7915" width="13.28515625" style="4" customWidth="1"/>
    <col min="7916" max="7916" width="12.85546875" style="4" customWidth="1"/>
    <col min="7917" max="7917" width="9.140625" style="4"/>
    <col min="7918" max="7918" width="11.7109375" style="4" bestFit="1" customWidth="1"/>
    <col min="7919" max="8166" width="9.140625" style="4"/>
    <col min="8167" max="8167" width="8.5703125" style="4" customWidth="1"/>
    <col min="8168" max="8168" width="40.28515625" style="4" customWidth="1"/>
    <col min="8169" max="8169" width="6.140625" style="4" customWidth="1"/>
    <col min="8170" max="8170" width="13.5703125" style="4" customWidth="1"/>
    <col min="8171" max="8171" width="13.28515625" style="4" customWidth="1"/>
    <col min="8172" max="8172" width="12.85546875" style="4" customWidth="1"/>
    <col min="8173" max="8173" width="9.140625" style="4"/>
    <col min="8174" max="8174" width="11.7109375" style="4" bestFit="1" customWidth="1"/>
    <col min="8175" max="8422" width="9.140625" style="4"/>
    <col min="8423" max="8423" width="8.5703125" style="4" customWidth="1"/>
    <col min="8424" max="8424" width="40.28515625" style="4" customWidth="1"/>
    <col min="8425" max="8425" width="6.140625" style="4" customWidth="1"/>
    <col min="8426" max="8426" width="13.5703125" style="4" customWidth="1"/>
    <col min="8427" max="8427" width="13.28515625" style="4" customWidth="1"/>
    <col min="8428" max="8428" width="12.85546875" style="4" customWidth="1"/>
    <col min="8429" max="8429" width="9.140625" style="4"/>
    <col min="8430" max="8430" width="11.7109375" style="4" bestFit="1" customWidth="1"/>
    <col min="8431" max="8678" width="9.140625" style="4"/>
    <col min="8679" max="8679" width="8.5703125" style="4" customWidth="1"/>
    <col min="8680" max="8680" width="40.28515625" style="4" customWidth="1"/>
    <col min="8681" max="8681" width="6.140625" style="4" customWidth="1"/>
    <col min="8682" max="8682" width="13.5703125" style="4" customWidth="1"/>
    <col min="8683" max="8683" width="13.28515625" style="4" customWidth="1"/>
    <col min="8684" max="8684" width="12.85546875" style="4" customWidth="1"/>
    <col min="8685" max="8685" width="9.140625" style="4"/>
    <col min="8686" max="8686" width="11.7109375" style="4" bestFit="1" customWidth="1"/>
    <col min="8687" max="8934" width="9.140625" style="4"/>
    <col min="8935" max="8935" width="8.5703125" style="4" customWidth="1"/>
    <col min="8936" max="8936" width="40.28515625" style="4" customWidth="1"/>
    <col min="8937" max="8937" width="6.140625" style="4" customWidth="1"/>
    <col min="8938" max="8938" width="13.5703125" style="4" customWidth="1"/>
    <col min="8939" max="8939" width="13.28515625" style="4" customWidth="1"/>
    <col min="8940" max="8940" width="12.85546875" style="4" customWidth="1"/>
    <col min="8941" max="8941" width="9.140625" style="4"/>
    <col min="8942" max="8942" width="11.7109375" style="4" bestFit="1" customWidth="1"/>
    <col min="8943" max="9190" width="9.140625" style="4"/>
    <col min="9191" max="9191" width="8.5703125" style="4" customWidth="1"/>
    <col min="9192" max="9192" width="40.28515625" style="4" customWidth="1"/>
    <col min="9193" max="9193" width="6.140625" style="4" customWidth="1"/>
    <col min="9194" max="9194" width="13.5703125" style="4" customWidth="1"/>
    <col min="9195" max="9195" width="13.28515625" style="4" customWidth="1"/>
    <col min="9196" max="9196" width="12.85546875" style="4" customWidth="1"/>
    <col min="9197" max="9197" width="9.140625" style="4"/>
    <col min="9198" max="9198" width="11.7109375" style="4" bestFit="1" customWidth="1"/>
    <col min="9199" max="9446" width="9.140625" style="4"/>
    <col min="9447" max="9447" width="8.5703125" style="4" customWidth="1"/>
    <col min="9448" max="9448" width="40.28515625" style="4" customWidth="1"/>
    <col min="9449" max="9449" width="6.140625" style="4" customWidth="1"/>
    <col min="9450" max="9450" width="13.5703125" style="4" customWidth="1"/>
    <col min="9451" max="9451" width="13.28515625" style="4" customWidth="1"/>
    <col min="9452" max="9452" width="12.85546875" style="4" customWidth="1"/>
    <col min="9453" max="9453" width="9.140625" style="4"/>
    <col min="9454" max="9454" width="11.7109375" style="4" bestFit="1" customWidth="1"/>
    <col min="9455" max="9702" width="9.140625" style="4"/>
    <col min="9703" max="9703" width="8.5703125" style="4" customWidth="1"/>
    <col min="9704" max="9704" width="40.28515625" style="4" customWidth="1"/>
    <col min="9705" max="9705" width="6.140625" style="4" customWidth="1"/>
    <col min="9706" max="9706" width="13.5703125" style="4" customWidth="1"/>
    <col min="9707" max="9707" width="13.28515625" style="4" customWidth="1"/>
    <col min="9708" max="9708" width="12.85546875" style="4" customWidth="1"/>
    <col min="9709" max="9709" width="9.140625" style="4"/>
    <col min="9710" max="9710" width="11.7109375" style="4" bestFit="1" customWidth="1"/>
    <col min="9711" max="9958" width="9.140625" style="4"/>
    <col min="9959" max="9959" width="8.5703125" style="4" customWidth="1"/>
    <col min="9960" max="9960" width="40.28515625" style="4" customWidth="1"/>
    <col min="9961" max="9961" width="6.140625" style="4" customWidth="1"/>
    <col min="9962" max="9962" width="13.5703125" style="4" customWidth="1"/>
    <col min="9963" max="9963" width="13.28515625" style="4" customWidth="1"/>
    <col min="9964" max="9964" width="12.85546875" style="4" customWidth="1"/>
    <col min="9965" max="9965" width="9.140625" style="4"/>
    <col min="9966" max="9966" width="11.7109375" style="4" bestFit="1" customWidth="1"/>
    <col min="9967" max="10214" width="9.140625" style="4"/>
    <col min="10215" max="10215" width="8.5703125" style="4" customWidth="1"/>
    <col min="10216" max="10216" width="40.28515625" style="4" customWidth="1"/>
    <col min="10217" max="10217" width="6.140625" style="4" customWidth="1"/>
    <col min="10218" max="10218" width="13.5703125" style="4" customWidth="1"/>
    <col min="10219" max="10219" width="13.28515625" style="4" customWidth="1"/>
    <col min="10220" max="10220" width="12.85546875" style="4" customWidth="1"/>
    <col min="10221" max="10221" width="9.140625" style="4"/>
    <col min="10222" max="10222" width="11.7109375" style="4" bestFit="1" customWidth="1"/>
    <col min="10223" max="10470" width="9.140625" style="4"/>
    <col min="10471" max="10471" width="8.5703125" style="4" customWidth="1"/>
    <col min="10472" max="10472" width="40.28515625" style="4" customWidth="1"/>
    <col min="10473" max="10473" width="6.140625" style="4" customWidth="1"/>
    <col min="10474" max="10474" width="13.5703125" style="4" customWidth="1"/>
    <col min="10475" max="10475" width="13.28515625" style="4" customWidth="1"/>
    <col min="10476" max="10476" width="12.85546875" style="4" customWidth="1"/>
    <col min="10477" max="10477" width="9.140625" style="4"/>
    <col min="10478" max="10478" width="11.7109375" style="4" bestFit="1" customWidth="1"/>
    <col min="10479" max="10726" width="9.140625" style="4"/>
    <col min="10727" max="10727" width="8.5703125" style="4" customWidth="1"/>
    <col min="10728" max="10728" width="40.28515625" style="4" customWidth="1"/>
    <col min="10729" max="10729" width="6.140625" style="4" customWidth="1"/>
    <col min="10730" max="10730" width="13.5703125" style="4" customWidth="1"/>
    <col min="10731" max="10731" width="13.28515625" style="4" customWidth="1"/>
    <col min="10732" max="10732" width="12.85546875" style="4" customWidth="1"/>
    <col min="10733" max="10733" width="9.140625" style="4"/>
    <col min="10734" max="10734" width="11.7109375" style="4" bestFit="1" customWidth="1"/>
    <col min="10735" max="10982" width="9.140625" style="4"/>
    <col min="10983" max="10983" width="8.5703125" style="4" customWidth="1"/>
    <col min="10984" max="10984" width="40.28515625" style="4" customWidth="1"/>
    <col min="10985" max="10985" width="6.140625" style="4" customWidth="1"/>
    <col min="10986" max="10986" width="13.5703125" style="4" customWidth="1"/>
    <col min="10987" max="10987" width="13.28515625" style="4" customWidth="1"/>
    <col min="10988" max="10988" width="12.85546875" style="4" customWidth="1"/>
    <col min="10989" max="10989" width="9.140625" style="4"/>
    <col min="10990" max="10990" width="11.7109375" style="4" bestFit="1" customWidth="1"/>
    <col min="10991" max="11238" width="9.140625" style="4"/>
    <col min="11239" max="11239" width="8.5703125" style="4" customWidth="1"/>
    <col min="11240" max="11240" width="40.28515625" style="4" customWidth="1"/>
    <col min="11241" max="11241" width="6.140625" style="4" customWidth="1"/>
    <col min="11242" max="11242" width="13.5703125" style="4" customWidth="1"/>
    <col min="11243" max="11243" width="13.28515625" style="4" customWidth="1"/>
    <col min="11244" max="11244" width="12.85546875" style="4" customWidth="1"/>
    <col min="11245" max="11245" width="9.140625" style="4"/>
    <col min="11246" max="11246" width="11.7109375" style="4" bestFit="1" customWidth="1"/>
    <col min="11247" max="11494" width="9.140625" style="4"/>
    <col min="11495" max="11495" width="8.5703125" style="4" customWidth="1"/>
    <col min="11496" max="11496" width="40.28515625" style="4" customWidth="1"/>
    <col min="11497" max="11497" width="6.140625" style="4" customWidth="1"/>
    <col min="11498" max="11498" width="13.5703125" style="4" customWidth="1"/>
    <col min="11499" max="11499" width="13.28515625" style="4" customWidth="1"/>
    <col min="11500" max="11500" width="12.85546875" style="4" customWidth="1"/>
    <col min="11501" max="11501" width="9.140625" style="4"/>
    <col min="11502" max="11502" width="11.7109375" style="4" bestFit="1" customWidth="1"/>
    <col min="11503" max="11750" width="9.140625" style="4"/>
    <col min="11751" max="11751" width="8.5703125" style="4" customWidth="1"/>
    <col min="11752" max="11752" width="40.28515625" style="4" customWidth="1"/>
    <col min="11753" max="11753" width="6.140625" style="4" customWidth="1"/>
    <col min="11754" max="11754" width="13.5703125" style="4" customWidth="1"/>
    <col min="11755" max="11755" width="13.28515625" style="4" customWidth="1"/>
    <col min="11756" max="11756" width="12.85546875" style="4" customWidth="1"/>
    <col min="11757" max="11757" width="9.140625" style="4"/>
    <col min="11758" max="11758" width="11.7109375" style="4" bestFit="1" customWidth="1"/>
    <col min="11759" max="12006" width="9.140625" style="4"/>
    <col min="12007" max="12007" width="8.5703125" style="4" customWidth="1"/>
    <col min="12008" max="12008" width="40.28515625" style="4" customWidth="1"/>
    <col min="12009" max="12009" width="6.140625" style="4" customWidth="1"/>
    <col min="12010" max="12010" width="13.5703125" style="4" customWidth="1"/>
    <col min="12011" max="12011" width="13.28515625" style="4" customWidth="1"/>
    <col min="12012" max="12012" width="12.85546875" style="4" customWidth="1"/>
    <col min="12013" max="12013" width="9.140625" style="4"/>
    <col min="12014" max="12014" width="11.7109375" style="4" bestFit="1" customWidth="1"/>
    <col min="12015" max="12262" width="9.140625" style="4"/>
    <col min="12263" max="12263" width="8.5703125" style="4" customWidth="1"/>
    <col min="12264" max="12264" width="40.28515625" style="4" customWidth="1"/>
    <col min="12265" max="12265" width="6.140625" style="4" customWidth="1"/>
    <col min="12266" max="12266" width="13.5703125" style="4" customWidth="1"/>
    <col min="12267" max="12267" width="13.28515625" style="4" customWidth="1"/>
    <col min="12268" max="12268" width="12.85546875" style="4" customWidth="1"/>
    <col min="12269" max="12269" width="9.140625" style="4"/>
    <col min="12270" max="12270" width="11.7109375" style="4" bestFit="1" customWidth="1"/>
    <col min="12271" max="12518" width="9.140625" style="4"/>
    <col min="12519" max="12519" width="8.5703125" style="4" customWidth="1"/>
    <col min="12520" max="12520" width="40.28515625" style="4" customWidth="1"/>
    <col min="12521" max="12521" width="6.140625" style="4" customWidth="1"/>
    <col min="12522" max="12522" width="13.5703125" style="4" customWidth="1"/>
    <col min="12523" max="12523" width="13.28515625" style="4" customWidth="1"/>
    <col min="12524" max="12524" width="12.85546875" style="4" customWidth="1"/>
    <col min="12525" max="12525" width="9.140625" style="4"/>
    <col min="12526" max="12526" width="11.7109375" style="4" bestFit="1" customWidth="1"/>
    <col min="12527" max="12774" width="9.140625" style="4"/>
    <col min="12775" max="12775" width="8.5703125" style="4" customWidth="1"/>
    <col min="12776" max="12776" width="40.28515625" style="4" customWidth="1"/>
    <col min="12777" max="12777" width="6.140625" style="4" customWidth="1"/>
    <col min="12778" max="12778" width="13.5703125" style="4" customWidth="1"/>
    <col min="12779" max="12779" width="13.28515625" style="4" customWidth="1"/>
    <col min="12780" max="12780" width="12.85546875" style="4" customWidth="1"/>
    <col min="12781" max="12781" width="9.140625" style="4"/>
    <col min="12782" max="12782" width="11.7109375" style="4" bestFit="1" customWidth="1"/>
    <col min="12783" max="13030" width="9.140625" style="4"/>
    <col min="13031" max="13031" width="8.5703125" style="4" customWidth="1"/>
    <col min="13032" max="13032" width="40.28515625" style="4" customWidth="1"/>
    <col min="13033" max="13033" width="6.140625" style="4" customWidth="1"/>
    <col min="13034" max="13034" width="13.5703125" style="4" customWidth="1"/>
    <col min="13035" max="13035" width="13.28515625" style="4" customWidth="1"/>
    <col min="13036" max="13036" width="12.85546875" style="4" customWidth="1"/>
    <col min="13037" max="13037" width="9.140625" style="4"/>
    <col min="13038" max="13038" width="11.7109375" style="4" bestFit="1" customWidth="1"/>
    <col min="13039" max="13286" width="9.140625" style="4"/>
    <col min="13287" max="13287" width="8.5703125" style="4" customWidth="1"/>
    <col min="13288" max="13288" width="40.28515625" style="4" customWidth="1"/>
    <col min="13289" max="13289" width="6.140625" style="4" customWidth="1"/>
    <col min="13290" max="13290" width="13.5703125" style="4" customWidth="1"/>
    <col min="13291" max="13291" width="13.28515625" style="4" customWidth="1"/>
    <col min="13292" max="13292" width="12.85546875" style="4" customWidth="1"/>
    <col min="13293" max="13293" width="9.140625" style="4"/>
    <col min="13294" max="13294" width="11.7109375" style="4" bestFit="1" customWidth="1"/>
    <col min="13295" max="13542" width="9.140625" style="4"/>
    <col min="13543" max="13543" width="8.5703125" style="4" customWidth="1"/>
    <col min="13544" max="13544" width="40.28515625" style="4" customWidth="1"/>
    <col min="13545" max="13545" width="6.140625" style="4" customWidth="1"/>
    <col min="13546" max="13546" width="13.5703125" style="4" customWidth="1"/>
    <col min="13547" max="13547" width="13.28515625" style="4" customWidth="1"/>
    <col min="13548" max="13548" width="12.85546875" style="4" customWidth="1"/>
    <col min="13549" max="13549" width="9.140625" style="4"/>
    <col min="13550" max="13550" width="11.7109375" style="4" bestFit="1" customWidth="1"/>
    <col min="13551" max="13798" width="9.140625" style="4"/>
    <col min="13799" max="13799" width="8.5703125" style="4" customWidth="1"/>
    <col min="13800" max="13800" width="40.28515625" style="4" customWidth="1"/>
    <col min="13801" max="13801" width="6.140625" style="4" customWidth="1"/>
    <col min="13802" max="13802" width="13.5703125" style="4" customWidth="1"/>
    <col min="13803" max="13803" width="13.28515625" style="4" customWidth="1"/>
    <col min="13804" max="13804" width="12.85546875" style="4" customWidth="1"/>
    <col min="13805" max="13805" width="9.140625" style="4"/>
    <col min="13806" max="13806" width="11.7109375" style="4" bestFit="1" customWidth="1"/>
    <col min="13807" max="14054" width="9.140625" style="4"/>
    <col min="14055" max="14055" width="8.5703125" style="4" customWidth="1"/>
    <col min="14056" max="14056" width="40.28515625" style="4" customWidth="1"/>
    <col min="14057" max="14057" width="6.140625" style="4" customWidth="1"/>
    <col min="14058" max="14058" width="13.5703125" style="4" customWidth="1"/>
    <col min="14059" max="14059" width="13.28515625" style="4" customWidth="1"/>
    <col min="14060" max="14060" width="12.85546875" style="4" customWidth="1"/>
    <col min="14061" max="14061" width="9.140625" style="4"/>
    <col min="14062" max="14062" width="11.7109375" style="4" bestFit="1" customWidth="1"/>
    <col min="14063" max="14310" width="9.140625" style="4"/>
    <col min="14311" max="14311" width="8.5703125" style="4" customWidth="1"/>
    <col min="14312" max="14312" width="40.28515625" style="4" customWidth="1"/>
    <col min="14313" max="14313" width="6.140625" style="4" customWidth="1"/>
    <col min="14314" max="14314" width="13.5703125" style="4" customWidth="1"/>
    <col min="14315" max="14315" width="13.28515625" style="4" customWidth="1"/>
    <col min="14316" max="14316" width="12.85546875" style="4" customWidth="1"/>
    <col min="14317" max="14317" width="9.140625" style="4"/>
    <col min="14318" max="14318" width="11.7109375" style="4" bestFit="1" customWidth="1"/>
    <col min="14319" max="14566" width="9.140625" style="4"/>
    <col min="14567" max="14567" width="8.5703125" style="4" customWidth="1"/>
    <col min="14568" max="14568" width="40.28515625" style="4" customWidth="1"/>
    <col min="14569" max="14569" width="6.140625" style="4" customWidth="1"/>
    <col min="14570" max="14570" width="13.5703125" style="4" customWidth="1"/>
    <col min="14571" max="14571" width="13.28515625" style="4" customWidth="1"/>
    <col min="14572" max="14572" width="12.85546875" style="4" customWidth="1"/>
    <col min="14573" max="14573" width="9.140625" style="4"/>
    <col min="14574" max="14574" width="11.7109375" style="4" bestFit="1" customWidth="1"/>
    <col min="14575" max="14822" width="9.140625" style="4"/>
    <col min="14823" max="14823" width="8.5703125" style="4" customWidth="1"/>
    <col min="14824" max="14824" width="40.28515625" style="4" customWidth="1"/>
    <col min="14825" max="14825" width="6.140625" style="4" customWidth="1"/>
    <col min="14826" max="14826" width="13.5703125" style="4" customWidth="1"/>
    <col min="14827" max="14827" width="13.28515625" style="4" customWidth="1"/>
    <col min="14828" max="14828" width="12.85546875" style="4" customWidth="1"/>
    <col min="14829" max="14829" width="9.140625" style="4"/>
    <col min="14830" max="14830" width="11.7109375" style="4" bestFit="1" customWidth="1"/>
    <col min="14831" max="15078" width="9.140625" style="4"/>
    <col min="15079" max="15079" width="8.5703125" style="4" customWidth="1"/>
    <col min="15080" max="15080" width="40.28515625" style="4" customWidth="1"/>
    <col min="15081" max="15081" width="6.140625" style="4" customWidth="1"/>
    <col min="15082" max="15082" width="13.5703125" style="4" customWidth="1"/>
    <col min="15083" max="15083" width="13.28515625" style="4" customWidth="1"/>
    <col min="15084" max="15084" width="12.85546875" style="4" customWidth="1"/>
    <col min="15085" max="15085" width="9.140625" style="4"/>
    <col min="15086" max="15086" width="11.7109375" style="4" bestFit="1" customWidth="1"/>
    <col min="15087" max="15334" width="9.140625" style="4"/>
    <col min="15335" max="15335" width="8.5703125" style="4" customWidth="1"/>
    <col min="15336" max="15336" width="40.28515625" style="4" customWidth="1"/>
    <col min="15337" max="15337" width="6.140625" style="4" customWidth="1"/>
    <col min="15338" max="15338" width="13.5703125" style="4" customWidth="1"/>
    <col min="15339" max="15339" width="13.28515625" style="4" customWidth="1"/>
    <col min="15340" max="15340" width="12.85546875" style="4" customWidth="1"/>
    <col min="15341" max="15341" width="9.140625" style="4"/>
    <col min="15342" max="15342" width="11.7109375" style="4" bestFit="1" customWidth="1"/>
    <col min="15343" max="15590" width="9.140625" style="4"/>
    <col min="15591" max="15591" width="8.5703125" style="4" customWidth="1"/>
    <col min="15592" max="15592" width="40.28515625" style="4" customWidth="1"/>
    <col min="15593" max="15593" width="6.140625" style="4" customWidth="1"/>
    <col min="15594" max="15594" width="13.5703125" style="4" customWidth="1"/>
    <col min="15595" max="15595" width="13.28515625" style="4" customWidth="1"/>
    <col min="15596" max="15596" width="12.85546875" style="4" customWidth="1"/>
    <col min="15597" max="15597" width="9.140625" style="4"/>
    <col min="15598" max="15598" width="11.7109375" style="4" bestFit="1" customWidth="1"/>
    <col min="15599" max="15846" width="9.140625" style="4"/>
    <col min="15847" max="15847" width="8.5703125" style="4" customWidth="1"/>
    <col min="15848" max="15848" width="40.28515625" style="4" customWidth="1"/>
    <col min="15849" max="15849" width="6.140625" style="4" customWidth="1"/>
    <col min="15850" max="15850" width="13.5703125" style="4" customWidth="1"/>
    <col min="15851" max="15851" width="13.28515625" style="4" customWidth="1"/>
    <col min="15852" max="15852" width="12.85546875" style="4" customWidth="1"/>
    <col min="15853" max="15853" width="9.140625" style="4"/>
    <col min="15854" max="15854" width="11.7109375" style="4" bestFit="1" customWidth="1"/>
    <col min="15855" max="16102" width="9.140625" style="4"/>
    <col min="16103" max="16103" width="8.5703125" style="4" customWidth="1"/>
    <col min="16104" max="16104" width="40.28515625" style="4" customWidth="1"/>
    <col min="16105" max="16105" width="6.140625" style="4" customWidth="1"/>
    <col min="16106" max="16106" width="13.5703125" style="4" customWidth="1"/>
    <col min="16107" max="16107" width="13.28515625" style="4" customWidth="1"/>
    <col min="16108" max="16108" width="12.85546875" style="4" customWidth="1"/>
    <col min="16109" max="16109" width="9.140625" style="4"/>
    <col min="16110" max="16110" width="11.7109375" style="4" bestFit="1" customWidth="1"/>
    <col min="16111" max="16370" width="9.140625" style="4"/>
    <col min="16371" max="16383" width="9.140625" style="4" customWidth="1"/>
    <col min="16384" max="16384" width="9.140625" style="4"/>
  </cols>
  <sheetData>
    <row r="1" spans="1:14" s="1" customFormat="1" ht="17.25" customHeight="1">
      <c r="A1" s="166" t="s">
        <v>359</v>
      </c>
      <c r="B1" s="166"/>
      <c r="C1" s="166"/>
      <c r="D1" s="166"/>
      <c r="E1" s="166"/>
      <c r="F1" s="166"/>
    </row>
    <row r="2" spans="1:14" s="1" customFormat="1" ht="15" customHeight="1">
      <c r="A2" s="18" t="s">
        <v>9</v>
      </c>
      <c r="B2" s="18" t="s">
        <v>8</v>
      </c>
      <c r="C2" s="166" t="s">
        <v>59</v>
      </c>
      <c r="D2" s="166"/>
      <c r="E2" s="166"/>
      <c r="F2" s="166"/>
    </row>
    <row r="3" spans="1:14" s="1" customFormat="1" ht="15" customHeight="1">
      <c r="A3" s="18" t="s">
        <v>13</v>
      </c>
      <c r="B3" s="18" t="s">
        <v>55</v>
      </c>
      <c r="C3" s="18"/>
      <c r="D3" s="18" t="s">
        <v>14</v>
      </c>
      <c r="E3" s="18" t="s">
        <v>15</v>
      </c>
      <c r="F3" s="18" t="s">
        <v>0</v>
      </c>
    </row>
    <row r="4" spans="1:14" s="1" customFormat="1">
      <c r="A4" s="13"/>
      <c r="B4" s="13"/>
      <c r="C4" s="13"/>
      <c r="D4" s="19"/>
      <c r="E4" s="19"/>
      <c r="F4" s="19"/>
    </row>
    <row r="5" spans="1:14" s="2" customFormat="1" ht="15" customHeight="1">
      <c r="A5" s="17">
        <v>1</v>
      </c>
      <c r="B5" s="12" t="str">
        <f>'TENDER BOQ'!B5</f>
        <v>PANELS / DBs</v>
      </c>
      <c r="C5" s="15" t="s">
        <v>56</v>
      </c>
      <c r="D5" s="14">
        <f>'TENDER BOQ'!G51</f>
        <v>0</v>
      </c>
      <c r="E5" s="14">
        <f>'TENDER BOQ'!H51</f>
        <v>0</v>
      </c>
      <c r="F5" s="14">
        <f>'TENDER BOQ'!I51</f>
        <v>0</v>
      </c>
      <c r="K5" s="3"/>
      <c r="N5" s="3"/>
    </row>
    <row r="6" spans="1:14" s="2" customFormat="1" ht="15" customHeight="1">
      <c r="A6" s="17"/>
      <c r="B6" s="12"/>
      <c r="C6" s="15"/>
      <c r="D6" s="14"/>
      <c r="E6" s="14"/>
      <c r="F6" s="14"/>
      <c r="K6" s="3"/>
      <c r="N6" s="3"/>
    </row>
    <row r="7" spans="1:14" s="2" customFormat="1" ht="15" customHeight="1">
      <c r="A7" s="17">
        <v>2</v>
      </c>
      <c r="B7" s="11" t="str">
        <f>'TENDER BOQ'!B53</f>
        <v>CABLES :</v>
      </c>
      <c r="C7" s="15" t="s">
        <v>56</v>
      </c>
      <c r="D7" s="14">
        <f>'TENDER BOQ'!G102</f>
        <v>0</v>
      </c>
      <c r="E7" s="14">
        <f>'TENDER BOQ'!H102</f>
        <v>0</v>
      </c>
      <c r="F7" s="14">
        <f>'TENDER BOQ'!I102</f>
        <v>0</v>
      </c>
      <c r="K7" s="3"/>
      <c r="N7" s="3"/>
    </row>
    <row r="8" spans="1:14" s="2" customFormat="1" ht="15" customHeight="1">
      <c r="A8" s="17"/>
      <c r="B8" s="11"/>
      <c r="C8" s="15"/>
      <c r="D8" s="14"/>
      <c r="E8" s="14"/>
      <c r="F8" s="14"/>
      <c r="K8" s="3"/>
      <c r="N8" s="3"/>
    </row>
    <row r="9" spans="1:14" s="2" customFormat="1" ht="15" customHeight="1">
      <c r="A9" s="17">
        <v>3</v>
      </c>
      <c r="B9" s="11" t="str">
        <f>'TENDER BOQ'!B104</f>
        <v>POINT WIRING :</v>
      </c>
      <c r="C9" s="15" t="s">
        <v>56</v>
      </c>
      <c r="D9" s="14">
        <f>'TENDER BOQ'!G173</f>
        <v>0</v>
      </c>
      <c r="E9" s="14">
        <f>'TENDER BOQ'!H173</f>
        <v>0</v>
      </c>
      <c r="F9" s="14">
        <f>'TENDER BOQ'!I173</f>
        <v>0</v>
      </c>
      <c r="K9" s="3"/>
      <c r="M9" s="3"/>
    </row>
    <row r="10" spans="1:14" s="2" customFormat="1" ht="15" customHeight="1">
      <c r="A10" s="17"/>
      <c r="B10" s="11"/>
      <c r="C10" s="15"/>
      <c r="D10" s="14"/>
      <c r="E10" s="14"/>
      <c r="F10" s="14"/>
      <c r="K10" s="3"/>
      <c r="M10" s="3"/>
    </row>
    <row r="11" spans="1:14" s="2" customFormat="1" ht="15" customHeight="1">
      <c r="A11" s="17">
        <v>4</v>
      </c>
      <c r="B11" s="11" t="str">
        <f>'TENDER BOQ'!B175</f>
        <v>RACEWAYS, CABLE TRAYS &amp; JUNCTION BOX</v>
      </c>
      <c r="C11" s="15" t="s">
        <v>56</v>
      </c>
      <c r="D11" s="14">
        <f>'TENDER BOQ'!G208</f>
        <v>0</v>
      </c>
      <c r="E11" s="14">
        <f>'TENDER BOQ'!H208</f>
        <v>0</v>
      </c>
      <c r="F11" s="14">
        <f>'TENDER BOQ'!I208</f>
        <v>0</v>
      </c>
      <c r="K11" s="3"/>
      <c r="N11" s="3"/>
    </row>
    <row r="12" spans="1:14" s="2" customFormat="1" ht="15" customHeight="1">
      <c r="A12" s="17"/>
      <c r="B12" s="11"/>
      <c r="C12" s="15"/>
      <c r="D12" s="14"/>
      <c r="E12" s="14"/>
      <c r="F12" s="14"/>
      <c r="K12" s="3"/>
      <c r="N12" s="3"/>
    </row>
    <row r="13" spans="1:14" s="2" customFormat="1" ht="15" customHeight="1">
      <c r="A13" s="17">
        <v>5</v>
      </c>
      <c r="B13" s="11" t="str">
        <f>'TENDER BOQ'!B209</f>
        <v>LIGHT FIXTURES INSTALLATION</v>
      </c>
      <c r="C13" s="15" t="s">
        <v>56</v>
      </c>
      <c r="D13" s="14">
        <f>'TENDER BOQ'!G224</f>
        <v>0</v>
      </c>
      <c r="E13" s="14">
        <f>'TENDER BOQ'!H224</f>
        <v>0</v>
      </c>
      <c r="F13" s="14">
        <f>'TENDER BOQ'!I224</f>
        <v>0</v>
      </c>
      <c r="N13" s="3"/>
    </row>
    <row r="14" spans="1:14" s="2" customFormat="1" ht="15" customHeight="1">
      <c r="A14" s="17"/>
      <c r="B14" s="11"/>
      <c r="C14" s="15"/>
      <c r="D14" s="14"/>
      <c r="E14" s="14"/>
      <c r="F14" s="14"/>
      <c r="N14" s="3"/>
    </row>
    <row r="15" spans="1:14" s="2" customFormat="1" ht="15" customHeight="1">
      <c r="A15" s="17">
        <v>6</v>
      </c>
      <c r="B15" s="16" t="str">
        <f>'TENDER BOQ'!B225</f>
        <v>EARTHING :</v>
      </c>
      <c r="C15" s="15" t="s">
        <v>56</v>
      </c>
      <c r="D15" s="14">
        <f>'TENDER BOQ'!G244</f>
        <v>0</v>
      </c>
      <c r="E15" s="14">
        <f>'TENDER BOQ'!H244</f>
        <v>0</v>
      </c>
      <c r="F15" s="14">
        <f>'TENDER BOQ'!I244</f>
        <v>0</v>
      </c>
      <c r="G15" s="14"/>
      <c r="K15" s="3"/>
      <c r="N15" s="3"/>
    </row>
    <row r="16" spans="1:14" s="2" customFormat="1" ht="15" customHeight="1">
      <c r="A16" s="17"/>
      <c r="B16" s="16"/>
      <c r="C16" s="15"/>
      <c r="D16" s="14"/>
      <c r="E16" s="14"/>
      <c r="F16" s="14"/>
      <c r="K16" s="3"/>
      <c r="N16" s="3"/>
    </row>
    <row r="17" spans="1:12" s="2" customFormat="1" ht="15" customHeight="1">
      <c r="A17" s="17">
        <v>7</v>
      </c>
      <c r="B17" s="16" t="str">
        <f>'TENDER BOQ'!B246</f>
        <v>Miscellaneous Item</v>
      </c>
      <c r="C17" s="15" t="s">
        <v>56</v>
      </c>
      <c r="D17" s="14">
        <f>'TENDER BOQ'!G254</f>
        <v>0</v>
      </c>
      <c r="E17" s="14">
        <f>'TENDER BOQ'!H254</f>
        <v>0</v>
      </c>
      <c r="F17" s="14">
        <f>'TENDER BOQ'!I254</f>
        <v>0</v>
      </c>
    </row>
    <row r="18" spans="1:12" s="2" customFormat="1" ht="15" customHeight="1">
      <c r="A18" s="17"/>
      <c r="B18" s="16"/>
      <c r="C18" s="15"/>
      <c r="D18" s="14"/>
      <c r="E18" s="14"/>
      <c r="F18" s="14"/>
    </row>
    <row r="19" spans="1:12" s="2" customFormat="1" ht="15" customHeight="1">
      <c r="A19" s="17">
        <v>8</v>
      </c>
      <c r="B19" s="16" t="str">
        <f>'TENDER BOQ'!B256</f>
        <v>DATA DISTRIBUTION</v>
      </c>
      <c r="C19" s="15" t="s">
        <v>56</v>
      </c>
      <c r="D19" s="14">
        <f>'TENDER BOQ'!G278</f>
        <v>0</v>
      </c>
      <c r="E19" s="14">
        <f>'TENDER BOQ'!H278</f>
        <v>0</v>
      </c>
      <c r="F19" s="14">
        <f>'TENDER BOQ'!I278</f>
        <v>0</v>
      </c>
    </row>
    <row r="20" spans="1:12" s="2" customFormat="1" ht="15" customHeight="1">
      <c r="A20" s="17"/>
      <c r="B20" s="16"/>
      <c r="C20" s="15"/>
      <c r="D20" s="14"/>
      <c r="E20" s="14"/>
      <c r="F20" s="14"/>
    </row>
    <row r="21" spans="1:12" s="2" customFormat="1" ht="15" customHeight="1">
      <c r="A21" s="17">
        <v>9</v>
      </c>
      <c r="B21" s="16" t="str">
        <f>'TENDER BOQ'!B280</f>
        <v>SUPPLY &amp; INSTALLATION OF SAFETY ITEMS</v>
      </c>
      <c r="C21" s="15" t="s">
        <v>56</v>
      </c>
      <c r="D21" s="14">
        <f>'TENDER BOQ'!G291</f>
        <v>0</v>
      </c>
      <c r="E21" s="14">
        <f>'TENDER BOQ'!H291</f>
        <v>0</v>
      </c>
      <c r="F21" s="14">
        <f>'TENDER BOQ'!I291</f>
        <v>0</v>
      </c>
    </row>
    <row r="22" spans="1:12" s="2" customFormat="1" ht="15" customHeight="1">
      <c r="A22" s="17"/>
      <c r="B22" s="16"/>
      <c r="C22" s="15"/>
      <c r="D22" s="14"/>
      <c r="E22" s="14"/>
      <c r="F22" s="14"/>
    </row>
    <row r="23" spans="1:12" s="2" customFormat="1" ht="15" customHeight="1">
      <c r="A23" s="17">
        <v>10</v>
      </c>
      <c r="B23" s="16" t="str">
        <f>'TENDER BOQ'!B293</f>
        <v>UPS/ INVERTER System:</v>
      </c>
      <c r="C23" s="15" t="s">
        <v>56</v>
      </c>
      <c r="D23" s="14">
        <f>'TENDER BOQ'!G296</f>
        <v>0</v>
      </c>
      <c r="E23" s="14">
        <f>'TENDER BOQ'!H296</f>
        <v>0</v>
      </c>
      <c r="F23" s="14">
        <f>'TENDER BOQ'!I296</f>
        <v>0</v>
      </c>
    </row>
    <row r="24" spans="1:12" s="2" customFormat="1" ht="15" customHeight="1">
      <c r="A24" s="17"/>
      <c r="B24" s="16"/>
      <c r="C24" s="15"/>
      <c r="D24" s="14"/>
      <c r="E24" s="14"/>
      <c r="F24" s="14"/>
    </row>
    <row r="25" spans="1:12" s="2" customFormat="1" ht="15" customHeight="1">
      <c r="A25" s="17">
        <v>11</v>
      </c>
      <c r="B25" s="16" t="str">
        <f>'TENDER BOQ'!B298</f>
        <v xml:space="preserve">CCTV </v>
      </c>
      <c r="C25" s="15" t="s">
        <v>56</v>
      </c>
      <c r="D25" s="14">
        <f>'TENDER BOQ'!G311</f>
        <v>0</v>
      </c>
      <c r="E25" s="14">
        <f>'TENDER BOQ'!H311</f>
        <v>0</v>
      </c>
      <c r="F25" s="14">
        <f>'TENDER BOQ'!I311</f>
        <v>0</v>
      </c>
    </row>
    <row r="26" spans="1:12" s="2" customFormat="1" ht="15" customHeight="1">
      <c r="A26" s="17"/>
      <c r="B26" s="16"/>
      <c r="C26" s="15"/>
      <c r="D26" s="14"/>
      <c r="E26" s="14"/>
      <c r="F26" s="14"/>
    </row>
    <row r="27" spans="1:12" s="2" customFormat="1" ht="15" customHeight="1">
      <c r="A27" s="17">
        <v>12</v>
      </c>
      <c r="B27" s="16" t="str">
        <f>'TENDER BOQ'!B313</f>
        <v>PA SYSTEM</v>
      </c>
      <c r="C27" s="15" t="s">
        <v>56</v>
      </c>
      <c r="D27" s="14">
        <f>'TENDER BOQ'!G320</f>
        <v>0</v>
      </c>
      <c r="E27" s="14">
        <f>'TENDER BOQ'!H320</f>
        <v>0</v>
      </c>
      <c r="F27" s="14">
        <f>'TENDER BOQ'!I320</f>
        <v>0</v>
      </c>
    </row>
    <row r="28" spans="1:12" s="2" customFormat="1" ht="15" customHeight="1">
      <c r="A28" s="17"/>
      <c r="B28" s="16"/>
      <c r="C28" s="15"/>
      <c r="D28" s="14"/>
      <c r="E28" s="14"/>
      <c r="F28" s="14"/>
    </row>
    <row r="29" spans="1:12" s="2" customFormat="1" ht="15" customHeight="1">
      <c r="A29" s="17">
        <v>13</v>
      </c>
      <c r="B29" s="16" t="e">
        <f>'TENDER BOQ'!#REF!</f>
        <v>#REF!</v>
      </c>
      <c r="C29" s="15" t="s">
        <v>56</v>
      </c>
      <c r="D29" s="14" t="e">
        <f>'TENDER BOQ'!#REF!</f>
        <v>#REF!</v>
      </c>
      <c r="E29" s="14" t="e">
        <f>'TENDER BOQ'!#REF!</f>
        <v>#REF!</v>
      </c>
      <c r="F29" s="14" t="e">
        <f>'TENDER BOQ'!#REF!</f>
        <v>#REF!</v>
      </c>
    </row>
    <row r="30" spans="1:12" s="2" customFormat="1" ht="15" customHeight="1">
      <c r="A30" s="17"/>
      <c r="B30" s="16"/>
      <c r="C30" s="15"/>
      <c r="D30" s="14"/>
      <c r="E30" s="14"/>
      <c r="F30" s="14"/>
    </row>
    <row r="31" spans="1:12" s="1" customFormat="1" ht="15" customHeight="1">
      <c r="A31" s="10"/>
      <c r="B31" s="9" t="s">
        <v>57</v>
      </c>
      <c r="C31" s="10" t="s">
        <v>56</v>
      </c>
      <c r="D31" s="8">
        <f>SUM(D5:D27)</f>
        <v>0</v>
      </c>
      <c r="E31" s="8">
        <f>SUM(E5:E27)</f>
        <v>0</v>
      </c>
      <c r="F31" s="8">
        <f t="shared" ref="F31" si="0">SUM(F5:F27)</f>
        <v>0</v>
      </c>
    </row>
    <row r="32" spans="1:12">
      <c r="A32" s="6" t="s">
        <v>63</v>
      </c>
      <c r="B32" s="6" t="s">
        <v>61</v>
      </c>
      <c r="E32" s="5"/>
      <c r="L32" s="5"/>
    </row>
    <row r="33" spans="2:11">
      <c r="J33" s="5"/>
    </row>
    <row r="34" spans="2:11">
      <c r="B34" s="4" t="s">
        <v>99</v>
      </c>
      <c r="F34" s="5"/>
    </row>
    <row r="35" spans="2:11">
      <c r="B35" s="4" t="s">
        <v>102</v>
      </c>
      <c r="F35" s="5"/>
      <c r="G35" s="5"/>
    </row>
    <row r="36" spans="2:11">
      <c r="B36" s="4" t="s">
        <v>100</v>
      </c>
      <c r="F36" s="5"/>
      <c r="G36" s="5"/>
      <c r="K36" s="5"/>
    </row>
    <row r="37" spans="2:11">
      <c r="B37" s="5" t="s">
        <v>224</v>
      </c>
      <c r="C37" s="5"/>
      <c r="F37" s="5"/>
      <c r="J37" s="5"/>
    </row>
    <row r="38" spans="2:11">
      <c r="B38" s="4" t="s">
        <v>128</v>
      </c>
      <c r="F38" s="5"/>
      <c r="J38" s="5"/>
    </row>
    <row r="39" spans="2:11">
      <c r="C39" s="5"/>
      <c r="F39" s="5"/>
    </row>
    <row r="40" spans="2:11">
      <c r="F40" s="5"/>
    </row>
    <row r="41" spans="2:11">
      <c r="D41" s="5"/>
      <c r="E41" s="5"/>
      <c r="F41"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2"/>
  <sheetViews>
    <sheetView showZeros="0" tabSelected="1" zoomScaleNormal="100" zoomScaleSheetLayoutView="115" workbookViewId="0">
      <pane ySplit="4" topLeftCell="A317" activePane="bottomLeft" state="frozen"/>
      <selection pane="bottomLeft" activeCell="B326" sqref="B326"/>
    </sheetView>
  </sheetViews>
  <sheetFormatPr defaultRowHeight="15"/>
  <cols>
    <col min="1" max="1" width="8.140625" style="61" customWidth="1"/>
    <col min="2" max="2" width="60.85546875" style="72" customWidth="1"/>
    <col min="3" max="3" width="7.42578125" style="61" customWidth="1"/>
    <col min="4" max="4" width="13.140625" style="70" bestFit="1" customWidth="1"/>
    <col min="5" max="5" width="11.85546875" style="134" bestFit="1" customWidth="1"/>
    <col min="6" max="6" width="11.85546875" style="134" customWidth="1"/>
    <col min="7" max="8" width="13.140625" style="134" bestFit="1" customWidth="1"/>
    <col min="9" max="9" width="14.42578125" style="134" bestFit="1" customWidth="1"/>
    <col min="10" max="215" width="9.140625" style="22"/>
    <col min="216" max="216" width="7" style="22" customWidth="1"/>
    <col min="217" max="217" width="52.140625" style="22" customWidth="1"/>
    <col min="218" max="218" width="8.85546875" style="22" customWidth="1"/>
    <col min="219" max="219" width="7.140625" style="22" customWidth="1"/>
    <col min="220" max="220" width="10.140625" style="22" bestFit="1" customWidth="1"/>
    <col min="221" max="221" width="8.7109375" style="22" bestFit="1" customWidth="1"/>
    <col min="222" max="222" width="9.42578125" style="22" bestFit="1" customWidth="1"/>
    <col min="223" max="223" width="13.7109375" style="22" bestFit="1" customWidth="1"/>
    <col min="224" max="224" width="12.140625" style="22" bestFit="1" customWidth="1"/>
    <col min="225" max="225" width="13.42578125" style="22" bestFit="1" customWidth="1"/>
    <col min="226" max="471" width="9.140625" style="22"/>
    <col min="472" max="472" width="7" style="22" customWidth="1"/>
    <col min="473" max="473" width="52.140625" style="22" customWidth="1"/>
    <col min="474" max="474" width="8.85546875" style="22" customWidth="1"/>
    <col min="475" max="475" width="7.140625" style="22" customWidth="1"/>
    <col min="476" max="476" width="10.140625" style="22" bestFit="1" customWidth="1"/>
    <col min="477" max="477" width="8.7109375" style="22" bestFit="1" customWidth="1"/>
    <col min="478" max="478" width="9.42578125" style="22" bestFit="1" customWidth="1"/>
    <col min="479" max="479" width="13.7109375" style="22" bestFit="1" customWidth="1"/>
    <col min="480" max="480" width="12.140625" style="22" bestFit="1" customWidth="1"/>
    <col min="481" max="481" width="13.42578125" style="22" bestFit="1" customWidth="1"/>
    <col min="482" max="727" width="9.140625" style="22"/>
    <col min="728" max="728" width="7" style="22" customWidth="1"/>
    <col min="729" max="729" width="52.140625" style="22" customWidth="1"/>
    <col min="730" max="730" width="8.85546875" style="22" customWidth="1"/>
    <col min="731" max="731" width="7.140625" style="22" customWidth="1"/>
    <col min="732" max="732" width="10.140625" style="22" bestFit="1" customWidth="1"/>
    <col min="733" max="733" width="8.7109375" style="22" bestFit="1" customWidth="1"/>
    <col min="734" max="734" width="9.42578125" style="22" bestFit="1" customWidth="1"/>
    <col min="735" max="735" width="13.7109375" style="22" bestFit="1" customWidth="1"/>
    <col min="736" max="736" width="12.140625" style="22" bestFit="1" customWidth="1"/>
    <col min="737" max="737" width="13.42578125" style="22" bestFit="1" customWidth="1"/>
    <col min="738" max="983" width="9.140625" style="22"/>
    <col min="984" max="984" width="7" style="22" customWidth="1"/>
    <col min="985" max="985" width="52.140625" style="22" customWidth="1"/>
    <col min="986" max="986" width="8.85546875" style="22" customWidth="1"/>
    <col min="987" max="987" width="7.140625" style="22" customWidth="1"/>
    <col min="988" max="988" width="10.140625" style="22" bestFit="1" customWidth="1"/>
    <col min="989" max="989" width="8.7109375" style="22" bestFit="1" customWidth="1"/>
    <col min="990" max="990" width="9.42578125" style="22" bestFit="1" customWidth="1"/>
    <col min="991" max="991" width="13.7109375" style="22" bestFit="1" customWidth="1"/>
    <col min="992" max="992" width="12.140625" style="22" bestFit="1" customWidth="1"/>
    <col min="993" max="993" width="13.42578125" style="22" bestFit="1" customWidth="1"/>
    <col min="994" max="1239" width="9.140625" style="22"/>
    <col min="1240" max="1240" width="7" style="22" customWidth="1"/>
    <col min="1241" max="1241" width="52.140625" style="22" customWidth="1"/>
    <col min="1242" max="1242" width="8.85546875" style="22" customWidth="1"/>
    <col min="1243" max="1243" width="7.140625" style="22" customWidth="1"/>
    <col min="1244" max="1244" width="10.140625" style="22" bestFit="1" customWidth="1"/>
    <col min="1245" max="1245" width="8.7109375" style="22" bestFit="1" customWidth="1"/>
    <col min="1246" max="1246" width="9.42578125" style="22" bestFit="1" customWidth="1"/>
    <col min="1247" max="1247" width="13.7109375" style="22" bestFit="1" customWidth="1"/>
    <col min="1248" max="1248" width="12.140625" style="22" bestFit="1" customWidth="1"/>
    <col min="1249" max="1249" width="13.42578125" style="22" bestFit="1" customWidth="1"/>
    <col min="1250" max="1495" width="9.140625" style="22"/>
    <col min="1496" max="1496" width="7" style="22" customWidth="1"/>
    <col min="1497" max="1497" width="52.140625" style="22" customWidth="1"/>
    <col min="1498" max="1498" width="8.85546875" style="22" customWidth="1"/>
    <col min="1499" max="1499" width="7.140625" style="22" customWidth="1"/>
    <col min="1500" max="1500" width="10.140625" style="22" bestFit="1" customWidth="1"/>
    <col min="1501" max="1501" width="8.7109375" style="22" bestFit="1" customWidth="1"/>
    <col min="1502" max="1502" width="9.42578125" style="22" bestFit="1" customWidth="1"/>
    <col min="1503" max="1503" width="13.7109375" style="22" bestFit="1" customWidth="1"/>
    <col min="1504" max="1504" width="12.140625" style="22" bestFit="1" customWidth="1"/>
    <col min="1505" max="1505" width="13.42578125" style="22" bestFit="1" customWidth="1"/>
    <col min="1506" max="1751" width="9.140625" style="22"/>
    <col min="1752" max="1752" width="7" style="22" customWidth="1"/>
    <col min="1753" max="1753" width="52.140625" style="22" customWidth="1"/>
    <col min="1754" max="1754" width="8.85546875" style="22" customWidth="1"/>
    <col min="1755" max="1755" width="7.140625" style="22" customWidth="1"/>
    <col min="1756" max="1756" width="10.140625" style="22" bestFit="1" customWidth="1"/>
    <col min="1757" max="1757" width="8.7109375" style="22" bestFit="1" customWidth="1"/>
    <col min="1758" max="1758" width="9.42578125" style="22" bestFit="1" customWidth="1"/>
    <col min="1759" max="1759" width="13.7109375" style="22" bestFit="1" customWidth="1"/>
    <col min="1760" max="1760" width="12.140625" style="22" bestFit="1" customWidth="1"/>
    <col min="1761" max="1761" width="13.42578125" style="22" bestFit="1" customWidth="1"/>
    <col min="1762" max="2007" width="9.140625" style="22"/>
    <col min="2008" max="2008" width="7" style="22" customWidth="1"/>
    <col min="2009" max="2009" width="52.140625" style="22" customWidth="1"/>
    <col min="2010" max="2010" width="8.85546875" style="22" customWidth="1"/>
    <col min="2011" max="2011" width="7.140625" style="22" customWidth="1"/>
    <col min="2012" max="2012" width="10.140625" style="22" bestFit="1" customWidth="1"/>
    <col min="2013" max="2013" width="8.7109375" style="22" bestFit="1" customWidth="1"/>
    <col min="2014" max="2014" width="9.42578125" style="22" bestFit="1" customWidth="1"/>
    <col min="2015" max="2015" width="13.7109375" style="22" bestFit="1" customWidth="1"/>
    <col min="2016" max="2016" width="12.140625" style="22" bestFit="1" customWidth="1"/>
    <col min="2017" max="2017" width="13.42578125" style="22" bestFit="1" customWidth="1"/>
    <col min="2018" max="2263" width="9.140625" style="22"/>
    <col min="2264" max="2264" width="7" style="22" customWidth="1"/>
    <col min="2265" max="2265" width="52.140625" style="22" customWidth="1"/>
    <col min="2266" max="2266" width="8.85546875" style="22" customWidth="1"/>
    <col min="2267" max="2267" width="7.140625" style="22" customWidth="1"/>
    <col min="2268" max="2268" width="10.140625" style="22" bestFit="1" customWidth="1"/>
    <col min="2269" max="2269" width="8.7109375" style="22" bestFit="1" customWidth="1"/>
    <col min="2270" max="2270" width="9.42578125" style="22" bestFit="1" customWidth="1"/>
    <col min="2271" max="2271" width="13.7109375" style="22" bestFit="1" customWidth="1"/>
    <col min="2272" max="2272" width="12.140625" style="22" bestFit="1" customWidth="1"/>
    <col min="2273" max="2273" width="13.42578125" style="22" bestFit="1" customWidth="1"/>
    <col min="2274" max="2519" width="9.140625" style="22"/>
    <col min="2520" max="2520" width="7" style="22" customWidth="1"/>
    <col min="2521" max="2521" width="52.140625" style="22" customWidth="1"/>
    <col min="2522" max="2522" width="8.85546875" style="22" customWidth="1"/>
    <col min="2523" max="2523" width="7.140625" style="22" customWidth="1"/>
    <col min="2524" max="2524" width="10.140625" style="22" bestFit="1" customWidth="1"/>
    <col min="2525" max="2525" width="8.7109375" style="22" bestFit="1" customWidth="1"/>
    <col min="2526" max="2526" width="9.42578125" style="22" bestFit="1" customWidth="1"/>
    <col min="2527" max="2527" width="13.7109375" style="22" bestFit="1" customWidth="1"/>
    <col min="2528" max="2528" width="12.140625" style="22" bestFit="1" customWidth="1"/>
    <col min="2529" max="2529" width="13.42578125" style="22" bestFit="1" customWidth="1"/>
    <col min="2530" max="2775" width="9.140625" style="22"/>
    <col min="2776" max="2776" width="7" style="22" customWidth="1"/>
    <col min="2777" max="2777" width="52.140625" style="22" customWidth="1"/>
    <col min="2778" max="2778" width="8.85546875" style="22" customWidth="1"/>
    <col min="2779" max="2779" width="7.140625" style="22" customWidth="1"/>
    <col min="2780" max="2780" width="10.140625" style="22" bestFit="1" customWidth="1"/>
    <col min="2781" max="2781" width="8.7109375" style="22" bestFit="1" customWidth="1"/>
    <col min="2782" max="2782" width="9.42578125" style="22" bestFit="1" customWidth="1"/>
    <col min="2783" max="2783" width="13.7109375" style="22" bestFit="1" customWidth="1"/>
    <col min="2784" max="2784" width="12.140625" style="22" bestFit="1" customWidth="1"/>
    <col min="2785" max="2785" width="13.42578125" style="22" bestFit="1" customWidth="1"/>
    <col min="2786" max="3031" width="9.140625" style="22"/>
    <col min="3032" max="3032" width="7" style="22" customWidth="1"/>
    <col min="3033" max="3033" width="52.140625" style="22" customWidth="1"/>
    <col min="3034" max="3034" width="8.85546875" style="22" customWidth="1"/>
    <col min="3035" max="3035" width="7.140625" style="22" customWidth="1"/>
    <col min="3036" max="3036" width="10.140625" style="22" bestFit="1" customWidth="1"/>
    <col min="3037" max="3037" width="8.7109375" style="22" bestFit="1" customWidth="1"/>
    <col min="3038" max="3038" width="9.42578125" style="22" bestFit="1" customWidth="1"/>
    <col min="3039" max="3039" width="13.7109375" style="22" bestFit="1" customWidth="1"/>
    <col min="3040" max="3040" width="12.140625" style="22" bestFit="1" customWidth="1"/>
    <col min="3041" max="3041" width="13.42578125" style="22" bestFit="1" customWidth="1"/>
    <col min="3042" max="3287" width="9.140625" style="22"/>
    <col min="3288" max="3288" width="7" style="22" customWidth="1"/>
    <col min="3289" max="3289" width="52.140625" style="22" customWidth="1"/>
    <col min="3290" max="3290" width="8.85546875" style="22" customWidth="1"/>
    <col min="3291" max="3291" width="7.140625" style="22" customWidth="1"/>
    <col min="3292" max="3292" width="10.140625" style="22" bestFit="1" customWidth="1"/>
    <col min="3293" max="3293" width="8.7109375" style="22" bestFit="1" customWidth="1"/>
    <col min="3294" max="3294" width="9.42578125" style="22" bestFit="1" customWidth="1"/>
    <col min="3295" max="3295" width="13.7109375" style="22" bestFit="1" customWidth="1"/>
    <col min="3296" max="3296" width="12.140625" style="22" bestFit="1" customWidth="1"/>
    <col min="3297" max="3297" width="13.42578125" style="22" bestFit="1" customWidth="1"/>
    <col min="3298" max="3543" width="9.140625" style="22"/>
    <col min="3544" max="3544" width="7" style="22" customWidth="1"/>
    <col min="3545" max="3545" width="52.140625" style="22" customWidth="1"/>
    <col min="3546" max="3546" width="8.85546875" style="22" customWidth="1"/>
    <col min="3547" max="3547" width="7.140625" style="22" customWidth="1"/>
    <col min="3548" max="3548" width="10.140625" style="22" bestFit="1" customWidth="1"/>
    <col min="3549" max="3549" width="8.7109375" style="22" bestFit="1" customWidth="1"/>
    <col min="3550" max="3550" width="9.42578125" style="22" bestFit="1" customWidth="1"/>
    <col min="3551" max="3551" width="13.7109375" style="22" bestFit="1" customWidth="1"/>
    <col min="3552" max="3552" width="12.140625" style="22" bestFit="1" customWidth="1"/>
    <col min="3553" max="3553" width="13.42578125" style="22" bestFit="1" customWidth="1"/>
    <col min="3554" max="3799" width="9.140625" style="22"/>
    <col min="3800" max="3800" width="7" style="22" customWidth="1"/>
    <col min="3801" max="3801" width="52.140625" style="22" customWidth="1"/>
    <col min="3802" max="3802" width="8.85546875" style="22" customWidth="1"/>
    <col min="3803" max="3803" width="7.140625" style="22" customWidth="1"/>
    <col min="3804" max="3804" width="10.140625" style="22" bestFit="1" customWidth="1"/>
    <col min="3805" max="3805" width="8.7109375" style="22" bestFit="1" customWidth="1"/>
    <col min="3806" max="3806" width="9.42578125" style="22" bestFit="1" customWidth="1"/>
    <col min="3807" max="3807" width="13.7109375" style="22" bestFit="1" customWidth="1"/>
    <col min="3808" max="3808" width="12.140625" style="22" bestFit="1" customWidth="1"/>
    <col min="3809" max="3809" width="13.42578125" style="22" bestFit="1" customWidth="1"/>
    <col min="3810" max="4055" width="9.140625" style="22"/>
    <col min="4056" max="4056" width="7" style="22" customWidth="1"/>
    <col min="4057" max="4057" width="52.140625" style="22" customWidth="1"/>
    <col min="4058" max="4058" width="8.85546875" style="22" customWidth="1"/>
    <col min="4059" max="4059" width="7.140625" style="22" customWidth="1"/>
    <col min="4060" max="4060" width="10.140625" style="22" bestFit="1" customWidth="1"/>
    <col min="4061" max="4061" width="8.7109375" style="22" bestFit="1" customWidth="1"/>
    <col min="4062" max="4062" width="9.42578125" style="22" bestFit="1" customWidth="1"/>
    <col min="4063" max="4063" width="13.7109375" style="22" bestFit="1" customWidth="1"/>
    <col min="4064" max="4064" width="12.140625" style="22" bestFit="1" customWidth="1"/>
    <col min="4065" max="4065" width="13.42578125" style="22" bestFit="1" customWidth="1"/>
    <col min="4066" max="4311" width="9.140625" style="22"/>
    <col min="4312" max="4312" width="7" style="22" customWidth="1"/>
    <col min="4313" max="4313" width="52.140625" style="22" customWidth="1"/>
    <col min="4314" max="4314" width="8.85546875" style="22" customWidth="1"/>
    <col min="4315" max="4315" width="7.140625" style="22" customWidth="1"/>
    <col min="4316" max="4316" width="10.140625" style="22" bestFit="1" customWidth="1"/>
    <col min="4317" max="4317" width="8.7109375" style="22" bestFit="1" customWidth="1"/>
    <col min="4318" max="4318" width="9.42578125" style="22" bestFit="1" customWidth="1"/>
    <col min="4319" max="4319" width="13.7109375" style="22" bestFit="1" customWidth="1"/>
    <col min="4320" max="4320" width="12.140625" style="22" bestFit="1" customWidth="1"/>
    <col min="4321" max="4321" width="13.42578125" style="22" bestFit="1" customWidth="1"/>
    <col min="4322" max="4567" width="9.140625" style="22"/>
    <col min="4568" max="4568" width="7" style="22" customWidth="1"/>
    <col min="4569" max="4569" width="52.140625" style="22" customWidth="1"/>
    <col min="4570" max="4570" width="8.85546875" style="22" customWidth="1"/>
    <col min="4571" max="4571" width="7.140625" style="22" customWidth="1"/>
    <col min="4572" max="4572" width="10.140625" style="22" bestFit="1" customWidth="1"/>
    <col min="4573" max="4573" width="8.7109375" style="22" bestFit="1" customWidth="1"/>
    <col min="4574" max="4574" width="9.42578125" style="22" bestFit="1" customWidth="1"/>
    <col min="4575" max="4575" width="13.7109375" style="22" bestFit="1" customWidth="1"/>
    <col min="4576" max="4576" width="12.140625" style="22" bestFit="1" customWidth="1"/>
    <col min="4577" max="4577" width="13.42578125" style="22" bestFit="1" customWidth="1"/>
    <col min="4578" max="4823" width="9.140625" style="22"/>
    <col min="4824" max="4824" width="7" style="22" customWidth="1"/>
    <col min="4825" max="4825" width="52.140625" style="22" customWidth="1"/>
    <col min="4826" max="4826" width="8.85546875" style="22" customWidth="1"/>
    <col min="4827" max="4827" width="7.140625" style="22" customWidth="1"/>
    <col min="4828" max="4828" width="10.140625" style="22" bestFit="1" customWidth="1"/>
    <col min="4829" max="4829" width="8.7109375" style="22" bestFit="1" customWidth="1"/>
    <col min="4830" max="4830" width="9.42578125" style="22" bestFit="1" customWidth="1"/>
    <col min="4831" max="4831" width="13.7109375" style="22" bestFit="1" customWidth="1"/>
    <col min="4832" max="4832" width="12.140625" style="22" bestFit="1" customWidth="1"/>
    <col min="4833" max="4833" width="13.42578125" style="22" bestFit="1" customWidth="1"/>
    <col min="4834" max="5079" width="9.140625" style="22"/>
    <col min="5080" max="5080" width="7" style="22" customWidth="1"/>
    <col min="5081" max="5081" width="52.140625" style="22" customWidth="1"/>
    <col min="5082" max="5082" width="8.85546875" style="22" customWidth="1"/>
    <col min="5083" max="5083" width="7.140625" style="22" customWidth="1"/>
    <col min="5084" max="5084" width="10.140625" style="22" bestFit="1" customWidth="1"/>
    <col min="5085" max="5085" width="8.7109375" style="22" bestFit="1" customWidth="1"/>
    <col min="5086" max="5086" width="9.42578125" style="22" bestFit="1" customWidth="1"/>
    <col min="5087" max="5087" width="13.7109375" style="22" bestFit="1" customWidth="1"/>
    <col min="5088" max="5088" width="12.140625" style="22" bestFit="1" customWidth="1"/>
    <col min="5089" max="5089" width="13.42578125" style="22" bestFit="1" customWidth="1"/>
    <col min="5090" max="5335" width="9.140625" style="22"/>
    <col min="5336" max="5336" width="7" style="22" customWidth="1"/>
    <col min="5337" max="5337" width="52.140625" style="22" customWidth="1"/>
    <col min="5338" max="5338" width="8.85546875" style="22" customWidth="1"/>
    <col min="5339" max="5339" width="7.140625" style="22" customWidth="1"/>
    <col min="5340" max="5340" width="10.140625" style="22" bestFit="1" customWidth="1"/>
    <col min="5341" max="5341" width="8.7109375" style="22" bestFit="1" customWidth="1"/>
    <col min="5342" max="5342" width="9.42578125" style="22" bestFit="1" customWidth="1"/>
    <col min="5343" max="5343" width="13.7109375" style="22" bestFit="1" customWidth="1"/>
    <col min="5344" max="5344" width="12.140625" style="22" bestFit="1" customWidth="1"/>
    <col min="5345" max="5345" width="13.42578125" style="22" bestFit="1" customWidth="1"/>
    <col min="5346" max="5591" width="9.140625" style="22"/>
    <col min="5592" max="5592" width="7" style="22" customWidth="1"/>
    <col min="5593" max="5593" width="52.140625" style="22" customWidth="1"/>
    <col min="5594" max="5594" width="8.85546875" style="22" customWidth="1"/>
    <col min="5595" max="5595" width="7.140625" style="22" customWidth="1"/>
    <col min="5596" max="5596" width="10.140625" style="22" bestFit="1" customWidth="1"/>
    <col min="5597" max="5597" width="8.7109375" style="22" bestFit="1" customWidth="1"/>
    <col min="5598" max="5598" width="9.42578125" style="22" bestFit="1" customWidth="1"/>
    <col min="5599" max="5599" width="13.7109375" style="22" bestFit="1" customWidth="1"/>
    <col min="5600" max="5600" width="12.140625" style="22" bestFit="1" customWidth="1"/>
    <col min="5601" max="5601" width="13.42578125" style="22" bestFit="1" customWidth="1"/>
    <col min="5602" max="5847" width="9.140625" style="22"/>
    <col min="5848" max="5848" width="7" style="22" customWidth="1"/>
    <col min="5849" max="5849" width="52.140625" style="22" customWidth="1"/>
    <col min="5850" max="5850" width="8.85546875" style="22" customWidth="1"/>
    <col min="5851" max="5851" width="7.140625" style="22" customWidth="1"/>
    <col min="5852" max="5852" width="10.140625" style="22" bestFit="1" customWidth="1"/>
    <col min="5853" max="5853" width="8.7109375" style="22" bestFit="1" customWidth="1"/>
    <col min="5854" max="5854" width="9.42578125" style="22" bestFit="1" customWidth="1"/>
    <col min="5855" max="5855" width="13.7109375" style="22" bestFit="1" customWidth="1"/>
    <col min="5856" max="5856" width="12.140625" style="22" bestFit="1" customWidth="1"/>
    <col min="5857" max="5857" width="13.42578125" style="22" bestFit="1" customWidth="1"/>
    <col min="5858" max="6103" width="9.140625" style="22"/>
    <col min="6104" max="6104" width="7" style="22" customWidth="1"/>
    <col min="6105" max="6105" width="52.140625" style="22" customWidth="1"/>
    <col min="6106" max="6106" width="8.85546875" style="22" customWidth="1"/>
    <col min="6107" max="6107" width="7.140625" style="22" customWidth="1"/>
    <col min="6108" max="6108" width="10.140625" style="22" bestFit="1" customWidth="1"/>
    <col min="6109" max="6109" width="8.7109375" style="22" bestFit="1" customWidth="1"/>
    <col min="6110" max="6110" width="9.42578125" style="22" bestFit="1" customWidth="1"/>
    <col min="6111" max="6111" width="13.7109375" style="22" bestFit="1" customWidth="1"/>
    <col min="6112" max="6112" width="12.140625" style="22" bestFit="1" customWidth="1"/>
    <col min="6113" max="6113" width="13.42578125" style="22" bestFit="1" customWidth="1"/>
    <col min="6114" max="6359" width="9.140625" style="22"/>
    <col min="6360" max="6360" width="7" style="22" customWidth="1"/>
    <col min="6361" max="6361" width="52.140625" style="22" customWidth="1"/>
    <col min="6362" max="6362" width="8.85546875" style="22" customWidth="1"/>
    <col min="6363" max="6363" width="7.140625" style="22" customWidth="1"/>
    <col min="6364" max="6364" width="10.140625" style="22" bestFit="1" customWidth="1"/>
    <col min="6365" max="6365" width="8.7109375" style="22" bestFit="1" customWidth="1"/>
    <col min="6366" max="6366" width="9.42578125" style="22" bestFit="1" customWidth="1"/>
    <col min="6367" max="6367" width="13.7109375" style="22" bestFit="1" customWidth="1"/>
    <col min="6368" max="6368" width="12.140625" style="22" bestFit="1" customWidth="1"/>
    <col min="6369" max="6369" width="13.42578125" style="22" bestFit="1" customWidth="1"/>
    <col min="6370" max="6615" width="9.140625" style="22"/>
    <col min="6616" max="6616" width="7" style="22" customWidth="1"/>
    <col min="6617" max="6617" width="52.140625" style="22" customWidth="1"/>
    <col min="6618" max="6618" width="8.85546875" style="22" customWidth="1"/>
    <col min="6619" max="6619" width="7.140625" style="22" customWidth="1"/>
    <col min="6620" max="6620" width="10.140625" style="22" bestFit="1" customWidth="1"/>
    <col min="6621" max="6621" width="8.7109375" style="22" bestFit="1" customWidth="1"/>
    <col min="6622" max="6622" width="9.42578125" style="22" bestFit="1" customWidth="1"/>
    <col min="6623" max="6623" width="13.7109375" style="22" bestFit="1" customWidth="1"/>
    <col min="6624" max="6624" width="12.140625" style="22" bestFit="1" customWidth="1"/>
    <col min="6625" max="6625" width="13.42578125" style="22" bestFit="1" customWidth="1"/>
    <col min="6626" max="6871" width="9.140625" style="22"/>
    <col min="6872" max="6872" width="7" style="22" customWidth="1"/>
    <col min="6873" max="6873" width="52.140625" style="22" customWidth="1"/>
    <col min="6874" max="6874" width="8.85546875" style="22" customWidth="1"/>
    <col min="6875" max="6875" width="7.140625" style="22" customWidth="1"/>
    <col min="6876" max="6876" width="10.140625" style="22" bestFit="1" customWidth="1"/>
    <col min="6877" max="6877" width="8.7109375" style="22" bestFit="1" customWidth="1"/>
    <col min="6878" max="6878" width="9.42578125" style="22" bestFit="1" customWidth="1"/>
    <col min="6879" max="6879" width="13.7109375" style="22" bestFit="1" customWidth="1"/>
    <col min="6880" max="6880" width="12.140625" style="22" bestFit="1" customWidth="1"/>
    <col min="6881" max="6881" width="13.42578125" style="22" bestFit="1" customWidth="1"/>
    <col min="6882" max="7127" width="9.140625" style="22"/>
    <col min="7128" max="7128" width="7" style="22" customWidth="1"/>
    <col min="7129" max="7129" width="52.140625" style="22" customWidth="1"/>
    <col min="7130" max="7130" width="8.85546875" style="22" customWidth="1"/>
    <col min="7131" max="7131" width="7.140625" style="22" customWidth="1"/>
    <col min="7132" max="7132" width="10.140625" style="22" bestFit="1" customWidth="1"/>
    <col min="7133" max="7133" width="8.7109375" style="22" bestFit="1" customWidth="1"/>
    <col min="7134" max="7134" width="9.42578125" style="22" bestFit="1" customWidth="1"/>
    <col min="7135" max="7135" width="13.7109375" style="22" bestFit="1" customWidth="1"/>
    <col min="7136" max="7136" width="12.140625" style="22" bestFit="1" customWidth="1"/>
    <col min="7137" max="7137" width="13.42578125" style="22" bestFit="1" customWidth="1"/>
    <col min="7138" max="7383" width="9.140625" style="22"/>
    <col min="7384" max="7384" width="7" style="22" customWidth="1"/>
    <col min="7385" max="7385" width="52.140625" style="22" customWidth="1"/>
    <col min="7386" max="7386" width="8.85546875" style="22" customWidth="1"/>
    <col min="7387" max="7387" width="7.140625" style="22" customWidth="1"/>
    <col min="7388" max="7388" width="10.140625" style="22" bestFit="1" customWidth="1"/>
    <col min="7389" max="7389" width="8.7109375" style="22" bestFit="1" customWidth="1"/>
    <col min="7390" max="7390" width="9.42578125" style="22" bestFit="1" customWidth="1"/>
    <col min="7391" max="7391" width="13.7109375" style="22" bestFit="1" customWidth="1"/>
    <col min="7392" max="7392" width="12.140625" style="22" bestFit="1" customWidth="1"/>
    <col min="7393" max="7393" width="13.42578125" style="22" bestFit="1" customWidth="1"/>
    <col min="7394" max="7639" width="9.140625" style="22"/>
    <col min="7640" max="7640" width="7" style="22" customWidth="1"/>
    <col min="7641" max="7641" width="52.140625" style="22" customWidth="1"/>
    <col min="7642" max="7642" width="8.85546875" style="22" customWidth="1"/>
    <col min="7643" max="7643" width="7.140625" style="22" customWidth="1"/>
    <col min="7644" max="7644" width="10.140625" style="22" bestFit="1" customWidth="1"/>
    <col min="7645" max="7645" width="8.7109375" style="22" bestFit="1" customWidth="1"/>
    <col min="7646" max="7646" width="9.42578125" style="22" bestFit="1" customWidth="1"/>
    <col min="7647" max="7647" width="13.7109375" style="22" bestFit="1" customWidth="1"/>
    <col min="7648" max="7648" width="12.140625" style="22" bestFit="1" customWidth="1"/>
    <col min="7649" max="7649" width="13.42578125" style="22" bestFit="1" customWidth="1"/>
    <col min="7650" max="7895" width="9.140625" style="22"/>
    <col min="7896" max="7896" width="7" style="22" customWidth="1"/>
    <col min="7897" max="7897" width="52.140625" style="22" customWidth="1"/>
    <col min="7898" max="7898" width="8.85546875" style="22" customWidth="1"/>
    <col min="7899" max="7899" width="7.140625" style="22" customWidth="1"/>
    <col min="7900" max="7900" width="10.140625" style="22" bestFit="1" customWidth="1"/>
    <col min="7901" max="7901" width="8.7109375" style="22" bestFit="1" customWidth="1"/>
    <col min="7902" max="7902" width="9.42578125" style="22" bestFit="1" customWidth="1"/>
    <col min="7903" max="7903" width="13.7109375" style="22" bestFit="1" customWidth="1"/>
    <col min="7904" max="7904" width="12.140625" style="22" bestFit="1" customWidth="1"/>
    <col min="7905" max="7905" width="13.42578125" style="22" bestFit="1" customWidth="1"/>
    <col min="7906" max="8151" width="9.140625" style="22"/>
    <col min="8152" max="8152" width="7" style="22" customWidth="1"/>
    <col min="8153" max="8153" width="52.140625" style="22" customWidth="1"/>
    <col min="8154" max="8154" width="8.85546875" style="22" customWidth="1"/>
    <col min="8155" max="8155" width="7.140625" style="22" customWidth="1"/>
    <col min="8156" max="8156" width="10.140625" style="22" bestFit="1" customWidth="1"/>
    <col min="8157" max="8157" width="8.7109375" style="22" bestFit="1" customWidth="1"/>
    <col min="8158" max="8158" width="9.42578125" style="22" bestFit="1" customWidth="1"/>
    <col min="8159" max="8159" width="13.7109375" style="22" bestFit="1" customWidth="1"/>
    <col min="8160" max="8160" width="12.140625" style="22" bestFit="1" customWidth="1"/>
    <col min="8161" max="8161" width="13.42578125" style="22" bestFit="1" customWidth="1"/>
    <col min="8162" max="8407" width="9.140625" style="22"/>
    <col min="8408" max="8408" width="7" style="22" customWidth="1"/>
    <col min="8409" max="8409" width="52.140625" style="22" customWidth="1"/>
    <col min="8410" max="8410" width="8.85546875" style="22" customWidth="1"/>
    <col min="8411" max="8411" width="7.140625" style="22" customWidth="1"/>
    <col min="8412" max="8412" width="10.140625" style="22" bestFit="1" customWidth="1"/>
    <col min="8413" max="8413" width="8.7109375" style="22" bestFit="1" customWidth="1"/>
    <col min="8414" max="8414" width="9.42578125" style="22" bestFit="1" customWidth="1"/>
    <col min="8415" max="8415" width="13.7109375" style="22" bestFit="1" customWidth="1"/>
    <col min="8416" max="8416" width="12.140625" style="22" bestFit="1" customWidth="1"/>
    <col min="8417" max="8417" width="13.42578125" style="22" bestFit="1" customWidth="1"/>
    <col min="8418" max="8663" width="9.140625" style="22"/>
    <col min="8664" max="8664" width="7" style="22" customWidth="1"/>
    <col min="8665" max="8665" width="52.140625" style="22" customWidth="1"/>
    <col min="8666" max="8666" width="8.85546875" style="22" customWidth="1"/>
    <col min="8667" max="8667" width="7.140625" style="22" customWidth="1"/>
    <col min="8668" max="8668" width="10.140625" style="22" bestFit="1" customWidth="1"/>
    <col min="8669" max="8669" width="8.7109375" style="22" bestFit="1" customWidth="1"/>
    <col min="8670" max="8670" width="9.42578125" style="22" bestFit="1" customWidth="1"/>
    <col min="8671" max="8671" width="13.7109375" style="22" bestFit="1" customWidth="1"/>
    <col min="8672" max="8672" width="12.140625" style="22" bestFit="1" customWidth="1"/>
    <col min="8673" max="8673" width="13.42578125" style="22" bestFit="1" customWidth="1"/>
    <col min="8674" max="8919" width="9.140625" style="22"/>
    <col min="8920" max="8920" width="7" style="22" customWidth="1"/>
    <col min="8921" max="8921" width="52.140625" style="22" customWidth="1"/>
    <col min="8922" max="8922" width="8.85546875" style="22" customWidth="1"/>
    <col min="8923" max="8923" width="7.140625" style="22" customWidth="1"/>
    <col min="8924" max="8924" width="10.140625" style="22" bestFit="1" customWidth="1"/>
    <col min="8925" max="8925" width="8.7109375" style="22" bestFit="1" customWidth="1"/>
    <col min="8926" max="8926" width="9.42578125" style="22" bestFit="1" customWidth="1"/>
    <col min="8927" max="8927" width="13.7109375" style="22" bestFit="1" customWidth="1"/>
    <col min="8928" max="8928" width="12.140625" style="22" bestFit="1" customWidth="1"/>
    <col min="8929" max="8929" width="13.42578125" style="22" bestFit="1" customWidth="1"/>
    <col min="8930" max="9175" width="9.140625" style="22"/>
    <col min="9176" max="9176" width="7" style="22" customWidth="1"/>
    <col min="9177" max="9177" width="52.140625" style="22" customWidth="1"/>
    <col min="9178" max="9178" width="8.85546875" style="22" customWidth="1"/>
    <col min="9179" max="9179" width="7.140625" style="22" customWidth="1"/>
    <col min="9180" max="9180" width="10.140625" style="22" bestFit="1" customWidth="1"/>
    <col min="9181" max="9181" width="8.7109375" style="22" bestFit="1" customWidth="1"/>
    <col min="9182" max="9182" width="9.42578125" style="22" bestFit="1" customWidth="1"/>
    <col min="9183" max="9183" width="13.7109375" style="22" bestFit="1" customWidth="1"/>
    <col min="9184" max="9184" width="12.140625" style="22" bestFit="1" customWidth="1"/>
    <col min="9185" max="9185" width="13.42578125" style="22" bestFit="1" customWidth="1"/>
    <col min="9186" max="9431" width="9.140625" style="22"/>
    <col min="9432" max="9432" width="7" style="22" customWidth="1"/>
    <col min="9433" max="9433" width="52.140625" style="22" customWidth="1"/>
    <col min="9434" max="9434" width="8.85546875" style="22" customWidth="1"/>
    <col min="9435" max="9435" width="7.140625" style="22" customWidth="1"/>
    <col min="9436" max="9436" width="10.140625" style="22" bestFit="1" customWidth="1"/>
    <col min="9437" max="9437" width="8.7109375" style="22" bestFit="1" customWidth="1"/>
    <col min="9438" max="9438" width="9.42578125" style="22" bestFit="1" customWidth="1"/>
    <col min="9439" max="9439" width="13.7109375" style="22" bestFit="1" customWidth="1"/>
    <col min="9440" max="9440" width="12.140625" style="22" bestFit="1" customWidth="1"/>
    <col min="9441" max="9441" width="13.42578125" style="22" bestFit="1" customWidth="1"/>
    <col min="9442" max="9687" width="9.140625" style="22"/>
    <col min="9688" max="9688" width="7" style="22" customWidth="1"/>
    <col min="9689" max="9689" width="52.140625" style="22" customWidth="1"/>
    <col min="9690" max="9690" width="8.85546875" style="22" customWidth="1"/>
    <col min="9691" max="9691" width="7.140625" style="22" customWidth="1"/>
    <col min="9692" max="9692" width="10.140625" style="22" bestFit="1" customWidth="1"/>
    <col min="9693" max="9693" width="8.7109375" style="22" bestFit="1" customWidth="1"/>
    <col min="9694" max="9694" width="9.42578125" style="22" bestFit="1" customWidth="1"/>
    <col min="9695" max="9695" width="13.7109375" style="22" bestFit="1" customWidth="1"/>
    <col min="9696" max="9696" width="12.140625" style="22" bestFit="1" customWidth="1"/>
    <col min="9697" max="9697" width="13.42578125" style="22" bestFit="1" customWidth="1"/>
    <col min="9698" max="9943" width="9.140625" style="22"/>
    <col min="9944" max="9944" width="7" style="22" customWidth="1"/>
    <col min="9945" max="9945" width="52.140625" style="22" customWidth="1"/>
    <col min="9946" max="9946" width="8.85546875" style="22" customWidth="1"/>
    <col min="9947" max="9947" width="7.140625" style="22" customWidth="1"/>
    <col min="9948" max="9948" width="10.140625" style="22" bestFit="1" customWidth="1"/>
    <col min="9949" max="9949" width="8.7109375" style="22" bestFit="1" customWidth="1"/>
    <col min="9950" max="9950" width="9.42578125" style="22" bestFit="1" customWidth="1"/>
    <col min="9951" max="9951" width="13.7109375" style="22" bestFit="1" customWidth="1"/>
    <col min="9952" max="9952" width="12.140625" style="22" bestFit="1" customWidth="1"/>
    <col min="9953" max="9953" width="13.42578125" style="22" bestFit="1" customWidth="1"/>
    <col min="9954" max="10199" width="9.140625" style="22"/>
    <col min="10200" max="10200" width="7" style="22" customWidth="1"/>
    <col min="10201" max="10201" width="52.140625" style="22" customWidth="1"/>
    <col min="10202" max="10202" width="8.85546875" style="22" customWidth="1"/>
    <col min="10203" max="10203" width="7.140625" style="22" customWidth="1"/>
    <col min="10204" max="10204" width="10.140625" style="22" bestFit="1" customWidth="1"/>
    <col min="10205" max="10205" width="8.7109375" style="22" bestFit="1" customWidth="1"/>
    <col min="10206" max="10206" width="9.42578125" style="22" bestFit="1" customWidth="1"/>
    <col min="10207" max="10207" width="13.7109375" style="22" bestFit="1" customWidth="1"/>
    <col min="10208" max="10208" width="12.140625" style="22" bestFit="1" customWidth="1"/>
    <col min="10209" max="10209" width="13.42578125" style="22" bestFit="1" customWidth="1"/>
    <col min="10210" max="10455" width="9.140625" style="22"/>
    <col min="10456" max="10456" width="7" style="22" customWidth="1"/>
    <col min="10457" max="10457" width="52.140625" style="22" customWidth="1"/>
    <col min="10458" max="10458" width="8.85546875" style="22" customWidth="1"/>
    <col min="10459" max="10459" width="7.140625" style="22" customWidth="1"/>
    <col min="10460" max="10460" width="10.140625" style="22" bestFit="1" customWidth="1"/>
    <col min="10461" max="10461" width="8.7109375" style="22" bestFit="1" customWidth="1"/>
    <col min="10462" max="10462" width="9.42578125" style="22" bestFit="1" customWidth="1"/>
    <col min="10463" max="10463" width="13.7109375" style="22" bestFit="1" customWidth="1"/>
    <col min="10464" max="10464" width="12.140625" style="22" bestFit="1" customWidth="1"/>
    <col min="10465" max="10465" width="13.42578125" style="22" bestFit="1" customWidth="1"/>
    <col min="10466" max="10711" width="9.140625" style="22"/>
    <col min="10712" max="10712" width="7" style="22" customWidth="1"/>
    <col min="10713" max="10713" width="52.140625" style="22" customWidth="1"/>
    <col min="10714" max="10714" width="8.85546875" style="22" customWidth="1"/>
    <col min="10715" max="10715" width="7.140625" style="22" customWidth="1"/>
    <col min="10716" max="10716" width="10.140625" style="22" bestFit="1" customWidth="1"/>
    <col min="10717" max="10717" width="8.7109375" style="22" bestFit="1" customWidth="1"/>
    <col min="10718" max="10718" width="9.42578125" style="22" bestFit="1" customWidth="1"/>
    <col min="10719" max="10719" width="13.7109375" style="22" bestFit="1" customWidth="1"/>
    <col min="10720" max="10720" width="12.140625" style="22" bestFit="1" customWidth="1"/>
    <col min="10721" max="10721" width="13.42578125" style="22" bestFit="1" customWidth="1"/>
    <col min="10722" max="10967" width="9.140625" style="22"/>
    <col min="10968" max="10968" width="7" style="22" customWidth="1"/>
    <col min="10969" max="10969" width="52.140625" style="22" customWidth="1"/>
    <col min="10970" max="10970" width="8.85546875" style="22" customWidth="1"/>
    <col min="10971" max="10971" width="7.140625" style="22" customWidth="1"/>
    <col min="10972" max="10972" width="10.140625" style="22" bestFit="1" customWidth="1"/>
    <col min="10973" max="10973" width="8.7109375" style="22" bestFit="1" customWidth="1"/>
    <col min="10974" max="10974" width="9.42578125" style="22" bestFit="1" customWidth="1"/>
    <col min="10975" max="10975" width="13.7109375" style="22" bestFit="1" customWidth="1"/>
    <col min="10976" max="10976" width="12.140625" style="22" bestFit="1" customWidth="1"/>
    <col min="10977" max="10977" width="13.42578125" style="22" bestFit="1" customWidth="1"/>
    <col min="10978" max="11223" width="9.140625" style="22"/>
    <col min="11224" max="11224" width="7" style="22" customWidth="1"/>
    <col min="11225" max="11225" width="52.140625" style="22" customWidth="1"/>
    <col min="11226" max="11226" width="8.85546875" style="22" customWidth="1"/>
    <col min="11227" max="11227" width="7.140625" style="22" customWidth="1"/>
    <col min="11228" max="11228" width="10.140625" style="22" bestFit="1" customWidth="1"/>
    <col min="11229" max="11229" width="8.7109375" style="22" bestFit="1" customWidth="1"/>
    <col min="11230" max="11230" width="9.42578125" style="22" bestFit="1" customWidth="1"/>
    <col min="11231" max="11231" width="13.7109375" style="22" bestFit="1" customWidth="1"/>
    <col min="11232" max="11232" width="12.140625" style="22" bestFit="1" customWidth="1"/>
    <col min="11233" max="11233" width="13.42578125" style="22" bestFit="1" customWidth="1"/>
    <col min="11234" max="11479" width="9.140625" style="22"/>
    <col min="11480" max="11480" width="7" style="22" customWidth="1"/>
    <col min="11481" max="11481" width="52.140625" style="22" customWidth="1"/>
    <col min="11482" max="11482" width="8.85546875" style="22" customWidth="1"/>
    <col min="11483" max="11483" width="7.140625" style="22" customWidth="1"/>
    <col min="11484" max="11484" width="10.140625" style="22" bestFit="1" customWidth="1"/>
    <col min="11485" max="11485" width="8.7109375" style="22" bestFit="1" customWidth="1"/>
    <col min="11486" max="11486" width="9.42578125" style="22" bestFit="1" customWidth="1"/>
    <col min="11487" max="11487" width="13.7109375" style="22" bestFit="1" customWidth="1"/>
    <col min="11488" max="11488" width="12.140625" style="22" bestFit="1" customWidth="1"/>
    <col min="11489" max="11489" width="13.42578125" style="22" bestFit="1" customWidth="1"/>
    <col min="11490" max="11735" width="9.140625" style="22"/>
    <col min="11736" max="11736" width="7" style="22" customWidth="1"/>
    <col min="11737" max="11737" width="52.140625" style="22" customWidth="1"/>
    <col min="11738" max="11738" width="8.85546875" style="22" customWidth="1"/>
    <col min="11739" max="11739" width="7.140625" style="22" customWidth="1"/>
    <col min="11740" max="11740" width="10.140625" style="22" bestFit="1" customWidth="1"/>
    <col min="11741" max="11741" width="8.7109375" style="22" bestFit="1" customWidth="1"/>
    <col min="11742" max="11742" width="9.42578125" style="22" bestFit="1" customWidth="1"/>
    <col min="11743" max="11743" width="13.7109375" style="22" bestFit="1" customWidth="1"/>
    <col min="11744" max="11744" width="12.140625" style="22" bestFit="1" customWidth="1"/>
    <col min="11745" max="11745" width="13.42578125" style="22" bestFit="1" customWidth="1"/>
    <col min="11746" max="11991" width="9.140625" style="22"/>
    <col min="11992" max="11992" width="7" style="22" customWidth="1"/>
    <col min="11993" max="11993" width="52.140625" style="22" customWidth="1"/>
    <col min="11994" max="11994" width="8.85546875" style="22" customWidth="1"/>
    <col min="11995" max="11995" width="7.140625" style="22" customWidth="1"/>
    <col min="11996" max="11996" width="10.140625" style="22" bestFit="1" customWidth="1"/>
    <col min="11997" max="11997" width="8.7109375" style="22" bestFit="1" customWidth="1"/>
    <col min="11998" max="11998" width="9.42578125" style="22" bestFit="1" customWidth="1"/>
    <col min="11999" max="11999" width="13.7109375" style="22" bestFit="1" customWidth="1"/>
    <col min="12000" max="12000" width="12.140625" style="22" bestFit="1" customWidth="1"/>
    <col min="12001" max="12001" width="13.42578125" style="22" bestFit="1" customWidth="1"/>
    <col min="12002" max="12247" width="9.140625" style="22"/>
    <col min="12248" max="12248" width="7" style="22" customWidth="1"/>
    <col min="12249" max="12249" width="52.140625" style="22" customWidth="1"/>
    <col min="12250" max="12250" width="8.85546875" style="22" customWidth="1"/>
    <col min="12251" max="12251" width="7.140625" style="22" customWidth="1"/>
    <col min="12252" max="12252" width="10.140625" style="22" bestFit="1" customWidth="1"/>
    <col min="12253" max="12253" width="8.7109375" style="22" bestFit="1" customWidth="1"/>
    <col min="12254" max="12254" width="9.42578125" style="22" bestFit="1" customWidth="1"/>
    <col min="12255" max="12255" width="13.7109375" style="22" bestFit="1" customWidth="1"/>
    <col min="12256" max="12256" width="12.140625" style="22" bestFit="1" customWidth="1"/>
    <col min="12257" max="12257" width="13.42578125" style="22" bestFit="1" customWidth="1"/>
    <col min="12258" max="12503" width="9.140625" style="22"/>
    <col min="12504" max="12504" width="7" style="22" customWidth="1"/>
    <col min="12505" max="12505" width="52.140625" style="22" customWidth="1"/>
    <col min="12506" max="12506" width="8.85546875" style="22" customWidth="1"/>
    <col min="12507" max="12507" width="7.140625" style="22" customWidth="1"/>
    <col min="12508" max="12508" width="10.140625" style="22" bestFit="1" customWidth="1"/>
    <col min="12509" max="12509" width="8.7109375" style="22" bestFit="1" customWidth="1"/>
    <col min="12510" max="12510" width="9.42578125" style="22" bestFit="1" customWidth="1"/>
    <col min="12511" max="12511" width="13.7109375" style="22" bestFit="1" customWidth="1"/>
    <col min="12512" max="12512" width="12.140625" style="22" bestFit="1" customWidth="1"/>
    <col min="12513" max="12513" width="13.42578125" style="22" bestFit="1" customWidth="1"/>
    <col min="12514" max="12759" width="9.140625" style="22"/>
    <col min="12760" max="12760" width="7" style="22" customWidth="1"/>
    <col min="12761" max="12761" width="52.140625" style="22" customWidth="1"/>
    <col min="12762" max="12762" width="8.85546875" style="22" customWidth="1"/>
    <col min="12763" max="12763" width="7.140625" style="22" customWidth="1"/>
    <col min="12764" max="12764" width="10.140625" style="22" bestFit="1" customWidth="1"/>
    <col min="12765" max="12765" width="8.7109375" style="22" bestFit="1" customWidth="1"/>
    <col min="12766" max="12766" width="9.42578125" style="22" bestFit="1" customWidth="1"/>
    <col min="12767" max="12767" width="13.7109375" style="22" bestFit="1" customWidth="1"/>
    <col min="12768" max="12768" width="12.140625" style="22" bestFit="1" customWidth="1"/>
    <col min="12769" max="12769" width="13.42578125" style="22" bestFit="1" customWidth="1"/>
    <col min="12770" max="13015" width="9.140625" style="22"/>
    <col min="13016" max="13016" width="7" style="22" customWidth="1"/>
    <col min="13017" max="13017" width="52.140625" style="22" customWidth="1"/>
    <col min="13018" max="13018" width="8.85546875" style="22" customWidth="1"/>
    <col min="13019" max="13019" width="7.140625" style="22" customWidth="1"/>
    <col min="13020" max="13020" width="10.140625" style="22" bestFit="1" customWidth="1"/>
    <col min="13021" max="13021" width="8.7109375" style="22" bestFit="1" customWidth="1"/>
    <col min="13022" max="13022" width="9.42578125" style="22" bestFit="1" customWidth="1"/>
    <col min="13023" max="13023" width="13.7109375" style="22" bestFit="1" customWidth="1"/>
    <col min="13024" max="13024" width="12.140625" style="22" bestFit="1" customWidth="1"/>
    <col min="13025" max="13025" width="13.42578125" style="22" bestFit="1" customWidth="1"/>
    <col min="13026" max="13271" width="9.140625" style="22"/>
    <col min="13272" max="13272" width="7" style="22" customWidth="1"/>
    <col min="13273" max="13273" width="52.140625" style="22" customWidth="1"/>
    <col min="13274" max="13274" width="8.85546875" style="22" customWidth="1"/>
    <col min="13275" max="13275" width="7.140625" style="22" customWidth="1"/>
    <col min="13276" max="13276" width="10.140625" style="22" bestFit="1" customWidth="1"/>
    <col min="13277" max="13277" width="8.7109375" style="22" bestFit="1" customWidth="1"/>
    <col min="13278" max="13278" width="9.42578125" style="22" bestFit="1" customWidth="1"/>
    <col min="13279" max="13279" width="13.7109375" style="22" bestFit="1" customWidth="1"/>
    <col min="13280" max="13280" width="12.140625" style="22" bestFit="1" customWidth="1"/>
    <col min="13281" max="13281" width="13.42578125" style="22" bestFit="1" customWidth="1"/>
    <col min="13282" max="13527" width="9.140625" style="22"/>
    <col min="13528" max="13528" width="7" style="22" customWidth="1"/>
    <col min="13529" max="13529" width="52.140625" style="22" customWidth="1"/>
    <col min="13530" max="13530" width="8.85546875" style="22" customWidth="1"/>
    <col min="13531" max="13531" width="7.140625" style="22" customWidth="1"/>
    <col min="13532" max="13532" width="10.140625" style="22" bestFit="1" customWidth="1"/>
    <col min="13533" max="13533" width="8.7109375" style="22" bestFit="1" customWidth="1"/>
    <col min="13534" max="13534" width="9.42578125" style="22" bestFit="1" customWidth="1"/>
    <col min="13535" max="13535" width="13.7109375" style="22" bestFit="1" customWidth="1"/>
    <col min="13536" max="13536" width="12.140625" style="22" bestFit="1" customWidth="1"/>
    <col min="13537" max="13537" width="13.42578125" style="22" bestFit="1" customWidth="1"/>
    <col min="13538" max="13783" width="9.140625" style="22"/>
    <col min="13784" max="13784" width="7" style="22" customWidth="1"/>
    <col min="13785" max="13785" width="52.140625" style="22" customWidth="1"/>
    <col min="13786" max="13786" width="8.85546875" style="22" customWidth="1"/>
    <col min="13787" max="13787" width="7.140625" style="22" customWidth="1"/>
    <col min="13788" max="13788" width="10.140625" style="22" bestFit="1" customWidth="1"/>
    <col min="13789" max="13789" width="8.7109375" style="22" bestFit="1" customWidth="1"/>
    <col min="13790" max="13790" width="9.42578125" style="22" bestFit="1" customWidth="1"/>
    <col min="13791" max="13791" width="13.7109375" style="22" bestFit="1" customWidth="1"/>
    <col min="13792" max="13792" width="12.140625" style="22" bestFit="1" customWidth="1"/>
    <col min="13793" max="13793" width="13.42578125" style="22" bestFit="1" customWidth="1"/>
    <col min="13794" max="14039" width="9.140625" style="22"/>
    <col min="14040" max="14040" width="7" style="22" customWidth="1"/>
    <col min="14041" max="14041" width="52.140625" style="22" customWidth="1"/>
    <col min="14042" max="14042" width="8.85546875" style="22" customWidth="1"/>
    <col min="14043" max="14043" width="7.140625" style="22" customWidth="1"/>
    <col min="14044" max="14044" width="10.140625" style="22" bestFit="1" customWidth="1"/>
    <col min="14045" max="14045" width="8.7109375" style="22" bestFit="1" customWidth="1"/>
    <col min="14046" max="14046" width="9.42578125" style="22" bestFit="1" customWidth="1"/>
    <col min="14047" max="14047" width="13.7109375" style="22" bestFit="1" customWidth="1"/>
    <col min="14048" max="14048" width="12.140625" style="22" bestFit="1" customWidth="1"/>
    <col min="14049" max="14049" width="13.42578125" style="22" bestFit="1" customWidth="1"/>
    <col min="14050" max="14295" width="9.140625" style="22"/>
    <col min="14296" max="14296" width="7" style="22" customWidth="1"/>
    <col min="14297" max="14297" width="52.140625" style="22" customWidth="1"/>
    <col min="14298" max="14298" width="8.85546875" style="22" customWidth="1"/>
    <col min="14299" max="14299" width="7.140625" style="22" customWidth="1"/>
    <col min="14300" max="14300" width="10.140625" style="22" bestFit="1" customWidth="1"/>
    <col min="14301" max="14301" width="8.7109375" style="22" bestFit="1" customWidth="1"/>
    <col min="14302" max="14302" width="9.42578125" style="22" bestFit="1" customWidth="1"/>
    <col min="14303" max="14303" width="13.7109375" style="22" bestFit="1" customWidth="1"/>
    <col min="14304" max="14304" width="12.140625" style="22" bestFit="1" customWidth="1"/>
    <col min="14305" max="14305" width="13.42578125" style="22" bestFit="1" customWidth="1"/>
    <col min="14306" max="14551" width="9.140625" style="22"/>
    <col min="14552" max="14552" width="7" style="22" customWidth="1"/>
    <col min="14553" max="14553" width="52.140625" style="22" customWidth="1"/>
    <col min="14554" max="14554" width="8.85546875" style="22" customWidth="1"/>
    <col min="14555" max="14555" width="7.140625" style="22" customWidth="1"/>
    <col min="14556" max="14556" width="10.140625" style="22" bestFit="1" customWidth="1"/>
    <col min="14557" max="14557" width="8.7109375" style="22" bestFit="1" customWidth="1"/>
    <col min="14558" max="14558" width="9.42578125" style="22" bestFit="1" customWidth="1"/>
    <col min="14559" max="14559" width="13.7109375" style="22" bestFit="1" customWidth="1"/>
    <col min="14560" max="14560" width="12.140625" style="22" bestFit="1" customWidth="1"/>
    <col min="14561" max="14561" width="13.42578125" style="22" bestFit="1" customWidth="1"/>
    <col min="14562" max="14807" width="9.140625" style="22"/>
    <col min="14808" max="14808" width="7" style="22" customWidth="1"/>
    <col min="14809" max="14809" width="52.140625" style="22" customWidth="1"/>
    <col min="14810" max="14810" width="8.85546875" style="22" customWidth="1"/>
    <col min="14811" max="14811" width="7.140625" style="22" customWidth="1"/>
    <col min="14812" max="14812" width="10.140625" style="22" bestFit="1" customWidth="1"/>
    <col min="14813" max="14813" width="8.7109375" style="22" bestFit="1" customWidth="1"/>
    <col min="14814" max="14814" width="9.42578125" style="22" bestFit="1" customWidth="1"/>
    <col min="14815" max="14815" width="13.7109375" style="22" bestFit="1" customWidth="1"/>
    <col min="14816" max="14816" width="12.140625" style="22" bestFit="1" customWidth="1"/>
    <col min="14817" max="14817" width="13.42578125" style="22" bestFit="1" customWidth="1"/>
    <col min="14818" max="15063" width="9.140625" style="22"/>
    <col min="15064" max="15064" width="7" style="22" customWidth="1"/>
    <col min="15065" max="15065" width="52.140625" style="22" customWidth="1"/>
    <col min="15066" max="15066" width="8.85546875" style="22" customWidth="1"/>
    <col min="15067" max="15067" width="7.140625" style="22" customWidth="1"/>
    <col min="15068" max="15068" width="10.140625" style="22" bestFit="1" customWidth="1"/>
    <col min="15069" max="15069" width="8.7109375" style="22" bestFit="1" customWidth="1"/>
    <col min="15070" max="15070" width="9.42578125" style="22" bestFit="1" customWidth="1"/>
    <col min="15071" max="15071" width="13.7109375" style="22" bestFit="1" customWidth="1"/>
    <col min="15072" max="15072" width="12.140625" style="22" bestFit="1" customWidth="1"/>
    <col min="15073" max="15073" width="13.42578125" style="22" bestFit="1" customWidth="1"/>
    <col min="15074" max="15319" width="9.140625" style="22"/>
    <col min="15320" max="15320" width="7" style="22" customWidth="1"/>
    <col min="15321" max="15321" width="52.140625" style="22" customWidth="1"/>
    <col min="15322" max="15322" width="8.85546875" style="22" customWidth="1"/>
    <col min="15323" max="15323" width="7.140625" style="22" customWidth="1"/>
    <col min="15324" max="15324" width="10.140625" style="22" bestFit="1" customWidth="1"/>
    <col min="15325" max="15325" width="8.7109375" style="22" bestFit="1" customWidth="1"/>
    <col min="15326" max="15326" width="9.42578125" style="22" bestFit="1" customWidth="1"/>
    <col min="15327" max="15327" width="13.7109375" style="22" bestFit="1" customWidth="1"/>
    <col min="15328" max="15328" width="12.140625" style="22" bestFit="1" customWidth="1"/>
    <col min="15329" max="15329" width="13.42578125" style="22" bestFit="1" customWidth="1"/>
    <col min="15330" max="15575" width="9.140625" style="22"/>
    <col min="15576" max="15576" width="7" style="22" customWidth="1"/>
    <col min="15577" max="15577" width="52.140625" style="22" customWidth="1"/>
    <col min="15578" max="15578" width="8.85546875" style="22" customWidth="1"/>
    <col min="15579" max="15579" width="7.140625" style="22" customWidth="1"/>
    <col min="15580" max="15580" width="10.140625" style="22" bestFit="1" customWidth="1"/>
    <col min="15581" max="15581" width="8.7109375" style="22" bestFit="1" customWidth="1"/>
    <col min="15582" max="15582" width="9.42578125" style="22" bestFit="1" customWidth="1"/>
    <col min="15583" max="15583" width="13.7109375" style="22" bestFit="1" customWidth="1"/>
    <col min="15584" max="15584" width="12.140625" style="22" bestFit="1" customWidth="1"/>
    <col min="15585" max="15585" width="13.42578125" style="22" bestFit="1" customWidth="1"/>
    <col min="15586" max="15831" width="9.140625" style="22"/>
    <col min="15832" max="15832" width="7" style="22" customWidth="1"/>
    <col min="15833" max="15833" width="52.140625" style="22" customWidth="1"/>
    <col min="15834" max="15834" width="8.85546875" style="22" customWidth="1"/>
    <col min="15835" max="15835" width="7.140625" style="22" customWidth="1"/>
    <col min="15836" max="15836" width="10.140625" style="22" bestFit="1" customWidth="1"/>
    <col min="15837" max="15837" width="8.7109375" style="22" bestFit="1" customWidth="1"/>
    <col min="15838" max="15838" width="9.42578125" style="22" bestFit="1" customWidth="1"/>
    <col min="15839" max="15839" width="13.7109375" style="22" bestFit="1" customWidth="1"/>
    <col min="15840" max="15840" width="12.140625" style="22" bestFit="1" customWidth="1"/>
    <col min="15841" max="15841" width="13.42578125" style="22" bestFit="1" customWidth="1"/>
    <col min="15842" max="16087" width="9.140625" style="22"/>
    <col min="16088" max="16088" width="7" style="22" customWidth="1"/>
    <col min="16089" max="16089" width="52.140625" style="22" customWidth="1"/>
    <col min="16090" max="16090" width="8.85546875" style="22" customWidth="1"/>
    <col min="16091" max="16091" width="7.140625" style="22" customWidth="1"/>
    <col min="16092" max="16092" width="10.140625" style="22" bestFit="1" customWidth="1"/>
    <col min="16093" max="16093" width="8.7109375" style="22" bestFit="1" customWidth="1"/>
    <col min="16094" max="16094" width="9.42578125" style="22" bestFit="1" customWidth="1"/>
    <col min="16095" max="16095" width="13.7109375" style="22" bestFit="1" customWidth="1"/>
    <col min="16096" max="16096" width="12.140625" style="22" bestFit="1" customWidth="1"/>
    <col min="16097" max="16097" width="13.42578125" style="22" bestFit="1" customWidth="1"/>
    <col min="16098" max="16344" width="9.140625" style="22"/>
    <col min="16345" max="16362" width="9.140625" style="22" customWidth="1"/>
    <col min="16363" max="16384" width="9.140625" style="22"/>
  </cols>
  <sheetData>
    <row r="1" spans="1:9" s="20" customFormat="1" ht="21" customHeight="1">
      <c r="A1" s="158" t="s">
        <v>347</v>
      </c>
      <c r="B1" s="158"/>
      <c r="C1" s="158"/>
      <c r="D1" s="158"/>
      <c r="E1" s="158"/>
      <c r="F1" s="158"/>
      <c r="G1" s="158"/>
      <c r="H1" s="158"/>
      <c r="I1" s="158"/>
    </row>
    <row r="2" spans="1:9" s="20" customFormat="1" ht="21" customHeight="1">
      <c r="A2" s="21"/>
      <c r="B2" s="140"/>
      <c r="C2" s="158" t="s">
        <v>345</v>
      </c>
      <c r="D2" s="158"/>
      <c r="E2" s="158"/>
      <c r="F2" s="158"/>
      <c r="G2" s="158"/>
      <c r="H2" s="158"/>
      <c r="I2" s="158"/>
    </row>
    <row r="3" spans="1:9">
      <c r="A3" s="21" t="s">
        <v>9</v>
      </c>
      <c r="B3" s="159" t="s">
        <v>10</v>
      </c>
      <c r="C3" s="161" t="s">
        <v>1</v>
      </c>
      <c r="D3" s="163" t="s">
        <v>58</v>
      </c>
      <c r="E3" s="165" t="s">
        <v>11</v>
      </c>
      <c r="F3" s="165"/>
      <c r="G3" s="165" t="s">
        <v>12</v>
      </c>
      <c r="H3" s="165"/>
      <c r="I3" s="165"/>
    </row>
    <row r="4" spans="1:9">
      <c r="A4" s="21" t="s">
        <v>13</v>
      </c>
      <c r="B4" s="160"/>
      <c r="C4" s="162"/>
      <c r="D4" s="164"/>
      <c r="E4" s="139" t="s">
        <v>14</v>
      </c>
      <c r="F4" s="139" t="s">
        <v>15</v>
      </c>
      <c r="G4" s="139" t="s">
        <v>14</v>
      </c>
      <c r="H4" s="139" t="s">
        <v>15</v>
      </c>
      <c r="I4" s="139" t="s">
        <v>0</v>
      </c>
    </row>
    <row r="5" spans="1:9" s="27" customFormat="1" ht="12.75">
      <c r="A5" s="23">
        <v>1</v>
      </c>
      <c r="B5" s="24" t="s">
        <v>16</v>
      </c>
      <c r="C5" s="21"/>
      <c r="D5" s="25"/>
      <c r="E5" s="26"/>
      <c r="F5" s="26"/>
      <c r="G5" s="26"/>
      <c r="H5" s="26"/>
      <c r="I5" s="26"/>
    </row>
    <row r="6" spans="1:9" s="27" customFormat="1" ht="285">
      <c r="A6" s="23"/>
      <c r="B6" s="28" t="s">
        <v>188</v>
      </c>
      <c r="C6" s="21"/>
      <c r="D6" s="25"/>
      <c r="E6" s="26"/>
      <c r="F6" s="26"/>
      <c r="G6" s="26"/>
      <c r="H6" s="26"/>
      <c r="I6" s="26"/>
    </row>
    <row r="7" spans="1:9" s="27" customFormat="1" ht="12.75">
      <c r="A7" s="23"/>
      <c r="B7" s="29" t="s">
        <v>64</v>
      </c>
      <c r="C7" s="21"/>
      <c r="D7" s="25"/>
      <c r="E7" s="26"/>
      <c r="F7" s="26"/>
      <c r="G7" s="26"/>
      <c r="H7" s="26"/>
      <c r="I7" s="26"/>
    </row>
    <row r="8" spans="1:9" s="27" customFormat="1" ht="12.75">
      <c r="A8" s="23"/>
      <c r="B8" s="29" t="s">
        <v>65</v>
      </c>
      <c r="C8" s="21"/>
      <c r="D8" s="25"/>
      <c r="E8" s="26"/>
      <c r="F8" s="26"/>
      <c r="G8" s="26"/>
      <c r="H8" s="26"/>
      <c r="I8" s="26"/>
    </row>
    <row r="9" spans="1:9" s="27" customFormat="1" ht="12.75">
      <c r="A9" s="23"/>
      <c r="B9" s="29" t="s">
        <v>66</v>
      </c>
      <c r="C9" s="21"/>
      <c r="D9" s="25"/>
      <c r="E9" s="26"/>
      <c r="F9" s="26"/>
      <c r="G9" s="26"/>
      <c r="H9" s="26"/>
      <c r="I9" s="26"/>
    </row>
    <row r="10" spans="1:9" s="27" customFormat="1" ht="12.75">
      <c r="A10" s="23"/>
      <c r="B10" s="29" t="s">
        <v>313</v>
      </c>
      <c r="C10" s="21"/>
      <c r="D10" s="25"/>
      <c r="E10" s="26"/>
      <c r="F10" s="26"/>
      <c r="G10" s="26"/>
      <c r="H10" s="26"/>
      <c r="I10" s="26"/>
    </row>
    <row r="11" spans="1:9" s="27" customFormat="1" ht="25.5">
      <c r="A11" s="23"/>
      <c r="B11" s="29" t="s">
        <v>67</v>
      </c>
      <c r="C11" s="21"/>
      <c r="D11" s="25"/>
      <c r="E11" s="26"/>
      <c r="F11" s="26"/>
      <c r="G11" s="26"/>
      <c r="H11" s="26"/>
      <c r="I11" s="26"/>
    </row>
    <row r="12" spans="1:9" s="27" customFormat="1" ht="12.75">
      <c r="A12" s="23"/>
      <c r="B12" s="29" t="s">
        <v>68</v>
      </c>
      <c r="C12" s="21"/>
      <c r="D12" s="25"/>
      <c r="E12" s="26"/>
      <c r="F12" s="26"/>
      <c r="G12" s="26"/>
      <c r="H12" s="26"/>
      <c r="I12" s="26"/>
    </row>
    <row r="13" spans="1:9" s="27" customFormat="1" ht="12.75">
      <c r="A13" s="23"/>
      <c r="B13" s="29" t="s">
        <v>132</v>
      </c>
      <c r="C13" s="21"/>
      <c r="D13" s="25"/>
      <c r="E13" s="26"/>
      <c r="F13" s="26"/>
      <c r="G13" s="26"/>
      <c r="H13" s="26"/>
      <c r="I13" s="26"/>
    </row>
    <row r="14" spans="1:9" s="27" customFormat="1" ht="12.75">
      <c r="A14" s="23"/>
      <c r="B14" s="29" t="s">
        <v>69</v>
      </c>
      <c r="C14" s="21"/>
      <c r="D14" s="25"/>
      <c r="E14" s="26"/>
      <c r="F14" s="26"/>
      <c r="G14" s="26"/>
      <c r="H14" s="26"/>
      <c r="I14" s="26"/>
    </row>
    <row r="15" spans="1:9" s="27" customFormat="1" ht="12.75">
      <c r="A15" s="23"/>
      <c r="B15" s="29" t="s">
        <v>189</v>
      </c>
      <c r="C15" s="21"/>
      <c r="D15" s="25"/>
      <c r="E15" s="26"/>
      <c r="F15" s="26"/>
      <c r="G15" s="26"/>
      <c r="H15" s="26"/>
      <c r="I15" s="26"/>
    </row>
    <row r="16" spans="1:9" s="27" customFormat="1" ht="12.75">
      <c r="A16" s="23"/>
      <c r="B16" s="29" t="s">
        <v>200</v>
      </c>
      <c r="C16" s="21"/>
      <c r="D16" s="25"/>
      <c r="E16" s="26"/>
      <c r="F16" s="26"/>
      <c r="G16" s="26"/>
      <c r="H16" s="26"/>
      <c r="I16" s="26"/>
    </row>
    <row r="17" spans="1:9" s="27" customFormat="1" ht="25.5">
      <c r="A17" s="23"/>
      <c r="B17" s="29" t="s">
        <v>314</v>
      </c>
      <c r="C17" s="21"/>
      <c r="D17" s="25"/>
      <c r="E17" s="26"/>
      <c r="F17" s="26"/>
      <c r="G17" s="26"/>
      <c r="H17" s="26"/>
      <c r="I17" s="26"/>
    </row>
    <row r="18" spans="1:9" s="27" customFormat="1" ht="25.5">
      <c r="A18" s="23"/>
      <c r="B18" s="29" t="s">
        <v>317</v>
      </c>
      <c r="C18" s="21"/>
      <c r="D18" s="25"/>
      <c r="E18" s="26"/>
      <c r="F18" s="26"/>
      <c r="G18" s="26"/>
      <c r="H18" s="26"/>
      <c r="I18" s="26"/>
    </row>
    <row r="19" spans="1:9" s="27" customFormat="1" ht="38.25">
      <c r="A19" s="30"/>
      <c r="B19" s="29" t="s">
        <v>360</v>
      </c>
      <c r="C19" s="31"/>
      <c r="D19" s="32"/>
      <c r="E19" s="33"/>
      <c r="F19" s="33"/>
      <c r="G19" s="33"/>
      <c r="H19" s="33"/>
      <c r="I19" s="33"/>
    </row>
    <row r="20" spans="1:9" s="27" customFormat="1" ht="12.75">
      <c r="A20" s="30"/>
      <c r="B20" s="29" t="s">
        <v>202</v>
      </c>
      <c r="C20" s="31"/>
      <c r="D20" s="32"/>
      <c r="E20" s="33"/>
      <c r="F20" s="33"/>
      <c r="G20" s="33"/>
      <c r="H20" s="33"/>
      <c r="I20" s="33"/>
    </row>
    <row r="21" spans="1:9">
      <c r="A21" s="34" t="s">
        <v>201</v>
      </c>
      <c r="B21" s="35" t="s">
        <v>306</v>
      </c>
      <c r="C21" s="36" t="s">
        <v>22</v>
      </c>
      <c r="D21" s="37">
        <v>1</v>
      </c>
      <c r="E21" s="38"/>
      <c r="F21" s="38"/>
      <c r="G21" s="37">
        <f t="shared" ref="G21" si="0">IF(D21="RO",0,D21*E21)</f>
        <v>0</v>
      </c>
      <c r="H21" s="37">
        <f t="shared" ref="H21" si="1">IF(D21="RO",0,D21*F21)</f>
        <v>0</v>
      </c>
      <c r="I21" s="38">
        <f t="shared" ref="I21" si="2">SUM(G21:H21)</f>
        <v>0</v>
      </c>
    </row>
    <row r="22" spans="1:9" s="27" customFormat="1">
      <c r="A22" s="23"/>
      <c r="B22" s="39"/>
      <c r="C22" s="40"/>
      <c r="D22" s="40"/>
      <c r="E22" s="41"/>
      <c r="F22" s="41"/>
      <c r="G22" s="41"/>
      <c r="H22" s="41"/>
      <c r="I22" s="41"/>
    </row>
    <row r="23" spans="1:9">
      <c r="A23" s="23">
        <v>1.2</v>
      </c>
      <c r="B23" s="24" t="s">
        <v>95</v>
      </c>
      <c r="C23" s="36"/>
      <c r="D23" s="40"/>
      <c r="E23" s="38"/>
      <c r="F23" s="38"/>
      <c r="G23" s="38"/>
      <c r="H23" s="38"/>
      <c r="I23" s="38"/>
    </row>
    <row r="24" spans="1:9" ht="25.5">
      <c r="A24" s="21"/>
      <c r="B24" s="24" t="s">
        <v>17</v>
      </c>
      <c r="C24" s="36"/>
      <c r="D24" s="40"/>
      <c r="E24" s="38"/>
      <c r="F24" s="38"/>
      <c r="G24" s="38"/>
      <c r="H24" s="38"/>
      <c r="I24" s="38"/>
    </row>
    <row r="25" spans="1:9">
      <c r="A25" s="21"/>
      <c r="B25" s="24" t="s">
        <v>18</v>
      </c>
      <c r="C25" s="36"/>
      <c r="D25" s="40"/>
      <c r="E25" s="38"/>
      <c r="F25" s="38"/>
      <c r="G25" s="38"/>
      <c r="H25" s="38"/>
      <c r="I25" s="38"/>
    </row>
    <row r="26" spans="1:9">
      <c r="A26" s="21"/>
      <c r="B26" s="24" t="s">
        <v>19</v>
      </c>
      <c r="C26" s="36"/>
      <c r="D26" s="37"/>
      <c r="E26" s="38"/>
      <c r="F26" s="38"/>
      <c r="G26" s="38"/>
      <c r="H26" s="38"/>
      <c r="I26" s="38"/>
    </row>
    <row r="27" spans="1:9" ht="25.5">
      <c r="A27" s="21"/>
      <c r="B27" s="24" t="s">
        <v>20</v>
      </c>
      <c r="C27" s="36"/>
      <c r="D27" s="37"/>
      <c r="E27" s="38"/>
      <c r="F27" s="38"/>
      <c r="G27" s="38"/>
      <c r="H27" s="38"/>
      <c r="I27" s="38"/>
    </row>
    <row r="28" spans="1:9" ht="25.5">
      <c r="A28" s="21"/>
      <c r="B28" s="24" t="s">
        <v>21</v>
      </c>
      <c r="C28" s="36"/>
      <c r="D28" s="37"/>
      <c r="E28" s="38"/>
      <c r="F28" s="38"/>
      <c r="G28" s="38"/>
      <c r="H28" s="38"/>
      <c r="I28" s="38"/>
    </row>
    <row r="29" spans="1:9" ht="25.5">
      <c r="A29" s="21"/>
      <c r="B29" s="42" t="s">
        <v>190</v>
      </c>
      <c r="C29" s="36"/>
      <c r="D29" s="37"/>
      <c r="E29" s="38"/>
      <c r="F29" s="38"/>
      <c r="G29" s="38"/>
      <c r="H29" s="38"/>
      <c r="I29" s="38"/>
    </row>
    <row r="30" spans="1:9">
      <c r="A30" s="21"/>
      <c r="B30" s="24" t="s">
        <v>195</v>
      </c>
      <c r="C30" s="36"/>
      <c r="D30" s="37"/>
      <c r="E30" s="38"/>
      <c r="F30" s="38"/>
      <c r="G30" s="38"/>
      <c r="H30" s="38"/>
      <c r="I30" s="38"/>
    </row>
    <row r="31" spans="1:9">
      <c r="A31" s="34" t="s">
        <v>96</v>
      </c>
      <c r="B31" s="35" t="s">
        <v>352</v>
      </c>
      <c r="C31" s="36" t="s">
        <v>22</v>
      </c>
      <c r="D31" s="37">
        <v>1</v>
      </c>
      <c r="E31" s="38"/>
      <c r="F31" s="38"/>
      <c r="G31" s="37">
        <f t="shared" ref="G31" si="3">IF(D31="RO",0,D31*E31)</f>
        <v>0</v>
      </c>
      <c r="H31" s="37">
        <f t="shared" ref="H31" si="4">IF(D31="RO",0,D31*F31)</f>
        <v>0</v>
      </c>
      <c r="I31" s="38">
        <f t="shared" ref="I31" si="5">SUM(G31:H31)</f>
        <v>0</v>
      </c>
    </row>
    <row r="32" spans="1:9">
      <c r="A32" s="34" t="s">
        <v>97</v>
      </c>
      <c r="B32" s="35" t="s">
        <v>353</v>
      </c>
      <c r="C32" s="36" t="s">
        <v>22</v>
      </c>
      <c r="D32" s="37">
        <v>1</v>
      </c>
      <c r="E32" s="38"/>
      <c r="F32" s="38"/>
      <c r="G32" s="37">
        <f t="shared" ref="G32" si="6">IF(D32="RO",0,D32*E32)</f>
        <v>0</v>
      </c>
      <c r="H32" s="37">
        <f t="shared" ref="H32" si="7">IF(D32="RO",0,D32*F32)</f>
        <v>0</v>
      </c>
      <c r="I32" s="38">
        <f t="shared" ref="I32" si="8">SUM(G32:H32)</f>
        <v>0</v>
      </c>
    </row>
    <row r="33" spans="1:9">
      <c r="A33" s="34" t="s">
        <v>111</v>
      </c>
      <c r="B33" s="35" t="s">
        <v>329</v>
      </c>
      <c r="C33" s="36" t="s">
        <v>22</v>
      </c>
      <c r="D33" s="37">
        <v>1</v>
      </c>
      <c r="E33" s="38"/>
      <c r="F33" s="38"/>
      <c r="G33" s="37">
        <f t="shared" ref="G33" si="9">IF(D33="RO",0,D33*E33)</f>
        <v>0</v>
      </c>
      <c r="H33" s="37">
        <f t="shared" ref="H33" si="10">IF(D33="RO",0,D33*F33)</f>
        <v>0</v>
      </c>
      <c r="I33" s="38">
        <f t="shared" ref="I33" si="11">SUM(G33:H33)</f>
        <v>0</v>
      </c>
    </row>
    <row r="34" spans="1:9">
      <c r="A34" s="34" t="s">
        <v>129</v>
      </c>
      <c r="B34" s="35" t="s">
        <v>330</v>
      </c>
      <c r="C34" s="36" t="s">
        <v>22</v>
      </c>
      <c r="D34" s="37">
        <v>1</v>
      </c>
      <c r="E34" s="38"/>
      <c r="F34" s="38"/>
      <c r="G34" s="37">
        <f t="shared" ref="G34" si="12">IF(D34="RO",0,D34*E34)</f>
        <v>0</v>
      </c>
      <c r="H34" s="37">
        <f t="shared" ref="H34" si="13">IF(D34="RO",0,D34*F34)</f>
        <v>0</v>
      </c>
      <c r="I34" s="38">
        <f t="shared" ref="I34" si="14">SUM(G34:H34)</f>
        <v>0</v>
      </c>
    </row>
    <row r="35" spans="1:9">
      <c r="A35" s="34" t="s">
        <v>129</v>
      </c>
      <c r="B35" s="35" t="s">
        <v>318</v>
      </c>
      <c r="C35" s="36" t="s">
        <v>22</v>
      </c>
      <c r="D35" s="37">
        <v>1</v>
      </c>
      <c r="E35" s="38"/>
      <c r="F35" s="38"/>
      <c r="G35" s="37">
        <f t="shared" ref="G35" si="15">IF(D35="RO",0,D35*E35)</f>
        <v>0</v>
      </c>
      <c r="H35" s="37">
        <f t="shared" ref="H35" si="16">IF(D35="RO",0,D35*F35)</f>
        <v>0</v>
      </c>
      <c r="I35" s="38">
        <f t="shared" ref="I35" si="17">SUM(G35:H35)</f>
        <v>0</v>
      </c>
    </row>
    <row r="36" spans="1:9">
      <c r="A36" s="36"/>
      <c r="B36" s="43"/>
      <c r="C36" s="36"/>
      <c r="D36" s="37"/>
      <c r="E36" s="38"/>
      <c r="F36" s="38"/>
      <c r="G36" s="38"/>
      <c r="H36" s="38"/>
      <c r="I36" s="38"/>
    </row>
    <row r="37" spans="1:9" ht="45">
      <c r="A37" s="34">
        <v>1.4</v>
      </c>
      <c r="B37" s="35" t="s">
        <v>316</v>
      </c>
      <c r="C37" s="36" t="s">
        <v>23</v>
      </c>
      <c r="D37" s="36">
        <v>1</v>
      </c>
      <c r="E37" s="38"/>
      <c r="F37" s="38"/>
      <c r="G37" s="37">
        <f t="shared" ref="G37" si="18">IF(D37="RO",0,D37*E37)</f>
        <v>0</v>
      </c>
      <c r="H37" s="37">
        <f t="shared" ref="H37" si="19">IF(D37="RO",0,D37*F37)</f>
        <v>0</v>
      </c>
      <c r="I37" s="38">
        <f t="shared" ref="I37" si="20">SUM(G37:H37)</f>
        <v>0</v>
      </c>
    </row>
    <row r="38" spans="1:9" s="48" customFormat="1" ht="13.5">
      <c r="A38" s="44"/>
      <c r="B38" s="45"/>
      <c r="C38" s="46"/>
      <c r="D38" s="46"/>
      <c r="E38" s="47"/>
      <c r="F38" s="47"/>
      <c r="G38" s="47"/>
      <c r="H38" s="47"/>
      <c r="I38" s="47"/>
    </row>
    <row r="39" spans="1:9" ht="45">
      <c r="A39" s="34">
        <v>1.5</v>
      </c>
      <c r="B39" s="35" t="s">
        <v>316</v>
      </c>
      <c r="C39" s="36" t="s">
        <v>23</v>
      </c>
      <c r="D39" s="36">
        <v>1</v>
      </c>
      <c r="E39" s="41"/>
      <c r="F39" s="41"/>
      <c r="G39" s="37">
        <f t="shared" ref="G39" si="21">IF(D39="RO",0,D39*E39)</f>
        <v>0</v>
      </c>
      <c r="H39" s="37">
        <f t="shared" ref="H39" si="22">IF(D39="RO",0,D39*F39)</f>
        <v>0</v>
      </c>
      <c r="I39" s="38">
        <f t="shared" ref="I39" si="23">SUM(G39:H39)</f>
        <v>0</v>
      </c>
    </row>
    <row r="40" spans="1:9" ht="14.25" customHeight="1">
      <c r="A40" s="34"/>
      <c r="B40" s="35"/>
      <c r="C40" s="36"/>
      <c r="D40" s="36"/>
      <c r="E40" s="38"/>
      <c r="F40" s="38"/>
      <c r="G40" s="38"/>
      <c r="H40" s="38"/>
      <c r="I40" s="38"/>
    </row>
    <row r="41" spans="1:9" ht="30">
      <c r="A41" s="34">
        <v>1.6</v>
      </c>
      <c r="B41" s="35" t="s">
        <v>312</v>
      </c>
      <c r="C41" s="36" t="s">
        <v>23</v>
      </c>
      <c r="D41" s="36">
        <v>2</v>
      </c>
      <c r="E41" s="38"/>
      <c r="F41" s="38"/>
      <c r="G41" s="37">
        <f t="shared" ref="G41" si="24">IF(D41="RO",0,D41*E41)</f>
        <v>0</v>
      </c>
      <c r="H41" s="37">
        <f t="shared" ref="H41" si="25">IF(D41="RO",0,D41*F41)</f>
        <v>0</v>
      </c>
      <c r="I41" s="38">
        <f t="shared" ref="I41" si="26">SUM(G41:H41)</f>
        <v>0</v>
      </c>
    </row>
    <row r="42" spans="1:9" ht="14.25" customHeight="1">
      <c r="A42" s="34"/>
      <c r="B42" s="35"/>
      <c r="C42" s="36"/>
      <c r="D42" s="36"/>
      <c r="E42" s="38"/>
      <c r="F42" s="38"/>
      <c r="G42" s="38"/>
      <c r="H42" s="38"/>
      <c r="I42" s="38"/>
    </row>
    <row r="43" spans="1:9" ht="45">
      <c r="A43" s="34">
        <v>1.7</v>
      </c>
      <c r="B43" s="35" t="s">
        <v>268</v>
      </c>
      <c r="C43" s="36" t="s">
        <v>23</v>
      </c>
      <c r="D43" s="36" t="s">
        <v>60</v>
      </c>
      <c r="E43" s="38"/>
      <c r="F43" s="38"/>
      <c r="G43" s="37">
        <f t="shared" ref="G43" si="27">IF(D43="RO",0,D43*E43)</f>
        <v>0</v>
      </c>
      <c r="H43" s="37">
        <f t="shared" ref="H43" si="28">IF(D43="RO",0,D43*F43)</f>
        <v>0</v>
      </c>
      <c r="I43" s="38">
        <f t="shared" ref="I43" si="29">SUM(G43:H43)</f>
        <v>0</v>
      </c>
    </row>
    <row r="44" spans="1:9">
      <c r="A44" s="34"/>
      <c r="B44" s="49"/>
      <c r="C44" s="34"/>
      <c r="D44" s="34"/>
      <c r="E44" s="34"/>
      <c r="F44" s="34"/>
      <c r="G44" s="34"/>
      <c r="H44" s="34"/>
      <c r="I44" s="34"/>
    </row>
    <row r="45" spans="1:9" ht="45">
      <c r="A45" s="34">
        <v>1.8</v>
      </c>
      <c r="B45" s="35" t="s">
        <v>255</v>
      </c>
      <c r="C45" s="36" t="s">
        <v>62</v>
      </c>
      <c r="D45" s="36" t="s">
        <v>60</v>
      </c>
      <c r="E45" s="41"/>
      <c r="F45" s="41"/>
      <c r="G45" s="37">
        <f t="shared" ref="G45:G47" si="30">IF(D45="RO",0,D45*E45)</f>
        <v>0</v>
      </c>
      <c r="H45" s="37">
        <f t="shared" ref="H45:H47" si="31">IF(D45="RO",0,D45*F45)</f>
        <v>0</v>
      </c>
      <c r="I45" s="38">
        <f t="shared" ref="I45" si="32">SUM(G45:H45)</f>
        <v>0</v>
      </c>
    </row>
    <row r="46" spans="1:9">
      <c r="A46" s="50"/>
      <c r="B46" s="51"/>
      <c r="C46" s="52"/>
      <c r="D46" s="52"/>
      <c r="E46" s="53"/>
      <c r="F46" s="53"/>
      <c r="G46" s="54"/>
      <c r="H46" s="54"/>
      <c r="I46" s="55"/>
    </row>
    <row r="47" spans="1:9" ht="45">
      <c r="A47" s="34">
        <v>1.9</v>
      </c>
      <c r="B47" s="35" t="s">
        <v>256</v>
      </c>
      <c r="C47" s="36" t="s">
        <v>23</v>
      </c>
      <c r="D47" s="36" t="s">
        <v>60</v>
      </c>
      <c r="E47" s="38"/>
      <c r="F47" s="38"/>
      <c r="G47" s="37">
        <f t="shared" si="30"/>
        <v>0</v>
      </c>
      <c r="H47" s="37">
        <f t="shared" si="31"/>
        <v>0</v>
      </c>
      <c r="I47" s="38">
        <f>SUM(G47:H47)</f>
        <v>0</v>
      </c>
    </row>
    <row r="48" spans="1:9">
      <c r="A48" s="56"/>
      <c r="B48" s="57"/>
      <c r="C48" s="36"/>
      <c r="D48" s="40"/>
      <c r="E48" s="38"/>
      <c r="F48" s="38"/>
      <c r="G48" s="38"/>
      <c r="H48" s="38"/>
      <c r="I48" s="38"/>
    </row>
    <row r="49" spans="1:9" ht="30">
      <c r="A49" s="56">
        <v>1.1000000000000001</v>
      </c>
      <c r="B49" s="51" t="s">
        <v>354</v>
      </c>
      <c r="C49" s="36" t="s">
        <v>23</v>
      </c>
      <c r="D49" s="36">
        <v>2</v>
      </c>
      <c r="E49" s="38"/>
      <c r="F49" s="38"/>
      <c r="G49" s="37">
        <f t="shared" ref="G49" si="33">IF(D49="RO",0,D49*E49)</f>
        <v>0</v>
      </c>
      <c r="H49" s="37">
        <f t="shared" ref="H49" si="34">IF(D49="RO",0,D49*F49)</f>
        <v>0</v>
      </c>
      <c r="I49" s="38">
        <f>SUM(G49:H49)</f>
        <v>0</v>
      </c>
    </row>
    <row r="50" spans="1:9">
      <c r="A50" s="58"/>
      <c r="B50" s="43"/>
      <c r="C50" s="36"/>
      <c r="D50" s="40"/>
      <c r="E50" s="38"/>
      <c r="F50" s="38"/>
      <c r="G50" s="38"/>
      <c r="H50" s="38"/>
      <c r="I50" s="38"/>
    </row>
    <row r="51" spans="1:9">
      <c r="A51" s="59"/>
      <c r="B51" s="60" t="s">
        <v>25</v>
      </c>
      <c r="C51" s="21"/>
      <c r="D51" s="25"/>
      <c r="E51" s="139"/>
      <c r="F51" s="139"/>
      <c r="G51" s="139">
        <f>SUM(G6:G50)</f>
        <v>0</v>
      </c>
      <c r="H51" s="139">
        <f>SUM(H6:H50)</f>
        <v>0</v>
      </c>
      <c r="I51" s="139">
        <f>SUM(I6:I50)</f>
        <v>0</v>
      </c>
    </row>
    <row r="52" spans="1:9">
      <c r="B52" s="62"/>
      <c r="C52" s="31"/>
      <c r="D52" s="32"/>
      <c r="E52" s="63"/>
      <c r="F52" s="63"/>
      <c r="G52" s="63"/>
      <c r="H52" s="63"/>
      <c r="I52" s="63"/>
    </row>
    <row r="53" spans="1:9">
      <c r="A53" s="30">
        <v>2</v>
      </c>
      <c r="B53" s="64" t="s">
        <v>26</v>
      </c>
      <c r="C53" s="52"/>
      <c r="D53" s="65"/>
      <c r="E53" s="55"/>
      <c r="F53" s="38"/>
      <c r="G53" s="38"/>
      <c r="H53" s="38"/>
      <c r="I53" s="38"/>
    </row>
    <row r="54" spans="1:9" ht="180">
      <c r="A54" s="66">
        <v>2.1</v>
      </c>
      <c r="B54" s="67" t="s">
        <v>118</v>
      </c>
      <c r="C54" s="66"/>
      <c r="D54" s="66"/>
      <c r="E54" s="53"/>
      <c r="F54" s="41"/>
      <c r="G54" s="38"/>
      <c r="H54" s="38"/>
      <c r="I54" s="38"/>
    </row>
    <row r="55" spans="1:9">
      <c r="A55" s="65" t="s">
        <v>109</v>
      </c>
      <c r="B55" s="67" t="s">
        <v>333</v>
      </c>
      <c r="C55" s="66" t="s">
        <v>117</v>
      </c>
      <c r="D55" s="66">
        <v>20</v>
      </c>
      <c r="E55" s="53"/>
      <c r="F55" s="41"/>
      <c r="G55" s="37">
        <f t="shared" ref="G55:G74" si="35">IF(D55="RO",0,D55*E55)</f>
        <v>0</v>
      </c>
      <c r="H55" s="37">
        <f t="shared" ref="H55:H74" si="36">IF(D55="RO",0,D55*F55)</f>
        <v>0</v>
      </c>
      <c r="I55" s="38">
        <f t="shared" ref="I55:I75" si="37">SUM(G55:H55)</f>
        <v>0</v>
      </c>
    </row>
    <row r="56" spans="1:9">
      <c r="A56" s="65" t="s">
        <v>3</v>
      </c>
      <c r="B56" s="67" t="s">
        <v>334</v>
      </c>
      <c r="C56" s="66" t="s">
        <v>117</v>
      </c>
      <c r="D56" s="66" t="s">
        <v>60</v>
      </c>
      <c r="E56" s="53"/>
      <c r="F56" s="41"/>
      <c r="G56" s="37">
        <f t="shared" si="35"/>
        <v>0</v>
      </c>
      <c r="H56" s="37">
        <f t="shared" si="36"/>
        <v>0</v>
      </c>
      <c r="I56" s="38">
        <f t="shared" si="37"/>
        <v>0</v>
      </c>
    </row>
    <row r="57" spans="1:9">
      <c r="A57" s="65" t="s">
        <v>4</v>
      </c>
      <c r="B57" s="67" t="s">
        <v>307</v>
      </c>
      <c r="C57" s="66" t="s">
        <v>117</v>
      </c>
      <c r="D57" s="66" t="s">
        <v>60</v>
      </c>
      <c r="E57" s="53"/>
      <c r="F57" s="41"/>
      <c r="G57" s="37">
        <f t="shared" si="35"/>
        <v>0</v>
      </c>
      <c r="H57" s="37">
        <f t="shared" si="36"/>
        <v>0</v>
      </c>
      <c r="I57" s="38">
        <f t="shared" si="37"/>
        <v>0</v>
      </c>
    </row>
    <row r="58" spans="1:9">
      <c r="A58" s="65" t="s">
        <v>5</v>
      </c>
      <c r="B58" s="67" t="s">
        <v>308</v>
      </c>
      <c r="C58" s="66" t="s">
        <v>117</v>
      </c>
      <c r="D58" s="66" t="s">
        <v>60</v>
      </c>
      <c r="E58" s="53"/>
      <c r="F58" s="41"/>
      <c r="G58" s="37">
        <f t="shared" si="35"/>
        <v>0</v>
      </c>
      <c r="H58" s="37">
        <f t="shared" si="36"/>
        <v>0</v>
      </c>
      <c r="I58" s="38">
        <f t="shared" si="37"/>
        <v>0</v>
      </c>
    </row>
    <row r="59" spans="1:9">
      <c r="A59" s="65" t="s">
        <v>114</v>
      </c>
      <c r="B59" s="67" t="s">
        <v>309</v>
      </c>
      <c r="C59" s="66" t="s">
        <v>117</v>
      </c>
      <c r="D59" s="66" t="s">
        <v>60</v>
      </c>
      <c r="E59" s="53"/>
      <c r="F59" s="41"/>
      <c r="G59" s="37">
        <f t="shared" si="35"/>
        <v>0</v>
      </c>
      <c r="H59" s="37">
        <f t="shared" si="36"/>
        <v>0</v>
      </c>
      <c r="I59" s="38">
        <f t="shared" si="37"/>
        <v>0</v>
      </c>
    </row>
    <row r="60" spans="1:9">
      <c r="A60" s="65" t="s">
        <v>6</v>
      </c>
      <c r="B60" s="67" t="s">
        <v>319</v>
      </c>
      <c r="C60" s="66" t="s">
        <v>117</v>
      </c>
      <c r="D60" s="66">
        <v>10</v>
      </c>
      <c r="E60" s="53"/>
      <c r="F60" s="41"/>
      <c r="G60" s="37">
        <f t="shared" si="35"/>
        <v>0</v>
      </c>
      <c r="H60" s="37">
        <f t="shared" si="36"/>
        <v>0</v>
      </c>
      <c r="I60" s="38">
        <f t="shared" si="37"/>
        <v>0</v>
      </c>
    </row>
    <row r="61" spans="1:9">
      <c r="A61" s="65" t="s">
        <v>27</v>
      </c>
      <c r="B61" s="67" t="s">
        <v>355</v>
      </c>
      <c r="C61" s="66" t="s">
        <v>117</v>
      </c>
      <c r="D61" s="66">
        <f>2*10</f>
        <v>20</v>
      </c>
      <c r="E61" s="53"/>
      <c r="F61" s="41"/>
      <c r="G61" s="37">
        <f t="shared" si="35"/>
        <v>0</v>
      </c>
      <c r="H61" s="37">
        <f t="shared" si="36"/>
        <v>0</v>
      </c>
      <c r="I61" s="38">
        <f t="shared" si="37"/>
        <v>0</v>
      </c>
    </row>
    <row r="62" spans="1:9">
      <c r="A62" s="65" t="s">
        <v>7</v>
      </c>
      <c r="B62" s="67" t="s">
        <v>357</v>
      </c>
      <c r="C62" s="66" t="s">
        <v>117</v>
      </c>
      <c r="D62" s="66">
        <f>20+20</f>
        <v>40</v>
      </c>
      <c r="E62" s="53"/>
      <c r="F62" s="41"/>
      <c r="G62" s="37">
        <f t="shared" ref="G62" si="38">IF(D62="RO",0,D62*E62)</f>
        <v>0</v>
      </c>
      <c r="H62" s="37">
        <f t="shared" ref="H62" si="39">IF(D62="RO",0,D62*F62)</f>
        <v>0</v>
      </c>
      <c r="I62" s="38">
        <f t="shared" ref="I62" si="40">SUM(G62:H62)</f>
        <v>0</v>
      </c>
    </row>
    <row r="63" spans="1:9" ht="30">
      <c r="A63" s="65" t="s">
        <v>28</v>
      </c>
      <c r="B63" s="67" t="s">
        <v>356</v>
      </c>
      <c r="C63" s="66" t="s">
        <v>117</v>
      </c>
      <c r="D63" s="66">
        <f>10+20+25+25</f>
        <v>80</v>
      </c>
      <c r="E63" s="53"/>
      <c r="F63" s="41"/>
      <c r="G63" s="37">
        <f t="shared" ref="G63" si="41">IF(D63="RO",0,D63*E63)</f>
        <v>0</v>
      </c>
      <c r="H63" s="37">
        <f t="shared" ref="H63" si="42">IF(D63="RO",0,D63*F63)</f>
        <v>0</v>
      </c>
      <c r="I63" s="38">
        <f t="shared" ref="I63" si="43">SUM(G63:H63)</f>
        <v>0</v>
      </c>
    </row>
    <row r="64" spans="1:9">
      <c r="A64" s="65" t="s">
        <v>70</v>
      </c>
      <c r="B64" s="67" t="s">
        <v>331</v>
      </c>
      <c r="C64" s="66" t="s">
        <v>117</v>
      </c>
      <c r="D64" s="66">
        <v>50</v>
      </c>
      <c r="E64" s="53"/>
      <c r="F64" s="41"/>
      <c r="G64" s="37">
        <f t="shared" si="35"/>
        <v>0</v>
      </c>
      <c r="H64" s="37">
        <f t="shared" si="36"/>
        <v>0</v>
      </c>
      <c r="I64" s="38">
        <f t="shared" si="37"/>
        <v>0</v>
      </c>
    </row>
    <row r="65" spans="1:9">
      <c r="A65" s="65" t="s">
        <v>71</v>
      </c>
      <c r="B65" s="67" t="s">
        <v>315</v>
      </c>
      <c r="C65" s="66" t="s">
        <v>117</v>
      </c>
      <c r="D65" s="66">
        <v>10</v>
      </c>
      <c r="E65" s="53"/>
      <c r="F65" s="41"/>
      <c r="G65" s="37">
        <f t="shared" si="35"/>
        <v>0</v>
      </c>
      <c r="H65" s="37">
        <f t="shared" si="36"/>
        <v>0</v>
      </c>
      <c r="I65" s="38">
        <f t="shared" si="37"/>
        <v>0</v>
      </c>
    </row>
    <row r="66" spans="1:9">
      <c r="A66" s="65" t="s">
        <v>133</v>
      </c>
      <c r="B66" s="67" t="s">
        <v>310</v>
      </c>
      <c r="C66" s="66" t="s">
        <v>117</v>
      </c>
      <c r="D66" s="66" t="s">
        <v>60</v>
      </c>
      <c r="E66" s="53"/>
      <c r="F66" s="41"/>
      <c r="G66" s="37">
        <f t="shared" ref="G66" si="44">IF(D66="RO",0,D66*E66)</f>
        <v>0</v>
      </c>
      <c r="H66" s="37">
        <f t="shared" ref="H66" si="45">IF(D66="RO",0,D66*F66)</f>
        <v>0</v>
      </c>
      <c r="I66" s="38">
        <f t="shared" ref="I66" si="46">SUM(G66:H66)</f>
        <v>0</v>
      </c>
    </row>
    <row r="67" spans="1:9">
      <c r="A67" s="65" t="s">
        <v>134</v>
      </c>
      <c r="B67" s="67" t="s">
        <v>358</v>
      </c>
      <c r="C67" s="66" t="s">
        <v>117</v>
      </c>
      <c r="D67" s="66" t="s">
        <v>60</v>
      </c>
      <c r="E67" s="53"/>
      <c r="F67" s="41"/>
      <c r="G67" s="37">
        <f t="shared" si="35"/>
        <v>0</v>
      </c>
      <c r="H67" s="37">
        <f t="shared" si="36"/>
        <v>0</v>
      </c>
      <c r="I67" s="38">
        <f t="shared" si="37"/>
        <v>0</v>
      </c>
    </row>
    <row r="68" spans="1:9">
      <c r="A68" s="65" t="s">
        <v>135</v>
      </c>
      <c r="B68" s="67" t="s">
        <v>320</v>
      </c>
      <c r="C68" s="66" t="s">
        <v>117</v>
      </c>
      <c r="D68" s="66">
        <v>50</v>
      </c>
      <c r="E68" s="53"/>
      <c r="F68" s="41"/>
      <c r="G68" s="37">
        <f t="shared" ref="G68" si="47">IF(D68="RO",0,D68*E68)</f>
        <v>0</v>
      </c>
      <c r="H68" s="37">
        <f t="shared" ref="H68" si="48">IF(D68="RO",0,D68*F68)</f>
        <v>0</v>
      </c>
      <c r="I68" s="38">
        <f t="shared" ref="I68" si="49">SUM(G68:H68)</f>
        <v>0</v>
      </c>
    </row>
    <row r="69" spans="1:9">
      <c r="A69" s="65" t="s">
        <v>136</v>
      </c>
      <c r="B69" s="67" t="s">
        <v>332</v>
      </c>
      <c r="C69" s="66" t="s">
        <v>117</v>
      </c>
      <c r="D69" s="66">
        <v>40</v>
      </c>
      <c r="E69" s="53"/>
      <c r="F69" s="41"/>
      <c r="G69" s="37">
        <f t="shared" si="35"/>
        <v>0</v>
      </c>
      <c r="H69" s="37">
        <f t="shared" si="36"/>
        <v>0</v>
      </c>
      <c r="I69" s="38">
        <f t="shared" si="37"/>
        <v>0</v>
      </c>
    </row>
    <row r="70" spans="1:9">
      <c r="A70" s="65" t="s">
        <v>137</v>
      </c>
      <c r="B70" s="67" t="s">
        <v>311</v>
      </c>
      <c r="C70" s="66" t="s">
        <v>117</v>
      </c>
      <c r="D70" s="66">
        <v>20</v>
      </c>
      <c r="E70" s="53"/>
      <c r="F70" s="41"/>
      <c r="G70" s="37">
        <f t="shared" si="35"/>
        <v>0</v>
      </c>
      <c r="H70" s="37">
        <f t="shared" si="36"/>
        <v>0</v>
      </c>
      <c r="I70" s="38">
        <f t="shared" si="37"/>
        <v>0</v>
      </c>
    </row>
    <row r="71" spans="1:9">
      <c r="A71" s="65" t="s">
        <v>138</v>
      </c>
      <c r="B71" s="67" t="s">
        <v>257</v>
      </c>
      <c r="C71" s="66" t="s">
        <v>117</v>
      </c>
      <c r="D71" s="66" t="s">
        <v>60</v>
      </c>
      <c r="E71" s="53"/>
      <c r="F71" s="41"/>
      <c r="G71" s="37">
        <f t="shared" ref="G71" si="50">IF(D71="RO",0,D71*E71)</f>
        <v>0</v>
      </c>
      <c r="H71" s="37">
        <f t="shared" ref="H71" si="51">IF(D71="RO",0,D71*F71)</f>
        <v>0</v>
      </c>
      <c r="I71" s="38">
        <f t="shared" ref="I71" si="52">SUM(G71:H71)</f>
        <v>0</v>
      </c>
    </row>
    <row r="72" spans="1:9">
      <c r="A72" s="65" t="s">
        <v>139</v>
      </c>
      <c r="B72" s="67" t="s">
        <v>244</v>
      </c>
      <c r="C72" s="66" t="s">
        <v>117</v>
      </c>
      <c r="D72" s="66" t="s">
        <v>60</v>
      </c>
      <c r="E72" s="53"/>
      <c r="F72" s="41"/>
      <c r="G72" s="37">
        <f t="shared" si="35"/>
        <v>0</v>
      </c>
      <c r="H72" s="37">
        <f t="shared" si="36"/>
        <v>0</v>
      </c>
      <c r="I72" s="38">
        <f t="shared" si="37"/>
        <v>0</v>
      </c>
    </row>
    <row r="73" spans="1:9">
      <c r="A73" s="65" t="s">
        <v>140</v>
      </c>
      <c r="B73" s="68" t="s">
        <v>194</v>
      </c>
      <c r="C73" s="52" t="s">
        <v>80</v>
      </c>
      <c r="D73" s="66" t="s">
        <v>60</v>
      </c>
      <c r="E73" s="55"/>
      <c r="F73" s="38"/>
      <c r="G73" s="37">
        <f t="shared" si="35"/>
        <v>0</v>
      </c>
      <c r="H73" s="37">
        <f t="shared" si="36"/>
        <v>0</v>
      </c>
      <c r="I73" s="38">
        <f t="shared" si="37"/>
        <v>0</v>
      </c>
    </row>
    <row r="74" spans="1:9">
      <c r="A74" s="65" t="s">
        <v>141</v>
      </c>
      <c r="B74" s="68" t="s">
        <v>259</v>
      </c>
      <c r="C74" s="52" t="s">
        <v>80</v>
      </c>
      <c r="D74" s="66" t="s">
        <v>60</v>
      </c>
      <c r="E74" s="55"/>
      <c r="F74" s="38"/>
      <c r="G74" s="37">
        <f t="shared" si="35"/>
        <v>0</v>
      </c>
      <c r="H74" s="37">
        <f t="shared" si="36"/>
        <v>0</v>
      </c>
      <c r="I74" s="38">
        <f t="shared" si="37"/>
        <v>0</v>
      </c>
    </row>
    <row r="75" spans="1:9">
      <c r="A75" s="65" t="s">
        <v>142</v>
      </c>
      <c r="B75" s="67" t="s">
        <v>267</v>
      </c>
      <c r="C75" s="66" t="s">
        <v>117</v>
      </c>
      <c r="D75" s="66">
        <v>20</v>
      </c>
      <c r="E75" s="53"/>
      <c r="F75" s="41"/>
      <c r="G75" s="38"/>
      <c r="H75" s="38"/>
      <c r="I75" s="38">
        <f t="shared" si="37"/>
        <v>0</v>
      </c>
    </row>
    <row r="76" spans="1:9">
      <c r="A76" s="65" t="s">
        <v>192</v>
      </c>
      <c r="B76" s="67" t="s">
        <v>258</v>
      </c>
      <c r="C76" s="66" t="s">
        <v>117</v>
      </c>
      <c r="D76" s="66">
        <v>20</v>
      </c>
      <c r="E76" s="53"/>
      <c r="F76" s="41"/>
      <c r="G76" s="38"/>
      <c r="H76" s="38"/>
      <c r="I76" s="38">
        <f t="shared" ref="I76" si="53">SUM(G76:H76)</f>
        <v>0</v>
      </c>
    </row>
    <row r="77" spans="1:9">
      <c r="A77" s="66"/>
      <c r="B77" s="67"/>
      <c r="C77" s="66"/>
      <c r="D77" s="66"/>
      <c r="E77" s="53"/>
      <c r="F77" s="41"/>
      <c r="G77" s="38"/>
      <c r="H77" s="38"/>
      <c r="I77" s="38"/>
    </row>
    <row r="78" spans="1:9">
      <c r="A78" s="66">
        <v>2.2000000000000002</v>
      </c>
      <c r="B78" s="67" t="s">
        <v>119</v>
      </c>
      <c r="C78" s="66"/>
      <c r="D78" s="66"/>
      <c r="E78" s="53"/>
      <c r="F78" s="41"/>
      <c r="G78" s="38"/>
      <c r="H78" s="38"/>
      <c r="I78" s="38"/>
    </row>
    <row r="79" spans="1:9" ht="45">
      <c r="A79" s="66"/>
      <c r="B79" s="67" t="s">
        <v>120</v>
      </c>
      <c r="C79" s="66"/>
      <c r="D79" s="66"/>
      <c r="E79" s="53"/>
      <c r="F79" s="41"/>
      <c r="G79" s="38"/>
      <c r="H79" s="38"/>
      <c r="I79" s="38"/>
    </row>
    <row r="80" spans="1:9">
      <c r="A80" s="65" t="s">
        <v>29</v>
      </c>
      <c r="B80" s="67" t="s">
        <v>333</v>
      </c>
      <c r="C80" s="66" t="s">
        <v>2</v>
      </c>
      <c r="D80" s="66">
        <v>2</v>
      </c>
      <c r="E80" s="53"/>
      <c r="F80" s="41"/>
      <c r="G80" s="37">
        <f t="shared" ref="G80:G102" si="54">IF(D80="RO",0,D80*E80)</f>
        <v>0</v>
      </c>
      <c r="H80" s="37">
        <f t="shared" ref="H80:H102" si="55">IF(D80="RO",0,D80*F80)</f>
        <v>0</v>
      </c>
      <c r="I80" s="38">
        <f t="shared" ref="I80:I100" si="56">SUM(G80:H80)</f>
        <v>0</v>
      </c>
    </row>
    <row r="81" spans="1:9">
      <c r="A81" s="65" t="s">
        <v>72</v>
      </c>
      <c r="B81" s="67" t="s">
        <v>334</v>
      </c>
      <c r="C81" s="66" t="s">
        <v>2</v>
      </c>
      <c r="D81" s="66" t="s">
        <v>60</v>
      </c>
      <c r="E81" s="53"/>
      <c r="F81" s="41"/>
      <c r="G81" s="37">
        <f t="shared" si="54"/>
        <v>0</v>
      </c>
      <c r="H81" s="37">
        <f t="shared" si="55"/>
        <v>0</v>
      </c>
      <c r="I81" s="38">
        <f t="shared" si="56"/>
        <v>0</v>
      </c>
    </row>
    <row r="82" spans="1:9">
      <c r="A82" s="65" t="s">
        <v>73</v>
      </c>
      <c r="B82" s="67" t="s">
        <v>307</v>
      </c>
      <c r="C82" s="66" t="s">
        <v>2</v>
      </c>
      <c r="D82" s="66" t="s">
        <v>60</v>
      </c>
      <c r="E82" s="53"/>
      <c r="F82" s="41"/>
      <c r="G82" s="37">
        <f t="shared" si="54"/>
        <v>0</v>
      </c>
      <c r="H82" s="37">
        <f t="shared" si="55"/>
        <v>0</v>
      </c>
      <c r="I82" s="38">
        <f t="shared" si="56"/>
        <v>0</v>
      </c>
    </row>
    <row r="83" spans="1:9">
      <c r="A83" s="65" t="s">
        <v>110</v>
      </c>
      <c r="B83" s="67" t="s">
        <v>308</v>
      </c>
      <c r="C83" s="66" t="s">
        <v>2</v>
      </c>
      <c r="D83" s="66" t="s">
        <v>60</v>
      </c>
      <c r="E83" s="53"/>
      <c r="F83" s="41"/>
      <c r="G83" s="37">
        <f t="shared" si="54"/>
        <v>0</v>
      </c>
      <c r="H83" s="37">
        <f t="shared" si="55"/>
        <v>0</v>
      </c>
      <c r="I83" s="38">
        <f t="shared" si="56"/>
        <v>0</v>
      </c>
    </row>
    <row r="84" spans="1:9">
      <c r="A84" s="65" t="s">
        <v>30</v>
      </c>
      <c r="B84" s="67" t="s">
        <v>309</v>
      </c>
      <c r="C84" s="66" t="s">
        <v>2</v>
      </c>
      <c r="D84" s="66" t="s">
        <v>60</v>
      </c>
      <c r="E84" s="53"/>
      <c r="F84" s="41"/>
      <c r="G84" s="37">
        <f t="shared" si="54"/>
        <v>0</v>
      </c>
      <c r="H84" s="37">
        <f t="shared" si="55"/>
        <v>0</v>
      </c>
      <c r="I84" s="38">
        <f t="shared" si="56"/>
        <v>0</v>
      </c>
    </row>
    <row r="85" spans="1:9">
      <c r="A85" s="65" t="s">
        <v>74</v>
      </c>
      <c r="B85" s="67" t="s">
        <v>319</v>
      </c>
      <c r="C85" s="66" t="s">
        <v>2</v>
      </c>
      <c r="D85" s="66">
        <v>2</v>
      </c>
      <c r="E85" s="53"/>
      <c r="F85" s="41"/>
      <c r="G85" s="37">
        <f t="shared" si="54"/>
        <v>0</v>
      </c>
      <c r="H85" s="37">
        <f t="shared" si="55"/>
        <v>0</v>
      </c>
      <c r="I85" s="38">
        <f t="shared" si="56"/>
        <v>0</v>
      </c>
    </row>
    <row r="86" spans="1:9">
      <c r="A86" s="65" t="s">
        <v>75</v>
      </c>
      <c r="B86" s="67" t="s">
        <v>355</v>
      </c>
      <c r="C86" s="66" t="s">
        <v>2</v>
      </c>
      <c r="D86" s="66">
        <v>4</v>
      </c>
      <c r="E86" s="53"/>
      <c r="F86" s="41"/>
      <c r="G86" s="37">
        <f t="shared" si="54"/>
        <v>0</v>
      </c>
      <c r="H86" s="37">
        <f t="shared" si="55"/>
        <v>0</v>
      </c>
      <c r="I86" s="38">
        <f t="shared" si="56"/>
        <v>0</v>
      </c>
    </row>
    <row r="87" spans="1:9">
      <c r="A87" s="65" t="s">
        <v>76</v>
      </c>
      <c r="B87" s="67" t="s">
        <v>357</v>
      </c>
      <c r="C87" s="66" t="s">
        <v>2</v>
      </c>
      <c r="D87" s="66">
        <v>4</v>
      </c>
      <c r="E87" s="53"/>
      <c r="F87" s="41"/>
      <c r="G87" s="37">
        <f t="shared" si="54"/>
        <v>0</v>
      </c>
      <c r="H87" s="37">
        <f t="shared" si="55"/>
        <v>0</v>
      </c>
      <c r="I87" s="38">
        <f t="shared" si="56"/>
        <v>0</v>
      </c>
    </row>
    <row r="88" spans="1:9" ht="30">
      <c r="A88" s="65" t="s">
        <v>77</v>
      </c>
      <c r="B88" s="67" t="s">
        <v>356</v>
      </c>
      <c r="C88" s="66" t="s">
        <v>2</v>
      </c>
      <c r="D88" s="66">
        <v>8</v>
      </c>
      <c r="E88" s="53"/>
      <c r="F88" s="41"/>
      <c r="G88" s="37">
        <f t="shared" si="54"/>
        <v>0</v>
      </c>
      <c r="H88" s="37">
        <f t="shared" si="55"/>
        <v>0</v>
      </c>
      <c r="I88" s="38">
        <f t="shared" si="56"/>
        <v>0</v>
      </c>
    </row>
    <row r="89" spans="1:9">
      <c r="A89" s="65" t="s">
        <v>98</v>
      </c>
      <c r="B89" s="67" t="s">
        <v>331</v>
      </c>
      <c r="C89" s="66" t="s">
        <v>2</v>
      </c>
      <c r="D89" s="66">
        <v>2</v>
      </c>
      <c r="E89" s="53"/>
      <c r="F89" s="41"/>
      <c r="G89" s="37">
        <f t="shared" si="54"/>
        <v>0</v>
      </c>
      <c r="H89" s="37">
        <f t="shared" si="55"/>
        <v>0</v>
      </c>
      <c r="I89" s="38">
        <f t="shared" si="56"/>
        <v>0</v>
      </c>
    </row>
    <row r="90" spans="1:9">
      <c r="A90" s="65" t="s">
        <v>78</v>
      </c>
      <c r="B90" s="67" t="s">
        <v>315</v>
      </c>
      <c r="C90" s="66" t="s">
        <v>2</v>
      </c>
      <c r="D90" s="66">
        <v>2</v>
      </c>
      <c r="E90" s="53"/>
      <c r="F90" s="41"/>
      <c r="G90" s="37">
        <f t="shared" si="54"/>
        <v>0</v>
      </c>
      <c r="H90" s="37">
        <f t="shared" si="55"/>
        <v>0</v>
      </c>
      <c r="I90" s="38">
        <f t="shared" si="56"/>
        <v>0</v>
      </c>
    </row>
    <row r="91" spans="1:9">
      <c r="A91" s="65" t="s">
        <v>143</v>
      </c>
      <c r="B91" s="67" t="s">
        <v>310</v>
      </c>
      <c r="C91" s="66" t="s">
        <v>2</v>
      </c>
      <c r="D91" s="66" t="s">
        <v>60</v>
      </c>
      <c r="E91" s="53"/>
      <c r="F91" s="41"/>
      <c r="G91" s="37">
        <f t="shared" ref="G91" si="57">IF(D91="RO",0,D91*E91)</f>
        <v>0</v>
      </c>
      <c r="H91" s="37">
        <f t="shared" ref="H91" si="58">IF(D91="RO",0,D91*F91)</f>
        <v>0</v>
      </c>
      <c r="I91" s="38">
        <f t="shared" ref="I91" si="59">SUM(G91:H91)</f>
        <v>0</v>
      </c>
    </row>
    <row r="92" spans="1:9">
      <c r="A92" s="65" t="s">
        <v>144</v>
      </c>
      <c r="B92" s="67" t="s">
        <v>358</v>
      </c>
      <c r="C92" s="66" t="s">
        <v>2</v>
      </c>
      <c r="D92" s="66">
        <v>4</v>
      </c>
      <c r="E92" s="53"/>
      <c r="F92" s="41"/>
      <c r="G92" s="37">
        <f t="shared" si="54"/>
        <v>0</v>
      </c>
      <c r="H92" s="37">
        <f t="shared" si="55"/>
        <v>0</v>
      </c>
      <c r="I92" s="38">
        <f t="shared" si="56"/>
        <v>0</v>
      </c>
    </row>
    <row r="93" spans="1:9">
      <c r="A93" s="65" t="s">
        <v>145</v>
      </c>
      <c r="B93" s="67" t="s">
        <v>320</v>
      </c>
      <c r="C93" s="66" t="s">
        <v>2</v>
      </c>
      <c r="D93" s="66">
        <v>4</v>
      </c>
      <c r="E93" s="53"/>
      <c r="F93" s="41"/>
      <c r="G93" s="37">
        <f t="shared" si="54"/>
        <v>0</v>
      </c>
      <c r="H93" s="37">
        <f t="shared" si="55"/>
        <v>0</v>
      </c>
      <c r="I93" s="38">
        <f t="shared" si="56"/>
        <v>0</v>
      </c>
    </row>
    <row r="94" spans="1:9">
      <c r="A94" s="65" t="s">
        <v>146</v>
      </c>
      <c r="B94" s="67" t="s">
        <v>332</v>
      </c>
      <c r="C94" s="66" t="s">
        <v>2</v>
      </c>
      <c r="D94" s="66">
        <v>4</v>
      </c>
      <c r="E94" s="53"/>
      <c r="F94" s="41"/>
      <c r="G94" s="37">
        <f t="shared" si="54"/>
        <v>0</v>
      </c>
      <c r="H94" s="37">
        <f t="shared" si="55"/>
        <v>0</v>
      </c>
      <c r="I94" s="38">
        <f t="shared" si="56"/>
        <v>0</v>
      </c>
    </row>
    <row r="95" spans="1:9">
      <c r="A95" s="65" t="s">
        <v>147</v>
      </c>
      <c r="B95" s="67" t="s">
        <v>311</v>
      </c>
      <c r="C95" s="66" t="s">
        <v>2</v>
      </c>
      <c r="D95" s="66">
        <v>2</v>
      </c>
      <c r="E95" s="53"/>
      <c r="F95" s="41"/>
      <c r="G95" s="37">
        <f t="shared" si="54"/>
        <v>0</v>
      </c>
      <c r="H95" s="37">
        <f t="shared" si="55"/>
        <v>0</v>
      </c>
      <c r="I95" s="38">
        <f t="shared" si="56"/>
        <v>0</v>
      </c>
    </row>
    <row r="96" spans="1:9">
      <c r="A96" s="65" t="s">
        <v>148</v>
      </c>
      <c r="B96" s="67" t="s">
        <v>257</v>
      </c>
      <c r="C96" s="66" t="s">
        <v>2</v>
      </c>
      <c r="D96" s="66" t="s">
        <v>60</v>
      </c>
      <c r="E96" s="53"/>
      <c r="F96" s="41"/>
      <c r="G96" s="37">
        <f t="shared" ref="G96:G99" si="60">IF(D96="RO",0,D96*E96)</f>
        <v>0</v>
      </c>
      <c r="H96" s="37">
        <f t="shared" ref="H96:H99" si="61">IF(D96="RO",0,D96*F96)</f>
        <v>0</v>
      </c>
      <c r="I96" s="38">
        <f t="shared" ref="I96:I97" si="62">SUM(G96:H96)</f>
        <v>0</v>
      </c>
    </row>
    <row r="97" spans="1:11">
      <c r="A97" s="65" t="s">
        <v>149</v>
      </c>
      <c r="B97" s="67" t="s">
        <v>244</v>
      </c>
      <c r="C97" s="66" t="s">
        <v>2</v>
      </c>
      <c r="D97" s="66" t="s">
        <v>60</v>
      </c>
      <c r="E97" s="53"/>
      <c r="F97" s="41"/>
      <c r="G97" s="37">
        <f t="shared" si="60"/>
        <v>0</v>
      </c>
      <c r="H97" s="37">
        <f t="shared" si="61"/>
        <v>0</v>
      </c>
      <c r="I97" s="38">
        <f t="shared" si="62"/>
        <v>0</v>
      </c>
    </row>
    <row r="98" spans="1:11">
      <c r="A98" s="65" t="s">
        <v>150</v>
      </c>
      <c r="B98" s="68" t="s">
        <v>194</v>
      </c>
      <c r="C98" s="66" t="s">
        <v>2</v>
      </c>
      <c r="D98" s="66" t="s">
        <v>60</v>
      </c>
      <c r="E98" s="53"/>
      <c r="F98" s="41"/>
      <c r="G98" s="37">
        <f t="shared" si="60"/>
        <v>0</v>
      </c>
      <c r="H98" s="37">
        <f t="shared" si="61"/>
        <v>0</v>
      </c>
      <c r="I98" s="38">
        <f>SUM(G98:H98)</f>
        <v>0</v>
      </c>
    </row>
    <row r="99" spans="1:11">
      <c r="A99" s="65" t="s">
        <v>151</v>
      </c>
      <c r="B99" s="68" t="s">
        <v>259</v>
      </c>
      <c r="C99" s="66" t="s">
        <v>2</v>
      </c>
      <c r="D99" s="66" t="s">
        <v>60</v>
      </c>
      <c r="E99" s="53"/>
      <c r="F99" s="41"/>
      <c r="G99" s="37">
        <f t="shared" si="60"/>
        <v>0</v>
      </c>
      <c r="H99" s="37">
        <f t="shared" si="61"/>
        <v>0</v>
      </c>
      <c r="I99" s="38">
        <f t="shared" ref="I99" si="63">SUM(G99:H99)</f>
        <v>0</v>
      </c>
    </row>
    <row r="100" spans="1:11">
      <c r="A100" s="65" t="s">
        <v>152</v>
      </c>
      <c r="B100" s="67" t="s">
        <v>267</v>
      </c>
      <c r="C100" s="66" t="s">
        <v>2</v>
      </c>
      <c r="D100" s="66">
        <v>5</v>
      </c>
      <c r="E100" s="53"/>
      <c r="F100" s="41"/>
      <c r="G100" s="37">
        <f t="shared" si="54"/>
        <v>0</v>
      </c>
      <c r="H100" s="37">
        <f t="shared" si="55"/>
        <v>0</v>
      </c>
      <c r="I100" s="38">
        <f t="shared" si="56"/>
        <v>0</v>
      </c>
    </row>
    <row r="101" spans="1:11">
      <c r="A101" s="65" t="s">
        <v>191</v>
      </c>
      <c r="B101" s="67" t="s">
        <v>258</v>
      </c>
      <c r="C101" s="66" t="s">
        <v>2</v>
      </c>
      <c r="D101" s="66">
        <v>4</v>
      </c>
      <c r="E101" s="53"/>
      <c r="F101" s="41"/>
      <c r="G101" s="37">
        <f t="shared" si="54"/>
        <v>0</v>
      </c>
      <c r="H101" s="37">
        <f t="shared" si="55"/>
        <v>0</v>
      </c>
      <c r="I101" s="38">
        <f>SUM(G101:H101)</f>
        <v>0</v>
      </c>
    </row>
    <row r="102" spans="1:11">
      <c r="A102" s="65"/>
      <c r="B102" s="62" t="s">
        <v>125</v>
      </c>
      <c r="C102" s="65"/>
      <c r="D102" s="65"/>
      <c r="E102" s="53"/>
      <c r="F102" s="41"/>
      <c r="G102" s="37">
        <f t="shared" si="54"/>
        <v>0</v>
      </c>
      <c r="H102" s="37">
        <f t="shared" si="55"/>
        <v>0</v>
      </c>
      <c r="I102" s="38">
        <f t="shared" ref="I102" si="64">SUM(G102:H102)</f>
        <v>0</v>
      </c>
    </row>
    <row r="103" spans="1:11">
      <c r="A103" s="21"/>
      <c r="B103" s="60"/>
      <c r="C103" s="21"/>
      <c r="D103" s="25"/>
      <c r="E103" s="139"/>
      <c r="F103" s="139"/>
      <c r="G103" s="139"/>
      <c r="H103" s="139"/>
      <c r="I103" s="139"/>
    </row>
    <row r="104" spans="1:11">
      <c r="A104" s="23">
        <v>3</v>
      </c>
      <c r="B104" s="24" t="s">
        <v>31</v>
      </c>
      <c r="C104" s="21"/>
      <c r="D104" s="25"/>
      <c r="E104" s="139"/>
      <c r="F104" s="139"/>
      <c r="G104" s="139"/>
      <c r="H104" s="139"/>
      <c r="I104" s="139"/>
    </row>
    <row r="105" spans="1:11">
      <c r="A105" s="23">
        <v>3.1</v>
      </c>
      <c r="B105" s="24" t="s">
        <v>158</v>
      </c>
      <c r="C105" s="21"/>
      <c r="D105" s="25"/>
      <c r="E105" s="139"/>
      <c r="F105" s="139"/>
      <c r="G105" s="139"/>
      <c r="H105" s="139"/>
      <c r="I105" s="139"/>
    </row>
    <row r="106" spans="1:11" ht="150">
      <c r="A106" s="23"/>
      <c r="B106" s="35" t="s">
        <v>361</v>
      </c>
      <c r="C106" s="21"/>
      <c r="D106" s="25"/>
      <c r="E106" s="139"/>
      <c r="F106" s="139"/>
      <c r="G106" s="139"/>
      <c r="H106" s="139"/>
      <c r="I106" s="139"/>
    </row>
    <row r="107" spans="1:11" ht="120">
      <c r="A107" s="23"/>
      <c r="B107" s="35" t="s">
        <v>254</v>
      </c>
      <c r="C107" s="21"/>
      <c r="D107" s="25"/>
      <c r="E107" s="139"/>
      <c r="F107" s="139"/>
      <c r="G107" s="139"/>
      <c r="H107" s="139"/>
      <c r="I107" s="139"/>
    </row>
    <row r="108" spans="1:11" ht="150">
      <c r="A108" s="23"/>
      <c r="B108" s="35" t="s">
        <v>304</v>
      </c>
      <c r="C108" s="21"/>
      <c r="D108" s="25"/>
      <c r="E108" s="139"/>
      <c r="F108" s="139"/>
      <c r="G108" s="139"/>
      <c r="H108" s="139"/>
      <c r="I108" s="139"/>
    </row>
    <row r="109" spans="1:11" ht="25.5">
      <c r="A109" s="36"/>
      <c r="B109" s="24" t="s">
        <v>186</v>
      </c>
      <c r="C109" s="36"/>
      <c r="D109" s="40"/>
      <c r="E109" s="38"/>
      <c r="F109" s="38"/>
      <c r="G109" s="37"/>
      <c r="H109" s="37"/>
      <c r="I109" s="38"/>
    </row>
    <row r="110" spans="1:11">
      <c r="A110" s="36" t="s">
        <v>32</v>
      </c>
      <c r="B110" s="69" t="s">
        <v>155</v>
      </c>
      <c r="C110" s="36" t="s">
        <v>23</v>
      </c>
      <c r="D110" s="141">
        <v>20</v>
      </c>
      <c r="E110" s="38"/>
      <c r="F110" s="38"/>
      <c r="G110" s="37">
        <f t="shared" ref="G110:G112" si="65">IF(D110="RO",0,D110*E110)</f>
        <v>0</v>
      </c>
      <c r="H110" s="37">
        <f t="shared" ref="H110:H112" si="66">IF(D110="RO",0,D110*F110)</f>
        <v>0</v>
      </c>
      <c r="I110" s="38">
        <f t="shared" ref="I110:I112" si="67">SUM(G110:H110)</f>
        <v>0</v>
      </c>
      <c r="K110" s="70"/>
    </row>
    <row r="111" spans="1:11">
      <c r="A111" s="36" t="s">
        <v>33</v>
      </c>
      <c r="B111" s="69" t="s">
        <v>156</v>
      </c>
      <c r="C111" s="36" t="s">
        <v>23</v>
      </c>
      <c r="D111" s="40">
        <v>15</v>
      </c>
      <c r="E111" s="38"/>
      <c r="F111" s="38"/>
      <c r="G111" s="37">
        <f t="shared" si="65"/>
        <v>0</v>
      </c>
      <c r="H111" s="37">
        <f t="shared" si="66"/>
        <v>0</v>
      </c>
      <c r="I111" s="38">
        <f t="shared" si="67"/>
        <v>0</v>
      </c>
      <c r="K111" s="70"/>
    </row>
    <row r="112" spans="1:11">
      <c r="A112" s="36" t="s">
        <v>34</v>
      </c>
      <c r="B112" s="69" t="s">
        <v>157</v>
      </c>
      <c r="C112" s="36" t="s">
        <v>23</v>
      </c>
      <c r="D112" s="141">
        <v>90</v>
      </c>
      <c r="E112" s="38"/>
      <c r="F112" s="38"/>
      <c r="G112" s="37">
        <f t="shared" si="65"/>
        <v>0</v>
      </c>
      <c r="H112" s="37">
        <f t="shared" si="66"/>
        <v>0</v>
      </c>
      <c r="I112" s="38">
        <f t="shared" si="67"/>
        <v>0</v>
      </c>
      <c r="K112" s="70"/>
    </row>
    <row r="113" spans="1:11">
      <c r="A113" s="52"/>
      <c r="B113" s="71"/>
      <c r="C113" s="52"/>
      <c r="D113" s="65"/>
      <c r="E113" s="55"/>
      <c r="F113" s="55"/>
      <c r="G113" s="54"/>
      <c r="H113" s="54"/>
      <c r="I113" s="55"/>
    </row>
    <row r="114" spans="1:11">
      <c r="A114" s="23">
        <v>3.2</v>
      </c>
      <c r="B114" s="24" t="s">
        <v>203</v>
      </c>
      <c r="C114" s="21"/>
      <c r="D114" s="25"/>
      <c r="E114" s="139"/>
      <c r="F114" s="139"/>
      <c r="G114" s="139"/>
      <c r="H114" s="139"/>
      <c r="I114" s="139"/>
    </row>
    <row r="115" spans="1:11" ht="120">
      <c r="A115" s="23"/>
      <c r="B115" s="35" t="s">
        <v>362</v>
      </c>
      <c r="C115" s="21"/>
      <c r="D115" s="25"/>
      <c r="E115" s="139"/>
      <c r="F115" s="139"/>
      <c r="G115" s="139"/>
      <c r="H115" s="139"/>
      <c r="I115" s="139"/>
    </row>
    <row r="116" spans="1:11" ht="105">
      <c r="A116" s="23"/>
      <c r="B116" s="35" t="s">
        <v>265</v>
      </c>
      <c r="C116" s="21"/>
      <c r="D116" s="25"/>
      <c r="E116" s="139"/>
      <c r="F116" s="139"/>
      <c r="G116" s="139"/>
      <c r="H116" s="139"/>
      <c r="I116" s="139"/>
    </row>
    <row r="117" spans="1:11" ht="25.5">
      <c r="A117" s="36"/>
      <c r="B117" s="24" t="s">
        <v>186</v>
      </c>
      <c r="C117" s="36"/>
      <c r="D117" s="40"/>
      <c r="E117" s="38"/>
      <c r="F117" s="38"/>
      <c r="G117" s="37"/>
      <c r="H117" s="37"/>
      <c r="I117" s="38"/>
    </row>
    <row r="118" spans="1:11">
      <c r="A118" s="36" t="s">
        <v>104</v>
      </c>
      <c r="B118" s="69" t="s">
        <v>156</v>
      </c>
      <c r="C118" s="36" t="s">
        <v>23</v>
      </c>
      <c r="D118" s="40" t="s">
        <v>60</v>
      </c>
      <c r="E118" s="38"/>
      <c r="F118" s="38"/>
      <c r="G118" s="37">
        <f t="shared" ref="G118:G119" si="68">IF(D118="RO",0,D118*E118)</f>
        <v>0</v>
      </c>
      <c r="H118" s="37">
        <f t="shared" ref="H118:H119" si="69">IF(D118="RO",0,D118*F118)</f>
        <v>0</v>
      </c>
      <c r="I118" s="38">
        <f t="shared" ref="I118:I119" si="70">SUM(G118:H118)</f>
        <v>0</v>
      </c>
      <c r="K118" s="70"/>
    </row>
    <row r="119" spans="1:11">
      <c r="A119" s="36" t="s">
        <v>105</v>
      </c>
      <c r="B119" s="69" t="s">
        <v>157</v>
      </c>
      <c r="C119" s="36" t="s">
        <v>23</v>
      </c>
      <c r="D119" s="40" t="s">
        <v>60</v>
      </c>
      <c r="E119" s="38"/>
      <c r="F119" s="38"/>
      <c r="G119" s="37">
        <f t="shared" si="68"/>
        <v>0</v>
      </c>
      <c r="H119" s="37">
        <f t="shared" si="69"/>
        <v>0</v>
      </c>
      <c r="I119" s="38">
        <f t="shared" si="70"/>
        <v>0</v>
      </c>
      <c r="K119" s="70"/>
    </row>
    <row r="120" spans="1:11">
      <c r="A120" s="36"/>
      <c r="B120" s="69"/>
      <c r="C120" s="36"/>
      <c r="D120" s="40"/>
      <c r="E120" s="38"/>
      <c r="F120" s="38"/>
      <c r="G120" s="37"/>
      <c r="H120" s="37"/>
      <c r="I120" s="38"/>
    </row>
    <row r="121" spans="1:11">
      <c r="A121" s="23">
        <v>3.3</v>
      </c>
      <c r="B121" s="24" t="s">
        <v>234</v>
      </c>
      <c r="C121" s="21"/>
      <c r="D121" s="25"/>
      <c r="E121" s="139"/>
      <c r="F121" s="139"/>
      <c r="G121" s="139"/>
      <c r="H121" s="139"/>
      <c r="I121" s="139"/>
    </row>
    <row r="122" spans="1:11" ht="120">
      <c r="A122" s="36"/>
      <c r="B122" s="35" t="s">
        <v>363</v>
      </c>
      <c r="C122" s="36"/>
      <c r="D122" s="40"/>
      <c r="E122" s="38"/>
      <c r="F122" s="38"/>
      <c r="G122" s="38"/>
      <c r="H122" s="38"/>
      <c r="I122" s="38"/>
    </row>
    <row r="123" spans="1:11" ht="105">
      <c r="A123" s="36"/>
      <c r="B123" s="35" t="s">
        <v>305</v>
      </c>
      <c r="C123" s="36"/>
      <c r="D123" s="40"/>
      <c r="E123" s="38"/>
      <c r="F123" s="38"/>
      <c r="G123" s="38"/>
      <c r="H123" s="38"/>
      <c r="I123" s="38"/>
    </row>
    <row r="124" spans="1:11" ht="25.5">
      <c r="A124" s="36"/>
      <c r="B124" s="24" t="s">
        <v>186</v>
      </c>
      <c r="C124" s="36"/>
      <c r="D124" s="40"/>
      <c r="E124" s="38"/>
      <c r="F124" s="38"/>
      <c r="G124" s="37"/>
      <c r="H124" s="37"/>
      <c r="I124" s="38"/>
    </row>
    <row r="125" spans="1:11">
      <c r="A125" s="36" t="s">
        <v>204</v>
      </c>
      <c r="B125" s="35" t="s">
        <v>159</v>
      </c>
      <c r="C125" s="36" t="s">
        <v>23</v>
      </c>
      <c r="D125" s="40">
        <v>12</v>
      </c>
      <c r="E125" s="38"/>
      <c r="F125" s="38"/>
      <c r="G125" s="37">
        <f t="shared" ref="G125:G127" si="71">IF(D125="RO",0,D125*E125)</f>
        <v>0</v>
      </c>
      <c r="H125" s="37">
        <f t="shared" ref="H125:H127" si="72">IF(D125="RO",0,D125*F125)</f>
        <v>0</v>
      </c>
      <c r="I125" s="38">
        <f t="shared" ref="I125:I127" si="73">SUM(G125:H125)</f>
        <v>0</v>
      </c>
    </row>
    <row r="126" spans="1:11" ht="30">
      <c r="A126" s="36" t="s">
        <v>205</v>
      </c>
      <c r="B126" s="35" t="s">
        <v>185</v>
      </c>
      <c r="C126" s="36" t="s">
        <v>23</v>
      </c>
      <c r="D126" s="40" t="s">
        <v>60</v>
      </c>
      <c r="E126" s="38"/>
      <c r="F126" s="38"/>
      <c r="G126" s="37">
        <f t="shared" si="71"/>
        <v>0</v>
      </c>
      <c r="H126" s="37">
        <f t="shared" si="72"/>
        <v>0</v>
      </c>
      <c r="I126" s="38">
        <f t="shared" si="73"/>
        <v>0</v>
      </c>
    </row>
    <row r="127" spans="1:11">
      <c r="A127" s="36" t="s">
        <v>206</v>
      </c>
      <c r="B127" s="35" t="s">
        <v>157</v>
      </c>
      <c r="C127" s="36" t="s">
        <v>23</v>
      </c>
      <c r="D127" s="40">
        <v>22</v>
      </c>
      <c r="E127" s="38"/>
      <c r="F127" s="38"/>
      <c r="G127" s="37">
        <f t="shared" si="71"/>
        <v>0</v>
      </c>
      <c r="H127" s="37">
        <f t="shared" si="72"/>
        <v>0</v>
      </c>
      <c r="I127" s="38">
        <f t="shared" si="73"/>
        <v>0</v>
      </c>
    </row>
    <row r="128" spans="1:11">
      <c r="A128" s="36"/>
      <c r="B128" s="69"/>
      <c r="C128" s="36"/>
      <c r="D128" s="40"/>
      <c r="E128" s="38"/>
      <c r="F128" s="38"/>
      <c r="G128" s="37"/>
      <c r="H128" s="37"/>
      <c r="I128" s="38"/>
    </row>
    <row r="129" spans="1:9">
      <c r="A129" s="23">
        <v>3.4</v>
      </c>
      <c r="B129" s="24" t="s">
        <v>233</v>
      </c>
      <c r="C129" s="21"/>
      <c r="D129" s="25"/>
      <c r="E129" s="139"/>
      <c r="F129" s="139"/>
      <c r="G129" s="139"/>
      <c r="H129" s="139"/>
      <c r="I129" s="139"/>
    </row>
    <row r="130" spans="1:9" ht="120">
      <c r="A130" s="36"/>
      <c r="B130" s="35" t="s">
        <v>364</v>
      </c>
      <c r="C130" s="36"/>
      <c r="D130" s="40"/>
      <c r="E130" s="38"/>
      <c r="F130" s="38"/>
      <c r="G130" s="38"/>
      <c r="H130" s="38"/>
      <c r="I130" s="38"/>
    </row>
    <row r="131" spans="1:9" ht="105">
      <c r="A131" s="36"/>
      <c r="B131" s="35" t="s">
        <v>260</v>
      </c>
      <c r="C131" s="36"/>
      <c r="D131" s="40"/>
      <c r="E131" s="38"/>
      <c r="F131" s="38"/>
      <c r="G131" s="38"/>
      <c r="H131" s="38"/>
      <c r="I131" s="38"/>
    </row>
    <row r="132" spans="1:9" ht="25.5">
      <c r="A132" s="36"/>
      <c r="B132" s="24" t="s">
        <v>186</v>
      </c>
      <c r="C132" s="36"/>
      <c r="D132" s="40"/>
      <c r="E132" s="38"/>
      <c r="F132" s="38"/>
      <c r="G132" s="37"/>
      <c r="H132" s="37"/>
      <c r="I132" s="38"/>
    </row>
    <row r="133" spans="1:9">
      <c r="A133" s="36" t="s">
        <v>235</v>
      </c>
      <c r="B133" s="35" t="s">
        <v>159</v>
      </c>
      <c r="C133" s="36" t="s">
        <v>23</v>
      </c>
      <c r="D133" s="40">
        <v>30</v>
      </c>
      <c r="E133" s="38"/>
      <c r="F133" s="38"/>
      <c r="G133" s="37">
        <f t="shared" ref="G133:G135" si="74">IF(D133="RO",0,D133*E133)</f>
        <v>0</v>
      </c>
      <c r="H133" s="37">
        <f t="shared" ref="H133:H135" si="75">IF(D133="RO",0,D133*F133)</f>
        <v>0</v>
      </c>
      <c r="I133" s="38">
        <f t="shared" ref="I133:I135" si="76">SUM(G133:H133)</f>
        <v>0</v>
      </c>
    </row>
    <row r="134" spans="1:9" ht="30">
      <c r="A134" s="36" t="s">
        <v>236</v>
      </c>
      <c r="B134" s="35" t="s">
        <v>185</v>
      </c>
      <c r="C134" s="36" t="s">
        <v>23</v>
      </c>
      <c r="D134" s="40" t="s">
        <v>60</v>
      </c>
      <c r="E134" s="38"/>
      <c r="F134" s="38"/>
      <c r="G134" s="37">
        <f t="shared" si="74"/>
        <v>0</v>
      </c>
      <c r="H134" s="37">
        <f t="shared" si="75"/>
        <v>0</v>
      </c>
      <c r="I134" s="38">
        <f t="shared" si="76"/>
        <v>0</v>
      </c>
    </row>
    <row r="135" spans="1:9">
      <c r="A135" s="36" t="s">
        <v>237</v>
      </c>
      <c r="B135" s="35" t="s">
        <v>157</v>
      </c>
      <c r="C135" s="36" t="s">
        <v>23</v>
      </c>
      <c r="D135" s="40" t="s">
        <v>60</v>
      </c>
      <c r="E135" s="38"/>
      <c r="F135" s="38"/>
      <c r="G135" s="37">
        <f t="shared" si="74"/>
        <v>0</v>
      </c>
      <c r="H135" s="37">
        <f t="shared" si="75"/>
        <v>0</v>
      </c>
      <c r="I135" s="38">
        <f t="shared" si="76"/>
        <v>0</v>
      </c>
    </row>
    <row r="136" spans="1:9">
      <c r="A136" s="36"/>
      <c r="B136" s="24"/>
      <c r="C136" s="36"/>
      <c r="D136" s="40"/>
      <c r="E136" s="38"/>
      <c r="F136" s="38"/>
      <c r="G136" s="37"/>
      <c r="H136" s="37"/>
      <c r="I136" s="38"/>
    </row>
    <row r="137" spans="1:9" ht="45">
      <c r="A137" s="34">
        <v>3.5</v>
      </c>
      <c r="B137" s="35" t="s">
        <v>365</v>
      </c>
      <c r="C137" s="36"/>
      <c r="D137" s="40"/>
      <c r="E137" s="41"/>
      <c r="F137" s="41"/>
      <c r="G137" s="41"/>
      <c r="H137" s="41"/>
      <c r="I137" s="41"/>
    </row>
    <row r="138" spans="1:9">
      <c r="A138" s="36"/>
      <c r="C138" s="36"/>
      <c r="D138" s="40"/>
      <c r="E138" s="41"/>
      <c r="F138" s="41"/>
      <c r="G138" s="41"/>
      <c r="H138" s="41"/>
      <c r="I138" s="41"/>
    </row>
    <row r="139" spans="1:9">
      <c r="A139" s="36" t="s">
        <v>160</v>
      </c>
      <c r="B139" s="73" t="s">
        <v>35</v>
      </c>
      <c r="C139" s="36" t="s">
        <v>36</v>
      </c>
      <c r="D139" s="40" t="s">
        <v>60</v>
      </c>
      <c r="E139" s="41"/>
      <c r="F139" s="41"/>
      <c r="G139" s="37">
        <f t="shared" ref="G139:G140" si="77">IF(D139="RO",0,D139*E139)</f>
        <v>0</v>
      </c>
      <c r="H139" s="37">
        <f t="shared" ref="H139:H140" si="78">IF(D139="RO",0,D139*F139)</f>
        <v>0</v>
      </c>
      <c r="I139" s="38">
        <f t="shared" ref="I139:I140" si="79">SUM(G139:H139)</f>
        <v>0</v>
      </c>
    </row>
    <row r="140" spans="1:9">
      <c r="A140" s="36" t="s">
        <v>161</v>
      </c>
      <c r="B140" s="73" t="s">
        <v>153</v>
      </c>
      <c r="C140" s="36" t="s">
        <v>36</v>
      </c>
      <c r="D140" s="40">
        <v>170</v>
      </c>
      <c r="E140" s="41"/>
      <c r="F140" s="41"/>
      <c r="G140" s="37">
        <f t="shared" si="77"/>
        <v>0</v>
      </c>
      <c r="H140" s="37">
        <f t="shared" si="78"/>
        <v>0</v>
      </c>
      <c r="I140" s="38">
        <f t="shared" si="79"/>
        <v>0</v>
      </c>
    </row>
    <row r="141" spans="1:9">
      <c r="A141" s="36"/>
      <c r="B141" s="73"/>
      <c r="C141" s="36"/>
      <c r="D141" s="40"/>
      <c r="E141" s="41"/>
      <c r="F141" s="41"/>
      <c r="G141" s="41"/>
      <c r="H141" s="41"/>
      <c r="I141" s="41"/>
    </row>
    <row r="142" spans="1:9" ht="45">
      <c r="A142" s="34">
        <v>3.6</v>
      </c>
      <c r="B142" s="35" t="s">
        <v>366</v>
      </c>
      <c r="C142" s="36"/>
      <c r="D142" s="40"/>
      <c r="E142" s="41"/>
      <c r="F142" s="41"/>
      <c r="G142" s="41"/>
      <c r="H142" s="41"/>
      <c r="I142" s="41"/>
    </row>
    <row r="143" spans="1:9">
      <c r="A143" s="36"/>
      <c r="B143" s="35"/>
      <c r="C143" s="36"/>
      <c r="D143" s="40"/>
      <c r="E143" s="41"/>
      <c r="F143" s="41"/>
      <c r="G143" s="41"/>
      <c r="H143" s="41"/>
      <c r="I143" s="41"/>
    </row>
    <row r="144" spans="1:9">
      <c r="A144" s="36" t="s">
        <v>162</v>
      </c>
      <c r="B144" s="35" t="s">
        <v>35</v>
      </c>
      <c r="C144" s="36" t="s">
        <v>36</v>
      </c>
      <c r="D144" s="40" t="s">
        <v>60</v>
      </c>
      <c r="E144" s="41"/>
      <c r="F144" s="41"/>
      <c r="G144" s="37">
        <f t="shared" ref="G144" si="80">IF(D144="RO",0,D144*E144)</f>
        <v>0</v>
      </c>
      <c r="H144" s="37">
        <f t="shared" ref="H144" si="81">IF(D144="RO",0,D144*F144)</f>
        <v>0</v>
      </c>
      <c r="I144" s="38">
        <f t="shared" ref="I144" si="82">SUM(G144:H144)</f>
        <v>0</v>
      </c>
    </row>
    <row r="145" spans="1:9">
      <c r="A145" s="36" t="s">
        <v>163</v>
      </c>
      <c r="B145" s="35" t="s">
        <v>112</v>
      </c>
      <c r="C145" s="36" t="s">
        <v>36</v>
      </c>
      <c r="D145" s="40">
        <v>110</v>
      </c>
      <c r="E145" s="41"/>
      <c r="F145" s="41"/>
      <c r="G145" s="37">
        <f t="shared" ref="G145" si="83">IF(D145="RO",0,D145*E145)</f>
        <v>0</v>
      </c>
      <c r="H145" s="37">
        <f t="shared" ref="H145" si="84">IF(D145="RO",0,D145*F145)</f>
        <v>0</v>
      </c>
      <c r="I145" s="38">
        <f t="shared" ref="I145" si="85">SUM(G145:H145)</f>
        <v>0</v>
      </c>
    </row>
    <row r="146" spans="1:9">
      <c r="A146" s="36"/>
      <c r="C146" s="36"/>
      <c r="D146" s="40"/>
      <c r="E146" s="41"/>
      <c r="F146" s="41"/>
      <c r="G146" s="41"/>
      <c r="H146" s="41"/>
      <c r="I146" s="41"/>
    </row>
    <row r="147" spans="1:9" ht="195">
      <c r="A147" s="74">
        <v>3.7</v>
      </c>
      <c r="B147" s="75" t="s">
        <v>253</v>
      </c>
      <c r="C147" s="74"/>
      <c r="D147" s="76"/>
      <c r="E147" s="41"/>
      <c r="F147" s="41"/>
      <c r="G147" s="38"/>
      <c r="H147" s="38"/>
      <c r="I147" s="38"/>
    </row>
    <row r="148" spans="1:9">
      <c r="A148" s="74" t="s">
        <v>207</v>
      </c>
      <c r="B148" s="77" t="s">
        <v>108</v>
      </c>
      <c r="C148" s="78" t="s">
        <v>2</v>
      </c>
      <c r="D148" s="40">
        <v>10</v>
      </c>
      <c r="E148" s="7"/>
      <c r="F148" s="41"/>
      <c r="G148" s="37">
        <f t="shared" ref="G148" si="86">IF(D148="RO",0,D148*E148)</f>
        <v>0</v>
      </c>
      <c r="H148" s="37">
        <f t="shared" ref="H148" si="87">IF(D148="RO",0,D148*F148)</f>
        <v>0</v>
      </c>
      <c r="I148" s="38">
        <f t="shared" ref="I148" si="88">SUM(G148:H148)</f>
        <v>0</v>
      </c>
    </row>
    <row r="149" spans="1:9">
      <c r="A149" s="74" t="s">
        <v>208</v>
      </c>
      <c r="B149" s="77" t="s">
        <v>130</v>
      </c>
      <c r="C149" s="78" t="s">
        <v>2</v>
      </c>
      <c r="D149" s="40" t="s">
        <v>60</v>
      </c>
      <c r="E149" s="7"/>
      <c r="F149" s="41"/>
      <c r="G149" s="37">
        <f t="shared" ref="G149:G171" si="89">IF(D149="RO",0,D149*E149)</f>
        <v>0</v>
      </c>
      <c r="H149" s="37">
        <f t="shared" ref="H149:H171" si="90">IF(D149="RO",0,D149*F149)</f>
        <v>0</v>
      </c>
      <c r="I149" s="38">
        <f t="shared" ref="I149:I171" si="91">SUM(G149:H149)</f>
        <v>0</v>
      </c>
    </row>
    <row r="150" spans="1:9">
      <c r="A150" s="74" t="s">
        <v>209</v>
      </c>
      <c r="B150" s="77" t="s">
        <v>271</v>
      </c>
      <c r="C150" s="78" t="s">
        <v>2</v>
      </c>
      <c r="D150" s="40" t="s">
        <v>60</v>
      </c>
      <c r="E150" s="7"/>
      <c r="F150" s="41"/>
      <c r="G150" s="37">
        <f t="shared" ref="G150" si="92">IF(D150="RO",0,D150*E150)</f>
        <v>0</v>
      </c>
      <c r="H150" s="37">
        <f t="shared" ref="H150" si="93">IF(D150="RO",0,D150*F150)</f>
        <v>0</v>
      </c>
      <c r="I150" s="38">
        <f t="shared" ref="I150" si="94">SUM(G150:H150)</f>
        <v>0</v>
      </c>
    </row>
    <row r="151" spans="1:9">
      <c r="A151" s="74" t="s">
        <v>210</v>
      </c>
      <c r="B151" s="77" t="s">
        <v>270</v>
      </c>
      <c r="C151" s="78" t="s">
        <v>2</v>
      </c>
      <c r="D151" s="40">
        <v>1</v>
      </c>
      <c r="E151" s="7"/>
      <c r="F151" s="41"/>
      <c r="G151" s="37">
        <f t="shared" si="89"/>
        <v>0</v>
      </c>
      <c r="H151" s="37">
        <f t="shared" si="90"/>
        <v>0</v>
      </c>
      <c r="I151" s="38">
        <f t="shared" si="91"/>
        <v>0</v>
      </c>
    </row>
    <row r="152" spans="1:9">
      <c r="A152" s="74" t="s">
        <v>211</v>
      </c>
      <c r="B152" s="77" t="s">
        <v>325</v>
      </c>
      <c r="C152" s="78" t="s">
        <v>2</v>
      </c>
      <c r="D152" s="40">
        <v>2</v>
      </c>
      <c r="E152" s="7"/>
      <c r="F152" s="41"/>
      <c r="G152" s="37">
        <f t="shared" ref="G152" si="95">IF(D152="RO",0,D152*E152)</f>
        <v>0</v>
      </c>
      <c r="H152" s="37">
        <f t="shared" ref="H152" si="96">IF(D152="RO",0,D152*F152)</f>
        <v>0</v>
      </c>
      <c r="I152" s="38">
        <f t="shared" ref="I152" si="97">SUM(G152:H152)</f>
        <v>0</v>
      </c>
    </row>
    <row r="153" spans="1:9">
      <c r="A153" s="74" t="s">
        <v>212</v>
      </c>
      <c r="B153" s="77" t="s">
        <v>328</v>
      </c>
      <c r="C153" s="78" t="s">
        <v>2</v>
      </c>
      <c r="D153" s="40">
        <v>1</v>
      </c>
      <c r="E153" s="7"/>
      <c r="F153" s="41"/>
      <c r="G153" s="37">
        <f t="shared" ref="G153" si="98">IF(D153="RO",0,D153*E153)</f>
        <v>0</v>
      </c>
      <c r="H153" s="37">
        <f t="shared" ref="H153" si="99">IF(D153="RO",0,D153*F153)</f>
        <v>0</v>
      </c>
      <c r="I153" s="38">
        <f t="shared" ref="I153" si="100">SUM(G153:H153)</f>
        <v>0</v>
      </c>
    </row>
    <row r="154" spans="1:9">
      <c r="A154" s="74" t="s">
        <v>213</v>
      </c>
      <c r="B154" s="77" t="s">
        <v>326</v>
      </c>
      <c r="C154" s="78" t="s">
        <v>2</v>
      </c>
      <c r="D154" s="40">
        <v>1</v>
      </c>
      <c r="E154" s="7"/>
      <c r="F154" s="41"/>
      <c r="G154" s="37">
        <f t="shared" ref="G154" si="101">IF(D154="RO",0,D154*E154)</f>
        <v>0</v>
      </c>
      <c r="H154" s="37">
        <f t="shared" ref="H154" si="102">IF(D154="RO",0,D154*F154)</f>
        <v>0</v>
      </c>
      <c r="I154" s="38">
        <f t="shared" ref="I154" si="103">SUM(G154:H154)</f>
        <v>0</v>
      </c>
    </row>
    <row r="155" spans="1:9">
      <c r="A155" s="74" t="s">
        <v>214</v>
      </c>
      <c r="B155" s="77" t="s">
        <v>327</v>
      </c>
      <c r="C155" s="78" t="s">
        <v>2</v>
      </c>
      <c r="D155" s="40">
        <v>6</v>
      </c>
      <c r="E155" s="7"/>
      <c r="F155" s="41"/>
      <c r="G155" s="37">
        <f t="shared" ref="G155" si="104">IF(D155="RO",0,D155*E155)</f>
        <v>0</v>
      </c>
      <c r="H155" s="37">
        <f t="shared" ref="H155" si="105">IF(D155="RO",0,D155*F155)</f>
        <v>0</v>
      </c>
      <c r="I155" s="38">
        <f t="shared" ref="I155" si="106">SUM(G155:H155)</f>
        <v>0</v>
      </c>
    </row>
    <row r="156" spans="1:9">
      <c r="A156" s="74" t="s">
        <v>215</v>
      </c>
      <c r="B156" s="77" t="s">
        <v>249</v>
      </c>
      <c r="C156" s="78" t="s">
        <v>2</v>
      </c>
      <c r="D156" s="40">
        <v>14</v>
      </c>
      <c r="E156" s="7"/>
      <c r="F156" s="41"/>
      <c r="G156" s="37">
        <f t="shared" ref="G156" si="107">IF(D156="RO",0,D156*E156)</f>
        <v>0</v>
      </c>
      <c r="H156" s="37">
        <f t="shared" ref="H156" si="108">IF(D156="RO",0,D156*F156)</f>
        <v>0</v>
      </c>
      <c r="I156" s="38">
        <f t="shared" ref="I156" si="109">SUM(G156:H156)</f>
        <v>0</v>
      </c>
    </row>
    <row r="157" spans="1:9">
      <c r="A157" s="74" t="s">
        <v>216</v>
      </c>
      <c r="B157" s="136" t="s">
        <v>264</v>
      </c>
      <c r="C157" s="78" t="s">
        <v>85</v>
      </c>
      <c r="D157" s="40">
        <v>2</v>
      </c>
      <c r="E157" s="7"/>
      <c r="F157" s="41"/>
      <c r="G157" s="37">
        <f t="shared" si="89"/>
        <v>0</v>
      </c>
      <c r="H157" s="37">
        <f t="shared" si="90"/>
        <v>0</v>
      </c>
      <c r="I157" s="38">
        <f t="shared" si="91"/>
        <v>0</v>
      </c>
    </row>
    <row r="158" spans="1:9">
      <c r="A158" s="74" t="s">
        <v>217</v>
      </c>
      <c r="B158" s="136" t="s">
        <v>269</v>
      </c>
      <c r="C158" s="78" t="s">
        <v>85</v>
      </c>
      <c r="D158" s="65">
        <v>30</v>
      </c>
      <c r="E158" s="7"/>
      <c r="F158" s="41"/>
      <c r="G158" s="37">
        <f t="shared" si="89"/>
        <v>0</v>
      </c>
      <c r="H158" s="37">
        <f t="shared" si="90"/>
        <v>0</v>
      </c>
      <c r="I158" s="38">
        <f t="shared" si="91"/>
        <v>0</v>
      </c>
    </row>
    <row r="159" spans="1:9">
      <c r="A159" s="74" t="s">
        <v>218</v>
      </c>
      <c r="B159" s="136" t="s">
        <v>275</v>
      </c>
      <c r="C159" s="78" t="s">
        <v>85</v>
      </c>
      <c r="D159" s="65">
        <v>2</v>
      </c>
      <c r="E159" s="7"/>
      <c r="F159" s="41"/>
      <c r="G159" s="37">
        <f t="shared" ref="G159" si="110">IF(D159="RO",0,D159*E159)</f>
        <v>0</v>
      </c>
      <c r="H159" s="37">
        <f t="shared" ref="H159" si="111">IF(D159="RO",0,D159*F159)</f>
        <v>0</v>
      </c>
      <c r="I159" s="38">
        <f t="shared" ref="I159" si="112">SUM(G159:H159)</f>
        <v>0</v>
      </c>
    </row>
    <row r="160" spans="1:9">
      <c r="A160" s="74" t="s">
        <v>280</v>
      </c>
      <c r="B160" s="136" t="s">
        <v>276</v>
      </c>
      <c r="C160" s="78" t="s">
        <v>85</v>
      </c>
      <c r="D160" s="65">
        <v>1</v>
      </c>
      <c r="E160" s="7"/>
      <c r="F160" s="41"/>
      <c r="G160" s="37">
        <f t="shared" ref="G160" si="113">IF(D160="RO",0,D160*E160)</f>
        <v>0</v>
      </c>
      <c r="H160" s="37">
        <f t="shared" ref="H160" si="114">IF(D160="RO",0,D160*F160)</f>
        <v>0</v>
      </c>
      <c r="I160" s="38">
        <f t="shared" ref="I160" si="115">SUM(G160:H160)</f>
        <v>0</v>
      </c>
    </row>
    <row r="161" spans="1:9">
      <c r="A161" s="74" t="s">
        <v>281</v>
      </c>
      <c r="B161" s="77" t="s">
        <v>272</v>
      </c>
      <c r="C161" s="137" t="s">
        <v>2</v>
      </c>
      <c r="D161" s="65">
        <v>1</v>
      </c>
      <c r="E161" s="7"/>
      <c r="F161" s="41"/>
      <c r="G161" s="54">
        <f t="shared" ref="G161" si="116">IF(D161="RO",0,D161*E161)</f>
        <v>0</v>
      </c>
      <c r="H161" s="54">
        <f t="shared" ref="H161" si="117">IF(D161="RO",0,D161*F161)</f>
        <v>0</v>
      </c>
      <c r="I161" s="55">
        <f t="shared" ref="I161" si="118">SUM(G161:H161)</f>
        <v>0</v>
      </c>
    </row>
    <row r="162" spans="1:9">
      <c r="A162" s="74" t="s">
        <v>282</v>
      </c>
      <c r="B162" s="77" t="s">
        <v>273</v>
      </c>
      <c r="C162" s="137" t="s">
        <v>2</v>
      </c>
      <c r="D162" s="65">
        <v>1</v>
      </c>
      <c r="E162" s="7"/>
      <c r="F162" s="41"/>
      <c r="G162" s="54">
        <f t="shared" ref="G162" si="119">IF(D162="RO",0,D162*E162)</f>
        <v>0</v>
      </c>
      <c r="H162" s="54">
        <f t="shared" ref="H162" si="120">IF(D162="RO",0,D162*F162)</f>
        <v>0</v>
      </c>
      <c r="I162" s="55">
        <f t="shared" ref="I162" si="121">SUM(G162:H162)</f>
        <v>0</v>
      </c>
    </row>
    <row r="163" spans="1:9">
      <c r="A163" s="74" t="s">
        <v>283</v>
      </c>
      <c r="B163" s="77" t="s">
        <v>274</v>
      </c>
      <c r="C163" s="137" t="s">
        <v>2</v>
      </c>
      <c r="D163" s="65">
        <v>1</v>
      </c>
      <c r="E163" s="7"/>
      <c r="F163" s="41"/>
      <c r="G163" s="54">
        <f t="shared" ref="G163:G164" si="122">IF(D163="RO",0,D163*E163)</f>
        <v>0</v>
      </c>
      <c r="H163" s="54">
        <f t="shared" ref="H163:H164" si="123">IF(D163="RO",0,D163*F163)</f>
        <v>0</v>
      </c>
      <c r="I163" s="55">
        <f t="shared" ref="I163:I164" si="124">SUM(G163:H163)</f>
        <v>0</v>
      </c>
    </row>
    <row r="164" spans="1:9">
      <c r="A164" s="74" t="s">
        <v>284</v>
      </c>
      <c r="B164" s="77" t="s">
        <v>323</v>
      </c>
      <c r="C164" s="78" t="s">
        <v>2</v>
      </c>
      <c r="D164" s="40">
        <v>2</v>
      </c>
      <c r="E164" s="7"/>
      <c r="F164" s="41"/>
      <c r="G164" s="37">
        <f t="shared" si="122"/>
        <v>0</v>
      </c>
      <c r="H164" s="37">
        <f t="shared" si="123"/>
        <v>0</v>
      </c>
      <c r="I164" s="38">
        <f t="shared" si="124"/>
        <v>0</v>
      </c>
    </row>
    <row r="165" spans="1:9">
      <c r="A165" s="74" t="s">
        <v>285</v>
      </c>
      <c r="B165" s="77" t="s">
        <v>324</v>
      </c>
      <c r="C165" s="137" t="s">
        <v>2</v>
      </c>
      <c r="D165" s="65">
        <v>2</v>
      </c>
      <c r="E165" s="7"/>
      <c r="F165" s="41"/>
      <c r="G165" s="54">
        <f t="shared" ref="G165" si="125">IF(D165="RO",0,D165*E165)</f>
        <v>0</v>
      </c>
      <c r="H165" s="54">
        <f t="shared" ref="H165" si="126">IF(D165="RO",0,D165*F165)</f>
        <v>0</v>
      </c>
      <c r="I165" s="55">
        <f t="shared" ref="I165" si="127">SUM(G165:H165)</f>
        <v>0</v>
      </c>
    </row>
    <row r="166" spans="1:9">
      <c r="A166" s="74" t="s">
        <v>286</v>
      </c>
      <c r="B166" s="77" t="s">
        <v>277</v>
      </c>
      <c r="C166" s="137" t="s">
        <v>2</v>
      </c>
      <c r="D166" s="65">
        <v>1</v>
      </c>
      <c r="E166" s="7"/>
      <c r="F166" s="41"/>
      <c r="G166" s="54">
        <f t="shared" ref="G166" si="128">IF(D166="RO",0,D166*E166)</f>
        <v>0</v>
      </c>
      <c r="H166" s="54">
        <f t="shared" ref="H166" si="129">IF(D166="RO",0,D166*F166)</f>
        <v>0</v>
      </c>
      <c r="I166" s="55">
        <f t="shared" ref="I166" si="130">SUM(G166:H166)</f>
        <v>0</v>
      </c>
    </row>
    <row r="167" spans="1:9">
      <c r="A167" s="74" t="s">
        <v>287</v>
      </c>
      <c r="B167" s="138" t="s">
        <v>346</v>
      </c>
      <c r="C167" s="137" t="s">
        <v>2</v>
      </c>
      <c r="D167" s="65">
        <v>2</v>
      </c>
      <c r="E167" s="7"/>
      <c r="F167" s="41"/>
      <c r="G167" s="54">
        <f t="shared" si="89"/>
        <v>0</v>
      </c>
      <c r="H167" s="54">
        <f t="shared" si="90"/>
        <v>0</v>
      </c>
      <c r="I167" s="55">
        <f t="shared" si="91"/>
        <v>0</v>
      </c>
    </row>
    <row r="168" spans="1:9" ht="30">
      <c r="A168" s="74" t="s">
        <v>288</v>
      </c>
      <c r="B168" s="77" t="s">
        <v>86</v>
      </c>
      <c r="C168" s="137" t="s">
        <v>2</v>
      </c>
      <c r="D168" s="40">
        <v>4</v>
      </c>
      <c r="E168" s="7"/>
      <c r="F168" s="41"/>
      <c r="G168" s="37">
        <f t="shared" si="89"/>
        <v>0</v>
      </c>
      <c r="H168" s="37">
        <f t="shared" si="90"/>
        <v>0</v>
      </c>
      <c r="I168" s="38">
        <f t="shared" si="91"/>
        <v>0</v>
      </c>
    </row>
    <row r="169" spans="1:9">
      <c r="A169" s="74" t="s">
        <v>289</v>
      </c>
      <c r="B169" s="138" t="s">
        <v>278</v>
      </c>
      <c r="C169" s="137" t="s">
        <v>2</v>
      </c>
      <c r="D169" s="65">
        <v>2</v>
      </c>
      <c r="E169" s="7"/>
      <c r="F169" s="41"/>
      <c r="G169" s="37">
        <f t="shared" si="89"/>
        <v>0</v>
      </c>
      <c r="H169" s="37">
        <f t="shared" si="90"/>
        <v>0</v>
      </c>
      <c r="I169" s="38">
        <f t="shared" si="91"/>
        <v>0</v>
      </c>
    </row>
    <row r="170" spans="1:9">
      <c r="A170" s="74" t="s">
        <v>290</v>
      </c>
      <c r="B170" s="138" t="s">
        <v>279</v>
      </c>
      <c r="C170" s="137" t="s">
        <v>2</v>
      </c>
      <c r="D170" s="65">
        <v>15</v>
      </c>
      <c r="E170" s="7"/>
      <c r="F170" s="41"/>
      <c r="G170" s="37">
        <f t="shared" si="89"/>
        <v>0</v>
      </c>
      <c r="H170" s="37">
        <f t="shared" si="90"/>
        <v>0</v>
      </c>
      <c r="I170" s="38">
        <f t="shared" si="91"/>
        <v>0</v>
      </c>
    </row>
    <row r="171" spans="1:9">
      <c r="A171" s="74" t="s">
        <v>291</v>
      </c>
      <c r="B171" s="79" t="s">
        <v>131</v>
      </c>
      <c r="C171" s="80" t="s">
        <v>2</v>
      </c>
      <c r="D171" s="65" t="s">
        <v>60</v>
      </c>
      <c r="E171" s="41"/>
      <c r="F171" s="41"/>
      <c r="G171" s="37">
        <f t="shared" si="89"/>
        <v>0</v>
      </c>
      <c r="H171" s="37">
        <f t="shared" si="90"/>
        <v>0</v>
      </c>
      <c r="I171" s="38">
        <f t="shared" si="91"/>
        <v>0</v>
      </c>
    </row>
    <row r="172" spans="1:9">
      <c r="A172" s="36"/>
      <c r="B172" s="35"/>
      <c r="C172" s="36"/>
      <c r="D172" s="40"/>
      <c r="E172" s="41"/>
      <c r="F172" s="41"/>
      <c r="G172" s="38"/>
      <c r="H172" s="38"/>
      <c r="I172" s="38"/>
    </row>
    <row r="173" spans="1:9">
      <c r="A173" s="21"/>
      <c r="B173" s="60" t="s">
        <v>37</v>
      </c>
      <c r="C173" s="21"/>
      <c r="D173" s="25"/>
      <c r="E173" s="139"/>
      <c r="F173" s="139"/>
      <c r="G173" s="139">
        <f>SUM(G117:G172)</f>
        <v>0</v>
      </c>
      <c r="H173" s="139">
        <f>SUM(H117:H172)</f>
        <v>0</v>
      </c>
      <c r="I173" s="139">
        <f>SUM(I117:I172)</f>
        <v>0</v>
      </c>
    </row>
    <row r="174" spans="1:9">
      <c r="A174" s="21"/>
      <c r="B174" s="60"/>
      <c r="C174" s="21"/>
      <c r="D174" s="25"/>
      <c r="E174" s="139"/>
      <c r="F174" s="139"/>
      <c r="G174" s="139"/>
      <c r="H174" s="139"/>
      <c r="I174" s="139"/>
    </row>
    <row r="175" spans="1:9">
      <c r="A175" s="81">
        <v>4</v>
      </c>
      <c r="B175" s="82" t="s">
        <v>187</v>
      </c>
      <c r="C175" s="25"/>
      <c r="D175" s="25"/>
      <c r="E175" s="26"/>
      <c r="F175" s="26"/>
      <c r="G175" s="26"/>
      <c r="H175" s="26"/>
      <c r="I175" s="26"/>
    </row>
    <row r="176" spans="1:9">
      <c r="A176" s="81"/>
      <c r="B176" s="82"/>
      <c r="C176" s="25"/>
      <c r="D176" s="25"/>
      <c r="E176" s="26"/>
      <c r="F176" s="26"/>
      <c r="G176" s="26"/>
      <c r="H176" s="26"/>
      <c r="I176" s="26"/>
    </row>
    <row r="177" spans="1:9" s="86" customFormat="1" ht="30">
      <c r="A177" s="83">
        <v>4.0999999999999996</v>
      </c>
      <c r="B177" s="84" t="s">
        <v>238</v>
      </c>
      <c r="C177" s="76" t="s">
        <v>53</v>
      </c>
      <c r="D177" s="76" t="s">
        <v>60</v>
      </c>
      <c r="E177" s="85"/>
      <c r="F177" s="85"/>
      <c r="G177" s="37">
        <f t="shared" ref="G177" si="131">IF(D177="RO",0,D177*E177)</f>
        <v>0</v>
      </c>
      <c r="H177" s="37">
        <f t="shared" ref="H177" si="132">IF(D177="RO",0,D177*F177)</f>
        <v>0</v>
      </c>
      <c r="I177" s="38">
        <f t="shared" ref="I177" si="133">SUM(G177:H177)</f>
        <v>0</v>
      </c>
    </row>
    <row r="178" spans="1:9">
      <c r="A178" s="87"/>
      <c r="B178" s="88" t="s">
        <v>38</v>
      </c>
      <c r="C178" s="76"/>
      <c r="D178" s="76"/>
      <c r="E178" s="85"/>
      <c r="F178" s="85"/>
      <c r="G178" s="85"/>
      <c r="H178" s="85"/>
      <c r="I178" s="85"/>
    </row>
    <row r="179" spans="1:9">
      <c r="A179" s="87"/>
      <c r="B179" s="89"/>
      <c r="C179" s="76"/>
      <c r="D179" s="76"/>
      <c r="E179" s="85"/>
      <c r="F179" s="85"/>
      <c r="G179" s="85"/>
      <c r="H179" s="85"/>
      <c r="I179" s="85"/>
    </row>
    <row r="180" spans="1:9" s="86" customFormat="1" ht="30">
      <c r="A180" s="83">
        <v>4.2</v>
      </c>
      <c r="B180" s="84" t="s">
        <v>170</v>
      </c>
      <c r="C180" s="76" t="s">
        <v>53</v>
      </c>
      <c r="D180" s="76" t="s">
        <v>60</v>
      </c>
      <c r="E180" s="85"/>
      <c r="F180" s="85"/>
      <c r="G180" s="37">
        <f t="shared" ref="G180" si="134">IF(D180="RO",0,D180*E180)</f>
        <v>0</v>
      </c>
      <c r="H180" s="37">
        <f t="shared" ref="H180" si="135">IF(D180="RO",0,D180*F180)</f>
        <v>0</v>
      </c>
      <c r="I180" s="38">
        <f t="shared" ref="I180" si="136">SUM(G180:H180)</f>
        <v>0</v>
      </c>
    </row>
    <row r="181" spans="1:9">
      <c r="A181" s="87"/>
      <c r="B181" s="89"/>
      <c r="C181" s="76"/>
      <c r="D181" s="76"/>
      <c r="E181" s="85"/>
      <c r="F181" s="85"/>
      <c r="G181" s="85"/>
      <c r="H181" s="85"/>
      <c r="I181" s="85"/>
    </row>
    <row r="182" spans="1:9" s="86" customFormat="1" ht="30">
      <c r="A182" s="83">
        <v>4.3</v>
      </c>
      <c r="B182" s="84" t="s">
        <v>169</v>
      </c>
      <c r="C182" s="76" t="s">
        <v>53</v>
      </c>
      <c r="D182" s="76" t="s">
        <v>60</v>
      </c>
      <c r="E182" s="85"/>
      <c r="F182" s="85"/>
      <c r="G182" s="37">
        <f t="shared" ref="G182" si="137">IF(D182="RO",0,D182*E182)</f>
        <v>0</v>
      </c>
      <c r="H182" s="37">
        <f t="shared" ref="H182" si="138">IF(D182="RO",0,D182*F182)</f>
        <v>0</v>
      </c>
      <c r="I182" s="38">
        <f t="shared" ref="I182" si="139">SUM(G182:H182)</f>
        <v>0</v>
      </c>
    </row>
    <row r="183" spans="1:9">
      <c r="A183" s="81"/>
      <c r="B183" s="88" t="s">
        <v>38</v>
      </c>
      <c r="C183" s="76"/>
      <c r="D183" s="76"/>
      <c r="E183" s="85"/>
      <c r="F183" s="85"/>
      <c r="G183" s="85"/>
      <c r="H183" s="85"/>
      <c r="I183" s="85"/>
    </row>
    <row r="184" spans="1:9">
      <c r="A184" s="81"/>
      <c r="B184" s="90"/>
      <c r="C184" s="25"/>
      <c r="D184" s="25"/>
      <c r="E184" s="26"/>
      <c r="F184" s="26"/>
      <c r="G184" s="26"/>
      <c r="H184" s="26"/>
      <c r="I184" s="26"/>
    </row>
    <row r="185" spans="1:9">
      <c r="A185" s="87">
        <v>4.4000000000000004</v>
      </c>
      <c r="B185" s="90" t="s">
        <v>367</v>
      </c>
      <c r="C185" s="76" t="s">
        <v>53</v>
      </c>
      <c r="D185" s="91">
        <v>120</v>
      </c>
      <c r="E185" s="85"/>
      <c r="F185" s="85"/>
      <c r="G185" s="37">
        <f t="shared" ref="G185" si="140">IF(D185="RO",0,D185*E185)</f>
        <v>0</v>
      </c>
      <c r="H185" s="37">
        <f t="shared" ref="H185" si="141">IF(D185="RO",0,D185*F185)</f>
        <v>0</v>
      </c>
      <c r="I185" s="38">
        <f t="shared" ref="I185" si="142">SUM(G185:H185)</f>
        <v>0</v>
      </c>
    </row>
    <row r="186" spans="1:9">
      <c r="A186" s="81"/>
      <c r="B186" s="82"/>
      <c r="C186" s="25"/>
      <c r="D186" s="25"/>
      <c r="E186" s="26"/>
      <c r="F186" s="26"/>
      <c r="G186" s="26"/>
      <c r="H186" s="26"/>
      <c r="I186" s="26"/>
    </row>
    <row r="187" spans="1:9" ht="27.75">
      <c r="A187" s="76">
        <v>4.5</v>
      </c>
      <c r="B187" s="90" t="s">
        <v>90</v>
      </c>
      <c r="C187" s="76" t="s">
        <v>46</v>
      </c>
      <c r="D187" s="40" t="s">
        <v>60</v>
      </c>
      <c r="E187" s="85"/>
      <c r="F187" s="85"/>
      <c r="G187" s="37">
        <f t="shared" ref="G187" si="143">IF(D187="RO",0,D187*E187)</f>
        <v>0</v>
      </c>
      <c r="H187" s="37">
        <f t="shared" ref="H187" si="144">IF(D187="RO",0,D187*F187)</f>
        <v>0</v>
      </c>
      <c r="I187" s="38">
        <f t="shared" ref="I187" si="145">SUM(G187:H187)</f>
        <v>0</v>
      </c>
    </row>
    <row r="188" spans="1:9">
      <c r="A188" s="76"/>
      <c r="C188" s="76"/>
      <c r="D188" s="76"/>
      <c r="E188" s="85"/>
      <c r="F188" s="85"/>
      <c r="G188" s="85"/>
      <c r="H188" s="85"/>
      <c r="I188" s="85"/>
    </row>
    <row r="189" spans="1:9" ht="27.75">
      <c r="A189" s="76">
        <v>4.5999999999999996</v>
      </c>
      <c r="B189" s="90" t="s">
        <v>91</v>
      </c>
      <c r="C189" s="76" t="s">
        <v>46</v>
      </c>
      <c r="D189" s="40" t="s">
        <v>60</v>
      </c>
      <c r="E189" s="85"/>
      <c r="F189" s="85"/>
      <c r="G189" s="37">
        <f t="shared" ref="G189" si="146">IF(D189="RO",0,D189*E189)</f>
        <v>0</v>
      </c>
      <c r="H189" s="37">
        <f t="shared" ref="H189" si="147">IF(D189="RO",0,D189*F189)</f>
        <v>0</v>
      </c>
      <c r="I189" s="38">
        <f t="shared" ref="I189" si="148">SUM(G189:H189)</f>
        <v>0</v>
      </c>
    </row>
    <row r="190" spans="1:9">
      <c r="A190" s="76"/>
      <c r="B190" s="90"/>
      <c r="C190" s="76"/>
      <c r="D190" s="40"/>
      <c r="E190" s="85"/>
      <c r="F190" s="85"/>
      <c r="G190" s="85"/>
      <c r="H190" s="85"/>
      <c r="I190" s="85"/>
    </row>
    <row r="191" spans="1:9" ht="27.75">
      <c r="A191" s="76">
        <v>4.7</v>
      </c>
      <c r="B191" s="90" t="s">
        <v>92</v>
      </c>
      <c r="C191" s="76" t="s">
        <v>46</v>
      </c>
      <c r="D191" s="40">
        <v>10</v>
      </c>
      <c r="E191" s="85"/>
      <c r="F191" s="85"/>
      <c r="G191" s="37">
        <f t="shared" ref="G191" si="149">IF(D191="RO",0,D191*E191)</f>
        <v>0</v>
      </c>
      <c r="H191" s="37">
        <f t="shared" ref="H191" si="150">IF(D191="RO",0,D191*F191)</f>
        <v>0</v>
      </c>
      <c r="I191" s="38">
        <f t="shared" ref="I191" si="151">SUM(G191:H191)</f>
        <v>0</v>
      </c>
    </row>
    <row r="192" spans="1:9">
      <c r="A192" s="36"/>
      <c r="B192" s="73"/>
      <c r="C192" s="36"/>
      <c r="D192" s="40"/>
      <c r="E192" s="38"/>
      <c r="F192" s="38"/>
      <c r="G192" s="38"/>
      <c r="H192" s="38"/>
      <c r="I192" s="38"/>
    </row>
    <row r="193" spans="1:11" s="86" customFormat="1">
      <c r="A193" s="36">
        <v>4.8</v>
      </c>
      <c r="B193" s="73" t="s">
        <v>93</v>
      </c>
      <c r="C193" s="36"/>
      <c r="D193" s="40"/>
      <c r="E193" s="41"/>
      <c r="F193" s="41"/>
      <c r="G193" s="41"/>
      <c r="H193" s="41"/>
      <c r="I193" s="41"/>
    </row>
    <row r="194" spans="1:11" s="86" customFormat="1">
      <c r="A194" s="36"/>
      <c r="B194" s="73" t="s">
        <v>39</v>
      </c>
      <c r="C194" s="36"/>
      <c r="D194" s="40"/>
      <c r="E194" s="41"/>
      <c r="F194" s="41"/>
      <c r="G194" s="41"/>
      <c r="H194" s="41"/>
      <c r="I194" s="41"/>
    </row>
    <row r="195" spans="1:11" s="86" customFormat="1">
      <c r="A195" s="36"/>
      <c r="B195" s="73" t="s">
        <v>40</v>
      </c>
      <c r="C195" s="36"/>
      <c r="D195" s="40"/>
      <c r="E195" s="41"/>
      <c r="F195" s="41"/>
      <c r="G195" s="41"/>
      <c r="H195" s="41"/>
      <c r="I195" s="41"/>
    </row>
    <row r="196" spans="1:11" s="86" customFormat="1">
      <c r="A196" s="36"/>
      <c r="B196" s="73" t="s">
        <v>41</v>
      </c>
      <c r="C196" s="36"/>
      <c r="D196" s="40"/>
      <c r="E196" s="41"/>
      <c r="F196" s="41"/>
      <c r="G196" s="41"/>
      <c r="H196" s="41"/>
      <c r="I196" s="41"/>
    </row>
    <row r="197" spans="1:11" s="86" customFormat="1">
      <c r="A197" s="36"/>
      <c r="B197" s="73" t="s">
        <v>42</v>
      </c>
      <c r="C197" s="36"/>
      <c r="D197" s="40"/>
      <c r="E197" s="41"/>
      <c r="F197" s="41"/>
      <c r="G197" s="41"/>
      <c r="H197" s="41"/>
      <c r="I197" s="41"/>
    </row>
    <row r="198" spans="1:11" s="86" customFormat="1">
      <c r="A198" s="36"/>
      <c r="B198" s="73" t="s">
        <v>43</v>
      </c>
      <c r="C198" s="36"/>
      <c r="D198" s="40"/>
      <c r="E198" s="41"/>
      <c r="F198" s="41"/>
      <c r="G198" s="41"/>
      <c r="H198" s="41"/>
      <c r="I198" s="41"/>
    </row>
    <row r="199" spans="1:11" s="86" customFormat="1" ht="15" customHeight="1">
      <c r="A199" s="36"/>
      <c r="B199" s="73" t="s">
        <v>44</v>
      </c>
      <c r="C199" s="36"/>
      <c r="D199" s="40"/>
      <c r="E199" s="41"/>
      <c r="F199" s="41"/>
      <c r="G199" s="41"/>
      <c r="H199" s="41"/>
      <c r="I199" s="41"/>
    </row>
    <row r="200" spans="1:11" s="86" customFormat="1">
      <c r="A200" s="36"/>
      <c r="B200" s="88" t="s">
        <v>45</v>
      </c>
      <c r="C200" s="36"/>
      <c r="D200" s="40"/>
      <c r="E200" s="41"/>
      <c r="F200" s="41"/>
      <c r="G200" s="41"/>
      <c r="H200" s="41"/>
      <c r="I200" s="41"/>
    </row>
    <row r="201" spans="1:11" s="86" customFormat="1">
      <c r="A201" s="36"/>
      <c r="B201" s="35"/>
      <c r="C201" s="36"/>
      <c r="D201" s="40"/>
      <c r="E201" s="41"/>
      <c r="F201" s="41"/>
      <c r="G201" s="41"/>
      <c r="H201" s="41"/>
      <c r="I201" s="41"/>
      <c r="J201" s="92"/>
      <c r="K201" s="92"/>
    </row>
    <row r="202" spans="1:11" s="86" customFormat="1">
      <c r="A202" s="36" t="s">
        <v>245</v>
      </c>
      <c r="B202" s="73" t="s">
        <v>223</v>
      </c>
      <c r="C202" s="36" t="s">
        <v>36</v>
      </c>
      <c r="D202" s="40">
        <v>12</v>
      </c>
      <c r="E202" s="38"/>
      <c r="F202" s="38"/>
      <c r="G202" s="37">
        <f t="shared" ref="G202" si="152">IF(D202="RO",0,D202*E202)</f>
        <v>0</v>
      </c>
      <c r="H202" s="37">
        <f t="shared" ref="H202" si="153">IF(D202="RO",0,D202*F202)</f>
        <v>0</v>
      </c>
      <c r="I202" s="38">
        <f t="shared" ref="I202" si="154">SUM(G202:H202)</f>
        <v>0</v>
      </c>
      <c r="J202" s="92">
        <f>98*15</f>
        <v>1470</v>
      </c>
      <c r="K202" s="92"/>
    </row>
    <row r="203" spans="1:11" s="86" customFormat="1">
      <c r="A203" s="52"/>
      <c r="B203" s="142"/>
      <c r="C203" s="52"/>
      <c r="D203" s="65"/>
      <c r="E203" s="55"/>
      <c r="F203" s="55"/>
      <c r="G203" s="54"/>
      <c r="H203" s="54"/>
      <c r="I203" s="55"/>
      <c r="J203" s="92"/>
      <c r="K203" s="92"/>
    </row>
    <row r="204" spans="1:11" s="86" customFormat="1">
      <c r="A204" s="36" t="s">
        <v>246</v>
      </c>
      <c r="B204" s="73" t="s">
        <v>222</v>
      </c>
      <c r="C204" s="36" t="s">
        <v>36</v>
      </c>
      <c r="D204" s="40">
        <v>20</v>
      </c>
      <c r="E204" s="38"/>
      <c r="F204" s="38"/>
      <c r="G204" s="37">
        <f t="shared" ref="G204" si="155">IF(D204="RO",0,D204*E204)</f>
        <v>0</v>
      </c>
      <c r="H204" s="37">
        <f t="shared" ref="H204" si="156">IF(D204="RO",0,D204*F204)</f>
        <v>0</v>
      </c>
      <c r="I204" s="38">
        <f t="shared" ref="I204" si="157">SUM(G204:H204)</f>
        <v>0</v>
      </c>
      <c r="J204" s="92">
        <f>8*21</f>
        <v>168</v>
      </c>
      <c r="K204" s="92"/>
    </row>
    <row r="205" spans="1:11" s="86" customFormat="1">
      <c r="A205" s="36"/>
      <c r="B205" s="93"/>
      <c r="C205" s="36"/>
      <c r="D205" s="40"/>
      <c r="E205" s="38"/>
      <c r="F205" s="38"/>
      <c r="G205" s="38"/>
      <c r="H205" s="38"/>
      <c r="I205" s="38"/>
      <c r="J205" s="92"/>
      <c r="K205" s="92"/>
    </row>
    <row r="206" spans="1:11" s="86" customFormat="1">
      <c r="A206" s="36" t="s">
        <v>247</v>
      </c>
      <c r="B206" s="73" t="s">
        <v>221</v>
      </c>
      <c r="C206" s="36" t="s">
        <v>36</v>
      </c>
      <c r="D206" s="40" t="s">
        <v>60</v>
      </c>
      <c r="E206" s="38"/>
      <c r="F206" s="38"/>
      <c r="G206" s="37">
        <f t="shared" ref="G206" si="158">IF(D206="RO",0,D206*E206)</f>
        <v>0</v>
      </c>
      <c r="H206" s="37">
        <f t="shared" ref="H206" si="159">IF(D206="RO",0,D206*F206)</f>
        <v>0</v>
      </c>
      <c r="I206" s="38">
        <f t="shared" ref="I206" si="160">SUM(G206:H206)</f>
        <v>0</v>
      </c>
      <c r="J206" s="92">
        <f>6*15</f>
        <v>90</v>
      </c>
      <c r="K206" s="92">
        <f>25*15</f>
        <v>375</v>
      </c>
    </row>
    <row r="207" spans="1:11" s="86" customFormat="1">
      <c r="A207" s="36"/>
      <c r="B207" s="73"/>
      <c r="C207" s="36"/>
      <c r="D207" s="40"/>
      <c r="E207" s="38"/>
      <c r="F207" s="38"/>
      <c r="G207" s="38"/>
      <c r="H207" s="38"/>
      <c r="I207" s="38"/>
      <c r="J207" s="92"/>
      <c r="K207" s="92">
        <f>10*15</f>
        <v>150</v>
      </c>
    </row>
    <row r="208" spans="1:11" s="86" customFormat="1">
      <c r="A208" s="21"/>
      <c r="B208" s="60" t="s">
        <v>47</v>
      </c>
      <c r="C208" s="21"/>
      <c r="D208" s="25"/>
      <c r="E208" s="139"/>
      <c r="F208" s="139"/>
      <c r="G208" s="26">
        <f>SUM(G177:G207)</f>
        <v>0</v>
      </c>
      <c r="H208" s="26">
        <f>SUM(H177:H207)</f>
        <v>0</v>
      </c>
      <c r="I208" s="26">
        <f>SUM(I177:I207)</f>
        <v>0</v>
      </c>
      <c r="J208" s="92"/>
      <c r="K208" s="92">
        <f>28*15</f>
        <v>420</v>
      </c>
    </row>
    <row r="209" spans="1:11" s="86" customFormat="1">
      <c r="A209" s="23">
        <v>5</v>
      </c>
      <c r="B209" s="24" t="s">
        <v>103</v>
      </c>
      <c r="C209" s="21"/>
      <c r="D209" s="25"/>
      <c r="E209" s="38"/>
      <c r="F209" s="38"/>
      <c r="G209" s="38"/>
      <c r="H209" s="38"/>
      <c r="I209" s="38"/>
      <c r="J209" s="92"/>
      <c r="K209" s="92">
        <f>14*15</f>
        <v>210</v>
      </c>
    </row>
    <row r="210" spans="1:11" s="86" customFormat="1" ht="75">
      <c r="A210" s="94">
        <v>5.0999999999999996</v>
      </c>
      <c r="B210" s="95" t="s">
        <v>196</v>
      </c>
      <c r="C210" s="94"/>
      <c r="D210" s="76"/>
      <c r="E210" s="85"/>
      <c r="F210" s="85"/>
      <c r="G210" s="85"/>
      <c r="H210" s="85"/>
      <c r="I210" s="85"/>
      <c r="J210" s="92"/>
      <c r="K210" s="92"/>
    </row>
    <row r="211" spans="1:11" s="86" customFormat="1">
      <c r="A211" s="94"/>
      <c r="B211" s="95"/>
      <c r="C211" s="94"/>
      <c r="D211" s="76"/>
      <c r="E211" s="85"/>
      <c r="F211" s="85"/>
      <c r="G211" s="85"/>
      <c r="H211" s="85"/>
      <c r="I211" s="85"/>
      <c r="J211" s="92"/>
      <c r="K211" s="92"/>
    </row>
    <row r="212" spans="1:11" s="86" customFormat="1" ht="30">
      <c r="A212" s="94" t="s">
        <v>48</v>
      </c>
      <c r="B212" s="96" t="s">
        <v>292</v>
      </c>
      <c r="C212" s="94" t="s">
        <v>46</v>
      </c>
      <c r="D212" s="91">
        <v>7</v>
      </c>
      <c r="E212" s="85"/>
      <c r="F212" s="85"/>
      <c r="G212" s="37">
        <f t="shared" ref="G212:G216" si="161">IF(D212="RO",0,D212*E212)</f>
        <v>0</v>
      </c>
      <c r="H212" s="37">
        <f t="shared" ref="H212:H216" si="162">IF(D212="RO",0,D212*F212)</f>
        <v>0</v>
      </c>
      <c r="I212" s="38">
        <f t="shared" ref="I212:I216" si="163">SUM(G212:H212)</f>
        <v>0</v>
      </c>
    </row>
    <row r="213" spans="1:11" s="86" customFormat="1" ht="30">
      <c r="A213" s="94" t="s">
        <v>49</v>
      </c>
      <c r="B213" s="95" t="s">
        <v>293</v>
      </c>
      <c r="C213" s="94" t="s">
        <v>46</v>
      </c>
      <c r="D213" s="76">
        <v>3</v>
      </c>
      <c r="E213" s="85"/>
      <c r="F213" s="85"/>
      <c r="G213" s="37">
        <f t="shared" si="161"/>
        <v>0</v>
      </c>
      <c r="H213" s="37">
        <f t="shared" si="162"/>
        <v>0</v>
      </c>
      <c r="I213" s="38">
        <f t="shared" si="163"/>
        <v>0</v>
      </c>
    </row>
    <row r="214" spans="1:11" s="86" customFormat="1">
      <c r="A214" s="94" t="s">
        <v>198</v>
      </c>
      <c r="B214" s="95" t="s">
        <v>294</v>
      </c>
      <c r="C214" s="94" t="s">
        <v>46</v>
      </c>
      <c r="D214" s="76">
        <v>4</v>
      </c>
      <c r="E214" s="85"/>
      <c r="F214" s="85"/>
      <c r="G214" s="37">
        <f t="shared" si="161"/>
        <v>0</v>
      </c>
      <c r="H214" s="37">
        <f t="shared" si="162"/>
        <v>0</v>
      </c>
      <c r="I214" s="38">
        <f t="shared" si="163"/>
        <v>0</v>
      </c>
    </row>
    <row r="215" spans="1:11" s="86" customFormat="1">
      <c r="A215" s="94" t="s">
        <v>199</v>
      </c>
      <c r="B215" s="95" t="s">
        <v>295</v>
      </c>
      <c r="C215" s="94" t="s">
        <v>46</v>
      </c>
      <c r="D215" s="76">
        <v>0</v>
      </c>
      <c r="E215" s="85"/>
      <c r="F215" s="85"/>
      <c r="G215" s="37">
        <f t="shared" si="161"/>
        <v>0</v>
      </c>
      <c r="H215" s="37">
        <f t="shared" si="162"/>
        <v>0</v>
      </c>
      <c r="I215" s="38">
        <f t="shared" si="163"/>
        <v>0</v>
      </c>
    </row>
    <row r="216" spans="1:11" s="86" customFormat="1">
      <c r="A216" s="94" t="s">
        <v>219</v>
      </c>
      <c r="B216" s="95" t="s">
        <v>296</v>
      </c>
      <c r="C216" s="94" t="s">
        <v>46</v>
      </c>
      <c r="D216" s="76">
        <v>4</v>
      </c>
      <c r="E216" s="85"/>
      <c r="F216" s="85"/>
      <c r="G216" s="37">
        <f t="shared" si="161"/>
        <v>0</v>
      </c>
      <c r="H216" s="37">
        <f t="shared" si="162"/>
        <v>0</v>
      </c>
      <c r="I216" s="38">
        <f t="shared" si="163"/>
        <v>0</v>
      </c>
    </row>
    <row r="217" spans="1:11" s="86" customFormat="1">
      <c r="A217" s="94" t="s">
        <v>335</v>
      </c>
      <c r="B217" s="73" t="s">
        <v>297</v>
      </c>
      <c r="C217" s="94" t="s">
        <v>46</v>
      </c>
      <c r="D217" s="91">
        <v>16</v>
      </c>
      <c r="E217" s="85"/>
      <c r="F217" s="85"/>
      <c r="G217" s="37">
        <f t="shared" ref="G217:G221" si="164">IF(D217="RO",0,D217*E217)</f>
        <v>0</v>
      </c>
      <c r="H217" s="37">
        <f t="shared" ref="H217:H221" si="165">IF(D217="RO",0,D217*F217)</f>
        <v>0</v>
      </c>
      <c r="I217" s="38">
        <f t="shared" ref="I217:I221" si="166">SUM(G217:H217)</f>
        <v>0</v>
      </c>
    </row>
    <row r="218" spans="1:11" s="86" customFormat="1">
      <c r="A218" s="94" t="s">
        <v>336</v>
      </c>
      <c r="B218" s="95" t="s">
        <v>298</v>
      </c>
      <c r="C218" s="94" t="s">
        <v>53</v>
      </c>
      <c r="D218" s="76">
        <v>7</v>
      </c>
      <c r="E218" s="85"/>
      <c r="F218" s="85"/>
      <c r="G218" s="37">
        <f t="shared" si="164"/>
        <v>0</v>
      </c>
      <c r="H218" s="37">
        <f t="shared" si="165"/>
        <v>0</v>
      </c>
      <c r="I218" s="38">
        <f t="shared" si="166"/>
        <v>0</v>
      </c>
    </row>
    <row r="219" spans="1:11" s="86" customFormat="1">
      <c r="A219" s="94" t="s">
        <v>337</v>
      </c>
      <c r="B219" s="95" t="s">
        <v>350</v>
      </c>
      <c r="C219" s="94" t="s">
        <v>46</v>
      </c>
      <c r="D219" s="76">
        <v>4</v>
      </c>
      <c r="E219" s="85"/>
      <c r="F219" s="85"/>
      <c r="G219" s="37">
        <f t="shared" si="164"/>
        <v>0</v>
      </c>
      <c r="H219" s="37">
        <f t="shared" si="165"/>
        <v>0</v>
      </c>
      <c r="I219" s="38">
        <f t="shared" si="166"/>
        <v>0</v>
      </c>
    </row>
    <row r="220" spans="1:11" s="86" customFormat="1">
      <c r="A220" s="94" t="s">
        <v>338</v>
      </c>
      <c r="B220" s="95" t="s">
        <v>351</v>
      </c>
      <c r="C220" s="94" t="s">
        <v>46</v>
      </c>
      <c r="D220" s="76">
        <v>6</v>
      </c>
      <c r="E220" s="85"/>
      <c r="F220" s="85"/>
      <c r="G220" s="37">
        <f t="shared" si="164"/>
        <v>0</v>
      </c>
      <c r="H220" s="37">
        <f t="shared" si="165"/>
        <v>0</v>
      </c>
      <c r="I220" s="38">
        <f t="shared" si="166"/>
        <v>0</v>
      </c>
    </row>
    <row r="221" spans="1:11" s="86" customFormat="1">
      <c r="A221" s="94" t="s">
        <v>339</v>
      </c>
      <c r="B221" s="95" t="s">
        <v>299</v>
      </c>
      <c r="C221" s="94" t="s">
        <v>46</v>
      </c>
      <c r="D221" s="76">
        <v>1</v>
      </c>
      <c r="E221" s="85"/>
      <c r="F221" s="85"/>
      <c r="G221" s="37">
        <f t="shared" si="164"/>
        <v>0</v>
      </c>
      <c r="H221" s="37">
        <f t="shared" si="165"/>
        <v>0</v>
      </c>
      <c r="I221" s="38">
        <f t="shared" si="166"/>
        <v>0</v>
      </c>
    </row>
    <row r="222" spans="1:11" s="86" customFormat="1">
      <c r="A222" s="94" t="s">
        <v>340</v>
      </c>
      <c r="B222" s="73" t="s">
        <v>349</v>
      </c>
      <c r="C222" s="94" t="s">
        <v>46</v>
      </c>
      <c r="D222" s="91">
        <v>7</v>
      </c>
      <c r="E222" s="85"/>
      <c r="F222" s="85"/>
      <c r="G222" s="37">
        <f t="shared" ref="G222" si="167">IF(D222="RO",0,D222*E222)</f>
        <v>0</v>
      </c>
      <c r="H222" s="37">
        <f t="shared" ref="H222" si="168">IF(D222="RO",0,D222*F222)</f>
        <v>0</v>
      </c>
      <c r="I222" s="38">
        <f t="shared" ref="I222" si="169">SUM(G222:H222)</f>
        <v>0</v>
      </c>
    </row>
    <row r="223" spans="1:11" s="86" customFormat="1">
      <c r="A223" s="36"/>
      <c r="B223" s="96"/>
      <c r="C223" s="36"/>
      <c r="D223" s="97"/>
      <c r="E223" s="38"/>
      <c r="F223" s="38"/>
      <c r="G223" s="41"/>
      <c r="H223" s="41"/>
      <c r="I223" s="41"/>
    </row>
    <row r="224" spans="1:11">
      <c r="A224" s="21"/>
      <c r="B224" s="60" t="s">
        <v>50</v>
      </c>
      <c r="C224" s="21"/>
      <c r="D224" s="25"/>
      <c r="E224" s="26"/>
      <c r="F224" s="26"/>
      <c r="G224" s="26">
        <f>SUM(G210:G223)</f>
        <v>0</v>
      </c>
      <c r="H224" s="26">
        <f>SUM(H210:H223)</f>
        <v>0</v>
      </c>
      <c r="I224" s="26">
        <f>SUM(I210:I223)</f>
        <v>0</v>
      </c>
    </row>
    <row r="225" spans="1:9">
      <c r="A225" s="23">
        <v>6</v>
      </c>
      <c r="B225" s="24" t="s">
        <v>51</v>
      </c>
      <c r="C225" s="21"/>
      <c r="D225" s="25"/>
      <c r="E225" s="41"/>
      <c r="F225" s="41"/>
      <c r="G225" s="41"/>
      <c r="H225" s="41"/>
      <c r="I225" s="41"/>
    </row>
    <row r="226" spans="1:9" ht="90">
      <c r="A226" s="94">
        <v>6.1</v>
      </c>
      <c r="B226" s="95" t="s">
        <v>193</v>
      </c>
      <c r="C226" s="94" t="s">
        <v>23</v>
      </c>
      <c r="D226" s="76">
        <v>2</v>
      </c>
      <c r="E226" s="85"/>
      <c r="F226" s="85"/>
      <c r="G226" s="37">
        <f t="shared" ref="G226" si="170">IF(D226="RO",0,D226*E226)</f>
        <v>0</v>
      </c>
      <c r="H226" s="37">
        <f t="shared" ref="H226" si="171">IF(D226="RO",0,D226*F226)</f>
        <v>0</v>
      </c>
      <c r="I226" s="38">
        <f t="shared" ref="I226" si="172">SUM(G226:H226)</f>
        <v>0</v>
      </c>
    </row>
    <row r="227" spans="1:9">
      <c r="A227" s="94"/>
      <c r="B227" s="95"/>
      <c r="C227" s="94"/>
      <c r="D227" s="76"/>
      <c r="E227" s="85"/>
      <c r="F227" s="85"/>
      <c r="G227" s="85"/>
      <c r="H227" s="85"/>
      <c r="I227" s="85"/>
    </row>
    <row r="228" spans="1:9">
      <c r="A228" s="94">
        <v>6.2</v>
      </c>
      <c r="B228" s="95" t="s">
        <v>52</v>
      </c>
      <c r="C228" s="94"/>
      <c r="D228" s="76"/>
      <c r="E228" s="85"/>
      <c r="F228" s="85"/>
      <c r="G228" s="85"/>
      <c r="H228" s="85"/>
      <c r="I228" s="85"/>
    </row>
    <row r="229" spans="1:9">
      <c r="A229" s="94"/>
      <c r="B229" s="95"/>
      <c r="C229" s="94"/>
      <c r="D229" s="76"/>
      <c r="E229" s="85"/>
      <c r="F229" s="85"/>
      <c r="G229" s="85"/>
      <c r="H229" s="85"/>
      <c r="I229" s="85"/>
    </row>
    <row r="230" spans="1:9">
      <c r="A230" s="94">
        <v>6.3</v>
      </c>
      <c r="B230" s="95" t="s">
        <v>122</v>
      </c>
      <c r="C230" s="94" t="s">
        <v>53</v>
      </c>
      <c r="D230" s="91">
        <f>3*2*15*1.5</f>
        <v>135</v>
      </c>
      <c r="E230" s="85"/>
      <c r="F230" s="85"/>
      <c r="G230" s="37">
        <f t="shared" ref="G230" si="173">IF(D230="RO",0,D230*E230)</f>
        <v>0</v>
      </c>
      <c r="H230" s="37">
        <f t="shared" ref="H230" si="174">IF(D230="RO",0,D230*F230)</f>
        <v>0</v>
      </c>
      <c r="I230" s="38">
        <f t="shared" ref="I230" si="175">SUM(G230:H230)</f>
        <v>0</v>
      </c>
    </row>
    <row r="231" spans="1:9">
      <c r="A231" s="94"/>
      <c r="B231" s="95"/>
      <c r="C231" s="94"/>
      <c r="D231" s="76"/>
      <c r="E231" s="85"/>
      <c r="F231" s="85"/>
      <c r="G231" s="85"/>
      <c r="H231" s="85"/>
      <c r="I231" s="85"/>
    </row>
    <row r="232" spans="1:9">
      <c r="A232" s="94">
        <v>6.4</v>
      </c>
      <c r="B232" s="95" t="s">
        <v>262</v>
      </c>
      <c r="C232" s="94" t="s">
        <v>53</v>
      </c>
      <c r="D232" s="76">
        <f>2*2*10</f>
        <v>40</v>
      </c>
      <c r="E232" s="85"/>
      <c r="F232" s="85"/>
      <c r="G232" s="37">
        <f t="shared" ref="G232" si="176">IF(D232="RO",0,D232*E232)</f>
        <v>0</v>
      </c>
      <c r="H232" s="37">
        <f t="shared" ref="H232" si="177">IF(D232="RO",0,D232*F232)</f>
        <v>0</v>
      </c>
      <c r="I232" s="38">
        <f t="shared" ref="I232" si="178">SUM(G232:H232)</f>
        <v>0</v>
      </c>
    </row>
    <row r="233" spans="1:9">
      <c r="A233" s="94"/>
      <c r="B233" s="95"/>
      <c r="C233" s="94"/>
      <c r="D233" s="76"/>
      <c r="E233" s="85"/>
      <c r="F233" s="85"/>
      <c r="G233" s="85"/>
      <c r="H233" s="85"/>
      <c r="I233" s="85"/>
    </row>
    <row r="234" spans="1:9">
      <c r="A234" s="94">
        <v>6.5</v>
      </c>
      <c r="B234" s="95" t="s">
        <v>113</v>
      </c>
      <c r="C234" s="94" t="s">
        <v>53</v>
      </c>
      <c r="D234" s="76" t="s">
        <v>60</v>
      </c>
      <c r="E234" s="85"/>
      <c r="F234" s="85"/>
      <c r="G234" s="37">
        <f t="shared" ref="G234" si="179">IF(D234="RO",0,D234*E234)</f>
        <v>0</v>
      </c>
      <c r="H234" s="37">
        <f t="shared" ref="H234" si="180">IF(D234="RO",0,D234*F234)</f>
        <v>0</v>
      </c>
      <c r="I234" s="38">
        <f t="shared" ref="I234" si="181">SUM(G234:H234)</f>
        <v>0</v>
      </c>
    </row>
    <row r="235" spans="1:9">
      <c r="A235" s="94"/>
      <c r="B235" s="95"/>
      <c r="C235" s="94"/>
      <c r="D235" s="76"/>
      <c r="E235" s="85"/>
      <c r="F235" s="85"/>
      <c r="G235" s="85"/>
      <c r="H235" s="85"/>
      <c r="I235" s="85"/>
    </row>
    <row r="236" spans="1:9">
      <c r="A236" s="94">
        <v>6.6</v>
      </c>
      <c r="B236" s="95" t="s">
        <v>261</v>
      </c>
      <c r="C236" s="94" t="s">
        <v>53</v>
      </c>
      <c r="D236" s="76">
        <v>30</v>
      </c>
      <c r="E236" s="85"/>
      <c r="F236" s="85"/>
      <c r="G236" s="37">
        <f t="shared" ref="G236" si="182">IF(D236="RO",0,D236*E236)</f>
        <v>0</v>
      </c>
      <c r="H236" s="37">
        <f t="shared" ref="H236" si="183">IF(D236="RO",0,D236*F236)</f>
        <v>0</v>
      </c>
      <c r="I236" s="38">
        <f t="shared" ref="I236" si="184">SUM(G236:H236)</f>
        <v>0</v>
      </c>
    </row>
    <row r="237" spans="1:9">
      <c r="A237" s="94"/>
      <c r="B237" s="95"/>
      <c r="C237" s="94"/>
      <c r="D237" s="76"/>
      <c r="E237" s="85"/>
      <c r="F237" s="85"/>
      <c r="G237" s="85"/>
      <c r="H237" s="85"/>
      <c r="I237" s="85"/>
    </row>
    <row r="238" spans="1:9" ht="75">
      <c r="A238" s="94">
        <v>6.7</v>
      </c>
      <c r="B238" s="98" t="s">
        <v>106</v>
      </c>
      <c r="C238" s="94"/>
      <c r="D238" s="76"/>
      <c r="E238" s="85"/>
      <c r="F238" s="85"/>
      <c r="G238" s="85"/>
      <c r="H238" s="85"/>
      <c r="I238" s="85"/>
    </row>
    <row r="239" spans="1:9">
      <c r="A239" s="94"/>
      <c r="B239" s="95"/>
      <c r="C239" s="94"/>
      <c r="D239" s="76"/>
      <c r="E239" s="85"/>
      <c r="F239" s="85"/>
      <c r="G239" s="85"/>
      <c r="H239" s="85"/>
      <c r="I239" s="85"/>
    </row>
    <row r="240" spans="1:9">
      <c r="A240" s="94" t="s">
        <v>263</v>
      </c>
      <c r="B240" s="95" t="s">
        <v>107</v>
      </c>
      <c r="C240" s="94" t="s">
        <v>53</v>
      </c>
      <c r="D240" s="76">
        <f>20</f>
        <v>20</v>
      </c>
      <c r="E240" s="85"/>
      <c r="F240" s="85"/>
      <c r="G240" s="37">
        <f t="shared" ref="G240" si="185">IF(D240="RO",0,D240*E240)</f>
        <v>0</v>
      </c>
      <c r="H240" s="37">
        <f t="shared" ref="H240" si="186">IF(D240="RO",0,D240*F240)</f>
        <v>0</v>
      </c>
      <c r="I240" s="38">
        <f t="shared" ref="I240" si="187">SUM(G240:H240)</f>
        <v>0</v>
      </c>
    </row>
    <row r="241" spans="1:9">
      <c r="A241" s="94"/>
      <c r="B241" s="95"/>
      <c r="C241" s="94"/>
      <c r="D241" s="76"/>
      <c r="E241" s="85"/>
      <c r="F241" s="85"/>
      <c r="G241" s="85"/>
      <c r="H241" s="85"/>
      <c r="I241" s="85"/>
    </row>
    <row r="242" spans="1:9" ht="90">
      <c r="A242" s="94">
        <v>6.8</v>
      </c>
      <c r="B242" s="95" t="s">
        <v>220</v>
      </c>
      <c r="C242" s="94" t="s">
        <v>23</v>
      </c>
      <c r="D242" s="76">
        <v>1</v>
      </c>
      <c r="E242" s="85"/>
      <c r="F242" s="85"/>
      <c r="G242" s="37">
        <f t="shared" ref="G242" si="188">IF(D242="RO",0,D242*E242)</f>
        <v>0</v>
      </c>
      <c r="H242" s="37">
        <f t="shared" ref="H242" si="189">IF(D242="RO",0,D242*F242)</f>
        <v>0</v>
      </c>
      <c r="I242" s="38">
        <f t="shared" ref="I242" si="190">SUM(G242:H242)</f>
        <v>0</v>
      </c>
    </row>
    <row r="243" spans="1:9">
      <c r="A243" s="94"/>
      <c r="B243" s="42"/>
      <c r="C243" s="94"/>
      <c r="D243" s="76"/>
      <c r="E243" s="85"/>
      <c r="F243" s="85"/>
      <c r="G243" s="85"/>
      <c r="H243" s="85"/>
      <c r="I243" s="85"/>
    </row>
    <row r="244" spans="1:9">
      <c r="A244" s="21"/>
      <c r="B244" s="60" t="s">
        <v>54</v>
      </c>
      <c r="C244" s="21"/>
      <c r="D244" s="25"/>
      <c r="E244" s="26"/>
      <c r="F244" s="26"/>
      <c r="G244" s="99">
        <f>SUM(G226:G243)</f>
        <v>0</v>
      </c>
      <c r="H244" s="99">
        <f t="shared" ref="H244:I244" si="191">SUM(H226:H243)</f>
        <v>0</v>
      </c>
      <c r="I244" s="99">
        <f t="shared" si="191"/>
        <v>0</v>
      </c>
    </row>
    <row r="245" spans="1:9">
      <c r="A245" s="21"/>
      <c r="B245" s="60"/>
      <c r="C245" s="21"/>
      <c r="D245" s="25"/>
      <c r="E245" s="26"/>
      <c r="F245" s="26"/>
      <c r="G245" s="99"/>
      <c r="H245" s="99"/>
      <c r="I245" s="99"/>
    </row>
    <row r="246" spans="1:9">
      <c r="A246" s="21">
        <v>7</v>
      </c>
      <c r="B246" s="24" t="s">
        <v>81</v>
      </c>
      <c r="C246" s="21"/>
      <c r="D246" s="25"/>
      <c r="E246" s="26"/>
      <c r="F246" s="26"/>
      <c r="G246" s="99"/>
      <c r="H246" s="99"/>
      <c r="I246" s="99"/>
    </row>
    <row r="247" spans="1:9">
      <c r="A247" s="21"/>
      <c r="B247" s="60"/>
      <c r="C247" s="21"/>
      <c r="D247" s="25"/>
      <c r="E247" s="26"/>
      <c r="F247" s="26"/>
      <c r="G247" s="99"/>
      <c r="H247" s="99"/>
      <c r="I247" s="99"/>
    </row>
    <row r="248" spans="1:9" ht="15" customHeight="1">
      <c r="A248" s="94">
        <v>7.1</v>
      </c>
      <c r="B248" s="95" t="s">
        <v>369</v>
      </c>
      <c r="C248" s="94" t="s">
        <v>80</v>
      </c>
      <c r="D248" s="76">
        <v>40</v>
      </c>
      <c r="E248" s="85"/>
      <c r="F248" s="85"/>
      <c r="G248" s="37">
        <f t="shared" ref="G248" si="192">IF(D248="RO",0,D248*E248)</f>
        <v>0</v>
      </c>
      <c r="H248" s="37">
        <f t="shared" ref="H248" si="193">IF(D248="RO",0,D248*F248)</f>
        <v>0</v>
      </c>
      <c r="I248" s="38">
        <f t="shared" ref="I248" si="194">SUM(G248:H248)</f>
        <v>0</v>
      </c>
    </row>
    <row r="249" spans="1:9" ht="13.15" customHeight="1">
      <c r="A249" s="94"/>
      <c r="B249" s="95"/>
      <c r="C249" s="94"/>
      <c r="D249" s="76"/>
      <c r="E249" s="85"/>
      <c r="F249" s="85"/>
      <c r="G249" s="38"/>
      <c r="H249" s="38"/>
      <c r="I249" s="38"/>
    </row>
    <row r="250" spans="1:9">
      <c r="A250" s="94">
        <v>7.2</v>
      </c>
      <c r="B250" s="95" t="s">
        <v>79</v>
      </c>
      <c r="C250" s="94" t="s">
        <v>80</v>
      </c>
      <c r="D250" s="76">
        <v>80</v>
      </c>
      <c r="E250" s="85"/>
      <c r="F250" s="85"/>
      <c r="G250" s="37">
        <f t="shared" ref="G250" si="195">IF(D250="RO",0,D250*E250)</f>
        <v>0</v>
      </c>
      <c r="H250" s="37">
        <f t="shared" ref="H250" si="196">IF(D250="RO",0,D250*F250)</f>
        <v>0</v>
      </c>
      <c r="I250" s="38">
        <f t="shared" ref="I250" si="197">SUM(G250:H250)</f>
        <v>0</v>
      </c>
    </row>
    <row r="251" spans="1:9">
      <c r="A251" s="94"/>
      <c r="B251" s="95"/>
      <c r="C251" s="94"/>
      <c r="D251" s="76"/>
      <c r="E251" s="85"/>
      <c r="F251" s="85"/>
      <c r="G251" s="38"/>
      <c r="H251" s="38"/>
      <c r="I251" s="38"/>
    </row>
    <row r="252" spans="1:9" ht="15.75" customHeight="1">
      <c r="A252" s="100">
        <v>7.3</v>
      </c>
      <c r="B252" s="95" t="s">
        <v>348</v>
      </c>
      <c r="C252" s="94" t="s">
        <v>2</v>
      </c>
      <c r="D252" s="76">
        <v>0</v>
      </c>
      <c r="E252" s="85"/>
      <c r="F252" s="85"/>
      <c r="G252" s="37">
        <f>IF(D252="RO",0,D252*E252)</f>
        <v>0</v>
      </c>
      <c r="H252" s="37">
        <f>IF(D252="RO",0,D252*F252)</f>
        <v>0</v>
      </c>
      <c r="I252" s="38">
        <f t="shared" ref="I252" si="198">SUM(G252:H252)</f>
        <v>0</v>
      </c>
    </row>
    <row r="253" spans="1:9">
      <c r="A253" s="101"/>
      <c r="B253" s="95"/>
      <c r="C253" s="94"/>
      <c r="D253" s="76"/>
      <c r="E253" s="85"/>
      <c r="F253" s="85"/>
      <c r="G253" s="38"/>
      <c r="H253" s="38"/>
      <c r="I253" s="38"/>
    </row>
    <row r="254" spans="1:9">
      <c r="A254" s="21"/>
      <c r="B254" s="60" t="s">
        <v>87</v>
      </c>
      <c r="C254" s="21"/>
      <c r="D254" s="25"/>
      <c r="E254" s="26"/>
      <c r="F254" s="26"/>
      <c r="G254" s="99">
        <f>SUM(G248:G253)</f>
        <v>0</v>
      </c>
      <c r="H254" s="99">
        <f t="shared" ref="H254:I254" si="199">SUM(H248:H253)</f>
        <v>0</v>
      </c>
      <c r="I254" s="99">
        <f t="shared" si="199"/>
        <v>0</v>
      </c>
    </row>
    <row r="255" spans="1:9">
      <c r="A255" s="36"/>
      <c r="B255" s="35"/>
      <c r="C255" s="36"/>
      <c r="D255" s="40"/>
      <c r="E255" s="41"/>
      <c r="F255" s="41"/>
      <c r="G255" s="38"/>
      <c r="H255" s="38"/>
      <c r="I255" s="38"/>
    </row>
    <row r="256" spans="1:9">
      <c r="A256" s="102">
        <v>8</v>
      </c>
      <c r="B256" s="103" t="s">
        <v>241</v>
      </c>
      <c r="C256" s="80"/>
      <c r="D256" s="40"/>
      <c r="E256" s="41"/>
      <c r="F256" s="41"/>
      <c r="G256" s="38"/>
      <c r="H256" s="38"/>
      <c r="I256" s="38"/>
    </row>
    <row r="257" spans="1:9">
      <c r="A257" s="80"/>
      <c r="B257" s="104" t="s">
        <v>242</v>
      </c>
      <c r="C257" s="80"/>
      <c r="D257" s="40"/>
      <c r="E257" s="41"/>
      <c r="F257" s="41"/>
      <c r="G257" s="38"/>
      <c r="H257" s="38"/>
      <c r="I257" s="38"/>
    </row>
    <row r="258" spans="1:9">
      <c r="A258" s="105">
        <v>8.1</v>
      </c>
      <c r="B258" s="106" t="s">
        <v>225</v>
      </c>
      <c r="C258" s="107" t="s">
        <v>2</v>
      </c>
      <c r="D258" s="65">
        <v>0</v>
      </c>
      <c r="E258" s="41"/>
      <c r="F258" s="41"/>
      <c r="G258" s="37">
        <f t="shared" ref="G258" si="200">IF(D258="RO",0,D258*E258)</f>
        <v>0</v>
      </c>
      <c r="H258" s="37">
        <f t="shared" ref="H258" si="201">IF(D258="RO",0,D258*F258)</f>
        <v>0</v>
      </c>
      <c r="I258" s="38">
        <f t="shared" ref="I258" si="202">SUM(G258:H258)</f>
        <v>0</v>
      </c>
    </row>
    <row r="259" spans="1:9">
      <c r="A259" s="107">
        <v>8.1999999999999993</v>
      </c>
      <c r="B259" s="106" t="s">
        <v>250</v>
      </c>
      <c r="C259" s="107" t="s">
        <v>2</v>
      </c>
      <c r="D259" s="65">
        <v>0</v>
      </c>
      <c r="E259" s="53"/>
      <c r="F259" s="53"/>
      <c r="G259" s="37">
        <f t="shared" ref="G259:G261" si="203">IF(D259="RO",0,D259*E259)</f>
        <v>0</v>
      </c>
      <c r="H259" s="37">
        <f t="shared" ref="H259:H261" si="204">IF(D259="RO",0,D259*F259)</f>
        <v>0</v>
      </c>
      <c r="I259" s="38">
        <f t="shared" ref="I259:I261" si="205">SUM(G259:H259)</f>
        <v>0</v>
      </c>
    </row>
    <row r="260" spans="1:9">
      <c r="A260" s="105">
        <v>8.3000000000000007</v>
      </c>
      <c r="B260" s="108" t="s">
        <v>251</v>
      </c>
      <c r="C260" s="107" t="s">
        <v>2</v>
      </c>
      <c r="D260" s="107">
        <v>0</v>
      </c>
      <c r="E260" s="53"/>
      <c r="F260" s="53"/>
      <c r="G260" s="54">
        <f t="shared" ref="G260" si="206">IF(D260="RO",0,D260*E260)</f>
        <v>0</v>
      </c>
      <c r="H260" s="54">
        <f t="shared" ref="H260" si="207">IF(D260="RO",0,D260*F260)</f>
        <v>0</v>
      </c>
      <c r="I260" s="55">
        <f t="shared" ref="I260" si="208">SUM(G260:H260)</f>
        <v>0</v>
      </c>
    </row>
    <row r="261" spans="1:9" ht="30">
      <c r="A261" s="107">
        <v>8.4</v>
      </c>
      <c r="B261" s="108" t="s">
        <v>243</v>
      </c>
      <c r="C261" s="107" t="s">
        <v>183</v>
      </c>
      <c r="D261" s="107">
        <v>0</v>
      </c>
      <c r="E261" s="53"/>
      <c r="F261" s="53"/>
      <c r="G261" s="54">
        <f t="shared" si="203"/>
        <v>0</v>
      </c>
      <c r="H261" s="54">
        <f t="shared" si="204"/>
        <v>0</v>
      </c>
      <c r="I261" s="55">
        <f t="shared" si="205"/>
        <v>0</v>
      </c>
    </row>
    <row r="262" spans="1:9">
      <c r="A262" s="105">
        <v>8.5</v>
      </c>
      <c r="B262" s="79" t="s">
        <v>101</v>
      </c>
      <c r="C262" s="80" t="s">
        <v>2</v>
      </c>
      <c r="D262" s="80">
        <f>D151+D152+D153+D154+D163+D164+D155+D168+D263+D299+22</f>
        <v>43</v>
      </c>
      <c r="E262" s="41"/>
      <c r="F262" s="41"/>
      <c r="G262" s="37">
        <f t="shared" ref="G262:G263" si="209">IF(D262="RO",0,D262*E262)</f>
        <v>0</v>
      </c>
      <c r="H262" s="37">
        <f t="shared" ref="H262:H263" si="210">IF(D262="RO",0,D262*F262)</f>
        <v>0</v>
      </c>
      <c r="I262" s="38">
        <f t="shared" ref="I262:I263" si="211">SUM(G262:H262)</f>
        <v>0</v>
      </c>
    </row>
    <row r="263" spans="1:9" ht="30">
      <c r="A263" s="107">
        <v>8.6</v>
      </c>
      <c r="B263" s="109" t="s">
        <v>240</v>
      </c>
      <c r="C263" s="107" t="s">
        <v>2</v>
      </c>
      <c r="D263" s="107">
        <v>3</v>
      </c>
      <c r="E263" s="53"/>
      <c r="F263" s="53"/>
      <c r="G263" s="54">
        <f t="shared" si="209"/>
        <v>0</v>
      </c>
      <c r="H263" s="54">
        <f t="shared" si="210"/>
        <v>0</v>
      </c>
      <c r="I263" s="55">
        <f t="shared" si="211"/>
        <v>0</v>
      </c>
    </row>
    <row r="264" spans="1:9" ht="45">
      <c r="A264" s="105">
        <v>8.6999999999999993</v>
      </c>
      <c r="B264" s="110" t="s">
        <v>174</v>
      </c>
      <c r="C264" s="80" t="s">
        <v>24</v>
      </c>
      <c r="D264" s="80" t="s">
        <v>60</v>
      </c>
      <c r="E264" s="53"/>
      <c r="F264" s="53"/>
      <c r="G264" s="37">
        <f t="shared" ref="G264" si="212">IF(D264="RO",0,D264*E264)</f>
        <v>0</v>
      </c>
      <c r="H264" s="37">
        <f t="shared" ref="H264" si="213">IF(D264="RO",0,D264*F264)</f>
        <v>0</v>
      </c>
      <c r="I264" s="38">
        <f t="shared" ref="I264" si="214">SUM(G264:H264)</f>
        <v>0</v>
      </c>
    </row>
    <row r="265" spans="1:9">
      <c r="A265" s="107"/>
      <c r="B265" s="109"/>
      <c r="C265" s="107"/>
      <c r="D265" s="107"/>
      <c r="E265" s="53"/>
      <c r="F265" s="53"/>
      <c r="G265" s="55"/>
      <c r="H265" s="55"/>
      <c r="I265" s="55"/>
    </row>
    <row r="266" spans="1:9">
      <c r="A266" s="111">
        <v>8.8000000000000007</v>
      </c>
      <c r="B266" s="112" t="s">
        <v>176</v>
      </c>
      <c r="C266" s="107"/>
      <c r="D266" s="107"/>
      <c r="E266" s="53"/>
      <c r="F266" s="53"/>
      <c r="G266" s="55"/>
      <c r="H266" s="55"/>
      <c r="I266" s="55"/>
    </row>
    <row r="267" spans="1:9" ht="45">
      <c r="A267" s="107" t="s">
        <v>341</v>
      </c>
      <c r="B267" s="108" t="s">
        <v>175</v>
      </c>
      <c r="C267" s="66" t="s">
        <v>80</v>
      </c>
      <c r="D267" s="107" t="s">
        <v>60</v>
      </c>
      <c r="E267" s="53"/>
      <c r="F267" s="53"/>
      <c r="G267" s="37">
        <f t="shared" ref="G267" si="215">IF(D267="RO",0,D267*E267)</f>
        <v>0</v>
      </c>
      <c r="H267" s="37">
        <f t="shared" ref="H267" si="216">IF(D267="RO",0,D267*F267)</f>
        <v>0</v>
      </c>
      <c r="I267" s="38">
        <f t="shared" ref="I267" si="217">SUM(G267:H267)</f>
        <v>0</v>
      </c>
    </row>
    <row r="268" spans="1:9" ht="45">
      <c r="A268" s="107" t="s">
        <v>342</v>
      </c>
      <c r="B268" s="108" t="s">
        <v>184</v>
      </c>
      <c r="C268" s="66" t="s">
        <v>80</v>
      </c>
      <c r="D268" s="107" t="s">
        <v>60</v>
      </c>
      <c r="E268" s="53"/>
      <c r="F268" s="53"/>
      <c r="G268" s="37">
        <f t="shared" ref="G268:G270" si="218">IF(D268="RO",0,D268*E268)</f>
        <v>0</v>
      </c>
      <c r="H268" s="37">
        <f t="shared" ref="H268:H270" si="219">IF(D268="RO",0,D268*F268)</f>
        <v>0</v>
      </c>
      <c r="I268" s="38">
        <f t="shared" ref="I268:I270" si="220">SUM(G268:H268)</f>
        <v>0</v>
      </c>
    </row>
    <row r="269" spans="1:9" ht="30">
      <c r="A269" s="107" t="s">
        <v>343</v>
      </c>
      <c r="B269" s="79" t="s">
        <v>252</v>
      </c>
      <c r="C269" s="80" t="s">
        <v>80</v>
      </c>
      <c r="D269" s="143">
        <f>(D262-D299)*10*1.2</f>
        <v>516</v>
      </c>
      <c r="E269" s="41"/>
      <c r="F269" s="41"/>
      <c r="G269" s="37">
        <f t="shared" si="218"/>
        <v>0</v>
      </c>
      <c r="H269" s="37">
        <f t="shared" si="219"/>
        <v>0</v>
      </c>
      <c r="I269" s="38">
        <f t="shared" si="220"/>
        <v>0</v>
      </c>
    </row>
    <row r="270" spans="1:9">
      <c r="A270" s="107" t="s">
        <v>344</v>
      </c>
      <c r="B270" s="144" t="s">
        <v>177</v>
      </c>
      <c r="C270" s="66" t="s">
        <v>83</v>
      </c>
      <c r="D270" s="145">
        <v>20</v>
      </c>
      <c r="E270" s="53"/>
      <c r="F270" s="53"/>
      <c r="G270" s="37">
        <f t="shared" si="218"/>
        <v>0</v>
      </c>
      <c r="H270" s="37">
        <f t="shared" si="219"/>
        <v>0</v>
      </c>
      <c r="I270" s="38">
        <f t="shared" si="220"/>
        <v>0</v>
      </c>
    </row>
    <row r="271" spans="1:9">
      <c r="A271" s="107"/>
      <c r="B271" s="106"/>
      <c r="C271" s="107"/>
      <c r="D271" s="65"/>
      <c r="E271" s="53"/>
      <c r="F271" s="53"/>
      <c r="G271" s="54"/>
      <c r="H271" s="54"/>
      <c r="I271" s="55"/>
    </row>
    <row r="272" spans="1:9" ht="30">
      <c r="A272" s="107">
        <v>8.9</v>
      </c>
      <c r="B272" s="106" t="s">
        <v>178</v>
      </c>
      <c r="C272" s="107" t="s">
        <v>179</v>
      </c>
      <c r="D272" s="65">
        <v>1</v>
      </c>
      <c r="E272" s="53"/>
      <c r="F272" s="53"/>
      <c r="G272" s="37">
        <f t="shared" ref="G272:G275" si="221">IF(D272="RO",0,D272*E272)</f>
        <v>0</v>
      </c>
      <c r="H272" s="37">
        <f t="shared" ref="H272:H275" si="222">IF(D272="RO",0,D272*F272)</f>
        <v>0</v>
      </c>
      <c r="I272" s="38">
        <f t="shared" ref="I272:I275" si="223">SUM(G272:H272)</f>
        <v>0</v>
      </c>
    </row>
    <row r="273" spans="1:9" ht="30">
      <c r="A273" s="107" t="s">
        <v>248</v>
      </c>
      <c r="B273" s="144" t="s">
        <v>180</v>
      </c>
      <c r="C273" s="66" t="s">
        <v>181</v>
      </c>
      <c r="D273" s="65">
        <v>1</v>
      </c>
      <c r="E273" s="53"/>
      <c r="F273" s="53"/>
      <c r="G273" s="37">
        <f t="shared" si="221"/>
        <v>0</v>
      </c>
      <c r="H273" s="37">
        <f t="shared" si="222"/>
        <v>0</v>
      </c>
      <c r="I273" s="38">
        <f t="shared" si="223"/>
        <v>0</v>
      </c>
    </row>
    <row r="274" spans="1:9" ht="60">
      <c r="A274" s="107">
        <v>8.11</v>
      </c>
      <c r="B274" s="106" t="s">
        <v>182</v>
      </c>
      <c r="C274" s="107" t="s">
        <v>183</v>
      </c>
      <c r="D274" s="65">
        <v>1</v>
      </c>
      <c r="E274" s="53"/>
      <c r="F274" s="53"/>
      <c r="G274" s="37">
        <f t="shared" si="221"/>
        <v>0</v>
      </c>
      <c r="H274" s="37">
        <f t="shared" si="222"/>
        <v>0</v>
      </c>
      <c r="I274" s="38">
        <f t="shared" si="223"/>
        <v>0</v>
      </c>
    </row>
    <row r="275" spans="1:9" ht="75">
      <c r="A275" s="107">
        <v>8.1199999999999992</v>
      </c>
      <c r="B275" s="106" t="s">
        <v>239</v>
      </c>
      <c r="C275" s="107" t="s">
        <v>183</v>
      </c>
      <c r="D275" s="65">
        <v>1</v>
      </c>
      <c r="E275" s="53"/>
      <c r="F275" s="53"/>
      <c r="G275" s="37">
        <f t="shared" si="221"/>
        <v>0</v>
      </c>
      <c r="H275" s="37">
        <f t="shared" si="222"/>
        <v>0</v>
      </c>
      <c r="I275" s="38">
        <f t="shared" si="223"/>
        <v>0</v>
      </c>
    </row>
    <row r="276" spans="1:9" ht="45">
      <c r="A276" s="80">
        <v>8.1300000000000008</v>
      </c>
      <c r="B276" s="79" t="s">
        <v>368</v>
      </c>
      <c r="C276" s="80"/>
      <c r="D276" s="40"/>
      <c r="E276" s="41"/>
      <c r="F276" s="41"/>
      <c r="G276" s="38"/>
      <c r="H276" s="38"/>
      <c r="I276" s="38"/>
    </row>
    <row r="277" spans="1:9">
      <c r="A277" s="80"/>
      <c r="B277" s="79"/>
      <c r="C277" s="80"/>
      <c r="D277" s="40"/>
      <c r="E277" s="41"/>
      <c r="F277" s="41"/>
      <c r="G277" s="38"/>
      <c r="H277" s="38"/>
      <c r="I277" s="38"/>
    </row>
    <row r="278" spans="1:9">
      <c r="A278" s="113"/>
      <c r="B278" s="60" t="s">
        <v>88</v>
      </c>
      <c r="C278" s="113"/>
      <c r="D278" s="40"/>
      <c r="E278" s="41"/>
      <c r="F278" s="41"/>
      <c r="G278" s="139">
        <f>SUM(G259:G277)</f>
        <v>0</v>
      </c>
      <c r="H278" s="139">
        <f>SUM(H259:H277)</f>
        <v>0</v>
      </c>
      <c r="I278" s="139">
        <f>SUM(I259:I277)</f>
        <v>0</v>
      </c>
    </row>
    <row r="279" spans="1:9">
      <c r="A279" s="36"/>
      <c r="B279" s="35"/>
      <c r="C279" s="36"/>
      <c r="D279" s="40"/>
      <c r="E279" s="41"/>
      <c r="F279" s="41"/>
      <c r="G279" s="38"/>
      <c r="H279" s="38"/>
      <c r="I279" s="38"/>
    </row>
    <row r="280" spans="1:9">
      <c r="A280" s="114">
        <v>9</v>
      </c>
      <c r="B280" s="115" t="s">
        <v>164</v>
      </c>
      <c r="C280" s="116"/>
      <c r="D280" s="40"/>
      <c r="E280" s="41"/>
      <c r="F280" s="41"/>
      <c r="G280" s="38"/>
      <c r="H280" s="38"/>
      <c r="I280" s="38"/>
    </row>
    <row r="281" spans="1:9">
      <c r="A281" s="117"/>
      <c r="B281" s="118"/>
      <c r="C281" s="119"/>
      <c r="D281" s="40"/>
      <c r="E281" s="41"/>
      <c r="F281" s="41"/>
      <c r="G281" s="38"/>
      <c r="H281" s="38"/>
      <c r="I281" s="38"/>
    </row>
    <row r="282" spans="1:9">
      <c r="A282" s="120">
        <v>9.1</v>
      </c>
      <c r="B282" s="121" t="s">
        <v>165</v>
      </c>
      <c r="C282" s="119" t="s">
        <v>85</v>
      </c>
      <c r="D282" s="40" t="s">
        <v>60</v>
      </c>
      <c r="E282" s="41"/>
      <c r="F282" s="41"/>
      <c r="G282" s="37">
        <f t="shared" ref="G282:G284" si="224">IF(D282="RO",0,D282*E282)</f>
        <v>0</v>
      </c>
      <c r="H282" s="37">
        <f t="shared" ref="H282:H284" si="225">IF(D282="RO",0,D282*F282)</f>
        <v>0</v>
      </c>
      <c r="I282" s="38">
        <f t="shared" ref="I282:I284" si="226">SUM(G282:H282)</f>
        <v>0</v>
      </c>
    </row>
    <row r="283" spans="1:9">
      <c r="A283" s="120">
        <v>9.1999999999999993</v>
      </c>
      <c r="B283" s="118" t="s">
        <v>171</v>
      </c>
      <c r="C283" s="119" t="s">
        <v>23</v>
      </c>
      <c r="D283" s="40" t="s">
        <v>60</v>
      </c>
      <c r="E283" s="41"/>
      <c r="F283" s="41"/>
      <c r="G283" s="37">
        <f t="shared" si="224"/>
        <v>0</v>
      </c>
      <c r="H283" s="37">
        <f t="shared" si="225"/>
        <v>0</v>
      </c>
      <c r="I283" s="38">
        <f t="shared" si="226"/>
        <v>0</v>
      </c>
    </row>
    <row r="284" spans="1:9">
      <c r="A284" s="120">
        <v>9.3000000000000007</v>
      </c>
      <c r="B284" s="118" t="s">
        <v>172</v>
      </c>
      <c r="C284" s="119" t="s">
        <v>23</v>
      </c>
      <c r="D284" s="40">
        <v>1</v>
      </c>
      <c r="E284" s="41"/>
      <c r="F284" s="41"/>
      <c r="G284" s="37">
        <f t="shared" si="224"/>
        <v>0</v>
      </c>
      <c r="H284" s="37">
        <f t="shared" si="225"/>
        <v>0</v>
      </c>
      <c r="I284" s="38">
        <f t="shared" si="226"/>
        <v>0</v>
      </c>
    </row>
    <row r="285" spans="1:9">
      <c r="A285" s="120">
        <v>9.4</v>
      </c>
      <c r="B285" s="121" t="s">
        <v>166</v>
      </c>
      <c r="C285" s="119" t="s">
        <v>121</v>
      </c>
      <c r="D285" s="40">
        <v>1</v>
      </c>
      <c r="E285" s="41"/>
      <c r="F285" s="41"/>
      <c r="G285" s="37">
        <f t="shared" ref="G285" si="227">IF(D285="RO",0,D285*E285)</f>
        <v>0</v>
      </c>
      <c r="H285" s="37">
        <f t="shared" ref="H285" si="228">IF(D285="RO",0,D285*F285)</f>
        <v>0</v>
      </c>
      <c r="I285" s="38">
        <f t="shared" ref="I285" si="229">SUM(G285:H285)</f>
        <v>0</v>
      </c>
    </row>
    <row r="286" spans="1:9">
      <c r="A286" s="120">
        <v>9.5</v>
      </c>
      <c r="B286" s="118" t="s">
        <v>167</v>
      </c>
      <c r="C286" s="119" t="s">
        <v>23</v>
      </c>
      <c r="D286" s="40">
        <v>1</v>
      </c>
      <c r="E286" s="41"/>
      <c r="F286" s="41"/>
      <c r="G286" s="37">
        <f t="shared" ref="G286:G287" si="230">IF(D286="RO",0,D286*E286)</f>
        <v>0</v>
      </c>
      <c r="H286" s="37">
        <f t="shared" ref="H286:H287" si="231">IF(D286="RO",0,D286*F286)</f>
        <v>0</v>
      </c>
      <c r="I286" s="38">
        <f t="shared" ref="I286:I287" si="232">SUM(G286:H286)</f>
        <v>0</v>
      </c>
    </row>
    <row r="287" spans="1:9">
      <c r="A287" s="120">
        <v>9.6</v>
      </c>
      <c r="B287" s="118" t="s">
        <v>168</v>
      </c>
      <c r="C287" s="119" t="s">
        <v>23</v>
      </c>
      <c r="D287" s="40" t="s">
        <v>60</v>
      </c>
      <c r="E287" s="41"/>
      <c r="F287" s="41"/>
      <c r="G287" s="37">
        <f t="shared" si="230"/>
        <v>0</v>
      </c>
      <c r="H287" s="37">
        <f t="shared" si="231"/>
        <v>0</v>
      </c>
      <c r="I287" s="38">
        <f t="shared" si="232"/>
        <v>0</v>
      </c>
    </row>
    <row r="288" spans="1:9">
      <c r="A288" s="120">
        <v>9.6999999999999993</v>
      </c>
      <c r="B288" s="118" t="s">
        <v>173</v>
      </c>
      <c r="C288" s="119" t="s">
        <v>85</v>
      </c>
      <c r="D288" s="40" t="s">
        <v>60</v>
      </c>
      <c r="E288" s="41"/>
      <c r="F288" s="41"/>
      <c r="G288" s="37">
        <f t="shared" ref="G288" si="233">IF(D288="RO",0,D288*E288)</f>
        <v>0</v>
      </c>
      <c r="H288" s="37">
        <f t="shared" ref="H288" si="234">IF(D288="RO",0,D288*F288)</f>
        <v>0</v>
      </c>
      <c r="I288" s="38">
        <f t="shared" ref="I288" si="235">SUM(G288:H288)</f>
        <v>0</v>
      </c>
    </row>
    <row r="289" spans="1:9" ht="45">
      <c r="A289" s="120">
        <v>9.8000000000000007</v>
      </c>
      <c r="B289" s="118" t="s">
        <v>94</v>
      </c>
      <c r="C289" s="122" t="s">
        <v>84</v>
      </c>
      <c r="D289" s="40"/>
      <c r="E289" s="41"/>
      <c r="F289" s="41"/>
      <c r="G289" s="37">
        <f t="shared" ref="G289" si="236">IF(D289="RO",0,D289*E289)</f>
        <v>0</v>
      </c>
      <c r="H289" s="37">
        <f t="shared" ref="H289" si="237">IF(D289="RO",0,D289*F289)</f>
        <v>0</v>
      </c>
      <c r="I289" s="38">
        <f t="shared" ref="I289" si="238">SUM(G289:H289)</f>
        <v>0</v>
      </c>
    </row>
    <row r="290" spans="1:9">
      <c r="A290" s="36"/>
      <c r="B290" s="35"/>
      <c r="C290" s="36"/>
      <c r="D290" s="40"/>
      <c r="E290" s="26"/>
      <c r="F290" s="26"/>
      <c r="G290" s="26"/>
      <c r="H290" s="26"/>
      <c r="I290" s="26"/>
    </row>
    <row r="291" spans="1:9">
      <c r="A291" s="36"/>
      <c r="B291" s="60" t="s">
        <v>89</v>
      </c>
      <c r="C291" s="36"/>
      <c r="D291" s="40"/>
      <c r="E291" s="41"/>
      <c r="F291" s="41"/>
      <c r="G291" s="26">
        <f>SUM(G281:G290)</f>
        <v>0</v>
      </c>
      <c r="H291" s="26">
        <f t="shared" ref="H291:I291" si="239">SUM(H281:H290)</f>
        <v>0</v>
      </c>
      <c r="I291" s="26">
        <f t="shared" si="239"/>
        <v>0</v>
      </c>
    </row>
    <row r="292" spans="1:9">
      <c r="A292" s="52"/>
      <c r="B292" s="62"/>
      <c r="C292" s="52"/>
      <c r="D292" s="65"/>
      <c r="E292" s="53"/>
      <c r="F292" s="53"/>
      <c r="G292" s="33"/>
      <c r="H292" s="33"/>
      <c r="I292" s="33"/>
    </row>
    <row r="293" spans="1:9" s="125" customFormat="1">
      <c r="A293" s="114">
        <v>10</v>
      </c>
      <c r="B293" s="123" t="s">
        <v>124</v>
      </c>
      <c r="C293" s="119"/>
      <c r="D293" s="124"/>
      <c r="E293" s="26"/>
      <c r="F293" s="26"/>
      <c r="G293" s="26"/>
      <c r="H293" s="26"/>
      <c r="I293" s="26"/>
    </row>
    <row r="294" spans="1:9" s="125" customFormat="1" ht="75">
      <c r="A294" s="76">
        <v>10.1</v>
      </c>
      <c r="B294" s="126" t="s">
        <v>321</v>
      </c>
      <c r="C294" s="119" t="s">
        <v>123</v>
      </c>
      <c r="D294" s="124">
        <v>1</v>
      </c>
      <c r="E294" s="41"/>
      <c r="F294" s="41"/>
      <c r="G294" s="37">
        <f t="shared" ref="G294" si="240">IF(D294="RO",0,D294*E294)</f>
        <v>0</v>
      </c>
      <c r="H294" s="37">
        <f t="shared" ref="H294" si="241">IF(D294="RO",0,D294*F294)</f>
        <v>0</v>
      </c>
      <c r="I294" s="38">
        <f t="shared" ref="I294" si="242">SUM(G294:H294)</f>
        <v>0</v>
      </c>
    </row>
    <row r="295" spans="1:9" s="125" customFormat="1">
      <c r="A295" s="66"/>
      <c r="B295" s="67"/>
      <c r="C295" s="127"/>
      <c r="D295" s="128"/>
      <c r="E295" s="53"/>
      <c r="F295" s="53"/>
      <c r="G295" s="54"/>
      <c r="H295" s="54"/>
      <c r="I295" s="55"/>
    </row>
    <row r="296" spans="1:9" s="125" customFormat="1">
      <c r="A296" s="129"/>
      <c r="B296" s="60" t="s">
        <v>115</v>
      </c>
      <c r="C296" s="119"/>
      <c r="D296" s="124"/>
      <c r="E296" s="26"/>
      <c r="F296" s="26"/>
      <c r="G296" s="26">
        <f>SUM(G294:G294)</f>
        <v>0</v>
      </c>
      <c r="H296" s="26">
        <f>SUM(H294:H294)</f>
        <v>0</v>
      </c>
      <c r="I296" s="26">
        <f>SUM(I294:I294)</f>
        <v>0</v>
      </c>
    </row>
    <row r="297" spans="1:9" s="125" customFormat="1">
      <c r="A297" s="129"/>
      <c r="B297" s="60"/>
      <c r="C297" s="119"/>
      <c r="D297" s="124"/>
      <c r="E297" s="26"/>
      <c r="F297" s="26"/>
      <c r="G297" s="26"/>
      <c r="H297" s="26"/>
      <c r="I297" s="26"/>
    </row>
    <row r="298" spans="1:9" s="125" customFormat="1">
      <c r="A298" s="130">
        <v>11</v>
      </c>
      <c r="B298" s="123" t="s">
        <v>126</v>
      </c>
      <c r="C298" s="119"/>
      <c r="D298" s="124"/>
      <c r="E298" s="26"/>
      <c r="F298" s="26"/>
      <c r="G298" s="26"/>
      <c r="H298" s="26"/>
      <c r="I298" s="26"/>
    </row>
    <row r="299" spans="1:9" s="125" customFormat="1" ht="30">
      <c r="A299" s="129">
        <v>11.1</v>
      </c>
      <c r="B299" s="146" t="s">
        <v>226</v>
      </c>
      <c r="C299" s="119" t="s">
        <v>2</v>
      </c>
      <c r="D299" s="124">
        <v>0</v>
      </c>
      <c r="E299" s="41"/>
      <c r="F299" s="41"/>
      <c r="G299" s="37">
        <f t="shared" ref="G299:G308" si="243">IF(D299="RO",0,D299*E299)</f>
        <v>0</v>
      </c>
      <c r="H299" s="37">
        <f t="shared" ref="H299:H308" si="244">IF(D299="RO",0,D299*F299)</f>
        <v>0</v>
      </c>
      <c r="I299" s="38">
        <f t="shared" ref="I299:I308" si="245">SUM(G299:H299)</f>
        <v>0</v>
      </c>
    </row>
    <row r="300" spans="1:9" s="125" customFormat="1" ht="30">
      <c r="A300" s="129">
        <v>11.2</v>
      </c>
      <c r="B300" s="146" t="s">
        <v>227</v>
      </c>
      <c r="C300" s="119" t="s">
        <v>2</v>
      </c>
      <c r="D300" s="124">
        <v>0</v>
      </c>
      <c r="E300" s="41"/>
      <c r="F300" s="41"/>
      <c r="G300" s="37">
        <f t="shared" si="243"/>
        <v>0</v>
      </c>
      <c r="H300" s="37">
        <f t="shared" si="244"/>
        <v>0</v>
      </c>
      <c r="I300" s="38">
        <f t="shared" si="245"/>
        <v>0</v>
      </c>
    </row>
    <row r="301" spans="1:9" s="125" customFormat="1" ht="30">
      <c r="A301" s="129">
        <v>11.3</v>
      </c>
      <c r="B301" s="146" t="s">
        <v>228</v>
      </c>
      <c r="C301" s="119" t="s">
        <v>2</v>
      </c>
      <c r="D301" s="124">
        <v>0</v>
      </c>
      <c r="E301" s="41"/>
      <c r="F301" s="41"/>
      <c r="G301" s="37">
        <f t="shared" si="243"/>
        <v>0</v>
      </c>
      <c r="H301" s="37">
        <f t="shared" si="244"/>
        <v>0</v>
      </c>
      <c r="I301" s="38">
        <f t="shared" si="245"/>
        <v>0</v>
      </c>
    </row>
    <row r="302" spans="1:9" s="125" customFormat="1" ht="30">
      <c r="A302" s="129">
        <v>11.4</v>
      </c>
      <c r="B302" s="146" t="s">
        <v>229</v>
      </c>
      <c r="C302" s="119" t="s">
        <v>2</v>
      </c>
      <c r="D302" s="124">
        <v>0</v>
      </c>
      <c r="E302" s="41"/>
      <c r="F302" s="41"/>
      <c r="G302" s="37">
        <f t="shared" si="243"/>
        <v>0</v>
      </c>
      <c r="H302" s="37">
        <f t="shared" si="244"/>
        <v>0</v>
      </c>
      <c r="I302" s="38">
        <f t="shared" si="245"/>
        <v>0</v>
      </c>
    </row>
    <row r="303" spans="1:9" s="125" customFormat="1" ht="30">
      <c r="A303" s="129">
        <v>11.5</v>
      </c>
      <c r="B303" s="146" t="s">
        <v>230</v>
      </c>
      <c r="C303" s="119" t="s">
        <v>2</v>
      </c>
      <c r="D303" s="124">
        <v>0</v>
      </c>
      <c r="E303" s="41"/>
      <c r="F303" s="41"/>
      <c r="G303" s="37">
        <f t="shared" si="243"/>
        <v>0</v>
      </c>
      <c r="H303" s="37">
        <f t="shared" si="244"/>
        <v>0</v>
      </c>
      <c r="I303" s="38">
        <f t="shared" si="245"/>
        <v>0</v>
      </c>
    </row>
    <row r="304" spans="1:9" s="125" customFormat="1" ht="30">
      <c r="A304" s="129">
        <v>11.6</v>
      </c>
      <c r="B304" s="146" t="s">
        <v>322</v>
      </c>
      <c r="C304" s="119" t="s">
        <v>2</v>
      </c>
      <c r="D304" s="124">
        <v>0</v>
      </c>
      <c r="E304" s="41"/>
      <c r="F304" s="41"/>
      <c r="G304" s="37">
        <f t="shared" si="243"/>
        <v>0</v>
      </c>
      <c r="H304" s="37">
        <f t="shared" si="244"/>
        <v>0</v>
      </c>
      <c r="I304" s="38">
        <f t="shared" si="245"/>
        <v>0</v>
      </c>
    </row>
    <row r="305" spans="1:9" s="125" customFormat="1">
      <c r="A305" s="129">
        <v>11.7</v>
      </c>
      <c r="B305" s="131" t="s">
        <v>266</v>
      </c>
      <c r="C305" s="119" t="s">
        <v>2</v>
      </c>
      <c r="D305" s="124">
        <v>0</v>
      </c>
      <c r="E305" s="41"/>
      <c r="F305" s="41"/>
      <c r="G305" s="37">
        <f t="shared" si="243"/>
        <v>0</v>
      </c>
      <c r="H305" s="37">
        <f t="shared" si="244"/>
        <v>0</v>
      </c>
      <c r="I305" s="38">
        <f t="shared" si="245"/>
        <v>0</v>
      </c>
    </row>
    <row r="306" spans="1:9" s="125" customFormat="1">
      <c r="A306" s="129">
        <v>11.8</v>
      </c>
      <c r="B306" s="131" t="s">
        <v>303</v>
      </c>
      <c r="C306" s="119" t="s">
        <v>2</v>
      </c>
      <c r="D306" s="124">
        <v>0</v>
      </c>
      <c r="E306" s="41"/>
      <c r="F306" s="41"/>
      <c r="G306" s="37">
        <f t="shared" si="243"/>
        <v>0</v>
      </c>
      <c r="H306" s="37">
        <f t="shared" si="244"/>
        <v>0</v>
      </c>
      <c r="I306" s="38">
        <f t="shared" si="245"/>
        <v>0</v>
      </c>
    </row>
    <row r="307" spans="1:9" s="125" customFormat="1">
      <c r="A307" s="129">
        <v>11.9</v>
      </c>
      <c r="B307" s="146" t="s">
        <v>231</v>
      </c>
      <c r="C307" s="127" t="s">
        <v>2</v>
      </c>
      <c r="D307" s="128">
        <v>0</v>
      </c>
      <c r="E307" s="53"/>
      <c r="F307" s="53"/>
      <c r="G307" s="54">
        <f t="shared" si="243"/>
        <v>0</v>
      </c>
      <c r="H307" s="54">
        <f t="shared" si="244"/>
        <v>0</v>
      </c>
      <c r="I307" s="55">
        <f t="shared" si="245"/>
        <v>0</v>
      </c>
    </row>
    <row r="308" spans="1:9" s="125" customFormat="1">
      <c r="A308" s="147">
        <v>11.1</v>
      </c>
      <c r="B308" s="131" t="s">
        <v>127</v>
      </c>
      <c r="C308" s="119" t="s">
        <v>80</v>
      </c>
      <c r="D308" s="124">
        <v>20</v>
      </c>
      <c r="E308" s="41"/>
      <c r="F308" s="41"/>
      <c r="G308" s="37">
        <f t="shared" si="243"/>
        <v>0</v>
      </c>
      <c r="H308" s="37">
        <f t="shared" si="244"/>
        <v>0</v>
      </c>
      <c r="I308" s="38">
        <f t="shared" si="245"/>
        <v>0</v>
      </c>
    </row>
    <row r="309" spans="1:9" s="125" customFormat="1">
      <c r="A309" s="157">
        <v>11.11</v>
      </c>
      <c r="B309" s="131" t="s">
        <v>370</v>
      </c>
      <c r="C309" s="119" t="s">
        <v>80</v>
      </c>
      <c r="D309" s="124">
        <v>300</v>
      </c>
      <c r="E309" s="53"/>
      <c r="F309" s="53"/>
      <c r="G309" s="54"/>
      <c r="H309" s="54"/>
      <c r="I309" s="55"/>
    </row>
    <row r="310" spans="1:9" s="125" customFormat="1">
      <c r="A310" s="129"/>
      <c r="B310" s="131"/>
      <c r="C310" s="119"/>
      <c r="D310" s="132"/>
      <c r="E310" s="26"/>
      <c r="F310" s="26"/>
      <c r="G310" s="26"/>
      <c r="H310" s="26"/>
      <c r="I310" s="26"/>
    </row>
    <row r="311" spans="1:9" s="125" customFormat="1">
      <c r="A311" s="129"/>
      <c r="B311" s="60" t="s">
        <v>116</v>
      </c>
      <c r="C311" s="119"/>
      <c r="D311" s="124"/>
      <c r="E311" s="26"/>
      <c r="F311" s="26"/>
      <c r="G311" s="26">
        <f>SUM(G299:G310)</f>
        <v>0</v>
      </c>
      <c r="H311" s="26">
        <f t="shared" ref="H311:I311" si="246">SUM(H299:H310)</f>
        <v>0</v>
      </c>
      <c r="I311" s="26">
        <f t="shared" si="246"/>
        <v>0</v>
      </c>
    </row>
    <row r="312" spans="1:9" s="125" customFormat="1">
      <c r="A312" s="129"/>
      <c r="B312" s="60"/>
      <c r="C312" s="119"/>
      <c r="D312" s="124"/>
      <c r="E312" s="26"/>
      <c r="F312" s="26"/>
      <c r="G312" s="26"/>
      <c r="H312" s="26"/>
      <c r="I312" s="26"/>
    </row>
    <row r="313" spans="1:9" s="125" customFormat="1">
      <c r="A313" s="130">
        <v>12</v>
      </c>
      <c r="B313" s="93" t="s">
        <v>154</v>
      </c>
      <c r="C313" s="119"/>
      <c r="D313" s="124"/>
      <c r="E313" s="26"/>
      <c r="F313" s="26"/>
      <c r="G313" s="26"/>
      <c r="H313" s="26"/>
      <c r="I313" s="26"/>
    </row>
    <row r="314" spans="1:9" s="125" customFormat="1">
      <c r="A314" s="129"/>
      <c r="B314" s="88"/>
      <c r="C314" s="119"/>
      <c r="D314" s="124"/>
      <c r="E314" s="26"/>
      <c r="F314" s="26"/>
      <c r="G314" s="26"/>
      <c r="H314" s="26"/>
      <c r="I314" s="26"/>
    </row>
    <row r="315" spans="1:9" s="125" customFormat="1" ht="30.75" customHeight="1">
      <c r="A315" s="133">
        <v>12.1</v>
      </c>
      <c r="B315" s="148" t="s">
        <v>300</v>
      </c>
      <c r="C315" s="127" t="s">
        <v>82</v>
      </c>
      <c r="D315" s="128">
        <v>9</v>
      </c>
      <c r="E315" s="33"/>
      <c r="F315" s="33"/>
      <c r="G315" s="54">
        <f t="shared" ref="G315" si="247">IF(D315="RO",0,D315*E315)</f>
        <v>0</v>
      </c>
      <c r="H315" s="54">
        <f t="shared" ref="H315" si="248">IF(D315="RO",0,D315*F315)</f>
        <v>0</v>
      </c>
      <c r="I315" s="55">
        <f t="shared" ref="I315" si="249">SUM(G315:H315)</f>
        <v>0</v>
      </c>
    </row>
    <row r="316" spans="1:9" ht="60">
      <c r="A316" s="149">
        <v>12.2</v>
      </c>
      <c r="B316" s="150" t="s">
        <v>301</v>
      </c>
      <c r="C316" s="151" t="s">
        <v>2</v>
      </c>
      <c r="D316" s="152">
        <v>1</v>
      </c>
      <c r="E316" s="152"/>
      <c r="F316" s="152"/>
      <c r="G316" s="153"/>
      <c r="H316" s="153"/>
      <c r="I316" s="153">
        <f>SUM(G316:H316)</f>
        <v>0</v>
      </c>
    </row>
    <row r="317" spans="1:9" s="156" customFormat="1">
      <c r="A317" s="154">
        <v>12.3</v>
      </c>
      <c r="B317" s="155" t="s">
        <v>302</v>
      </c>
      <c r="C317" s="149" t="s">
        <v>2</v>
      </c>
      <c r="D317" s="152">
        <v>1</v>
      </c>
      <c r="E317" s="152"/>
      <c r="F317" s="152"/>
      <c r="G317" s="153">
        <f>IF(D317="RO",0,D317*E317)</f>
        <v>0</v>
      </c>
      <c r="H317" s="153">
        <f>IF(D317="RO",0,D317*F317)</f>
        <v>0</v>
      </c>
      <c r="I317" s="153">
        <f>SUM(G317:H317)</f>
        <v>0</v>
      </c>
    </row>
    <row r="318" spans="1:9" s="125" customFormat="1" ht="30.75" customHeight="1">
      <c r="A318" s="133">
        <v>12.4</v>
      </c>
      <c r="B318" s="148" t="s">
        <v>232</v>
      </c>
      <c r="C318" s="127" t="s">
        <v>82</v>
      </c>
      <c r="D318" s="128">
        <v>80</v>
      </c>
      <c r="E318" s="33"/>
      <c r="F318" s="33"/>
      <c r="G318" s="54">
        <f t="shared" ref="G318" si="250">IF(D318="RO",0,D318*E318)</f>
        <v>0</v>
      </c>
      <c r="H318" s="54">
        <f t="shared" ref="H318" si="251">IF(D318="RO",0,D318*F318)</f>
        <v>0</v>
      </c>
      <c r="I318" s="55">
        <f t="shared" ref="I318" si="252">SUM(G318:H318)</f>
        <v>0</v>
      </c>
    </row>
    <row r="319" spans="1:9" s="125" customFormat="1">
      <c r="A319" s="129"/>
      <c r="B319" s="88"/>
      <c r="C319" s="119"/>
      <c r="D319" s="124"/>
      <c r="E319" s="26"/>
      <c r="F319" s="26"/>
      <c r="G319" s="26"/>
      <c r="H319" s="26"/>
      <c r="I319" s="26"/>
    </row>
    <row r="320" spans="1:9" s="125" customFormat="1">
      <c r="A320" s="129"/>
      <c r="B320" s="60" t="s">
        <v>197</v>
      </c>
      <c r="C320" s="119"/>
      <c r="D320" s="124"/>
      <c r="E320" s="26"/>
      <c r="F320" s="26"/>
      <c r="G320" s="26">
        <f>SUM(G315:G319)</f>
        <v>0</v>
      </c>
      <c r="H320" s="26">
        <f>SUM(H315:H319)</f>
        <v>0</v>
      </c>
      <c r="I320" s="26">
        <f>SUM(I315:I319)</f>
        <v>0</v>
      </c>
    </row>
    <row r="321" spans="1:9" s="125" customFormat="1">
      <c r="A321" s="133"/>
      <c r="B321" s="62"/>
      <c r="C321" s="127"/>
      <c r="D321" s="128"/>
      <c r="E321" s="33"/>
      <c r="F321" s="33"/>
      <c r="G321" s="33"/>
      <c r="H321" s="33"/>
      <c r="I321" s="33"/>
    </row>
    <row r="322" spans="1:9">
      <c r="B322" s="135"/>
    </row>
  </sheetData>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vt:lpstr>
      <vt:lpstr>TENDER BOQ</vt:lpstr>
      <vt:lpstr>'TENDER BOQ'!Print_Area</vt:lpstr>
      <vt:lpstr>'TENDER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2024-10-31T06:26:42Z</dcterms:modified>
</cp:coreProperties>
</file>