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Shawarma INT\Cost variation for Pioneer\"/>
    </mc:Choice>
  </mc:AlternateContent>
  <bookViews>
    <workbookView xWindow="-120" yWindow="-120" windowWidth="20730" windowHeight="11760" firstSheet="1" activeTab="2"/>
  </bookViews>
  <sheets>
    <sheet name="NFA-SO" sheetId="4" state="hidden" r:id="rId1"/>
    <sheet name="Summary1" sheetId="11" r:id="rId2"/>
    <sheet name="Shawarma Variation Statement" sheetId="7" r:id="rId3"/>
  </sheets>
  <externalReferences>
    <externalReference r:id="rId4"/>
  </externalReferences>
  <definedNames>
    <definedName name="_xlnm._FilterDatabase" localSheetId="0" hidden="1">'NFA-SO'!$A$2:$J$74</definedName>
    <definedName name="_xlnm.Print_Area" localSheetId="0">'NFA-SO'!$A$2:$J$92</definedName>
    <definedName name="_xlnm.Print_Titles" localSheetId="0">'NFA-SO'!$1:$8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1" l="1"/>
  <c r="D10" i="11" s="1"/>
  <c r="C6" i="11"/>
  <c r="C5" i="11"/>
  <c r="C8" i="11" s="1"/>
  <c r="C10" i="11" s="1"/>
  <c r="D11" i="11" s="1"/>
  <c r="D12" i="11" s="1"/>
  <c r="C4" i="11"/>
  <c r="C3" i="11"/>
  <c r="K65" i="7"/>
  <c r="J65" i="7"/>
  <c r="L65" i="7" s="1"/>
  <c r="K64" i="7"/>
  <c r="J64" i="7"/>
  <c r="L64" i="7" s="1"/>
  <c r="K14" i="7"/>
  <c r="J14" i="7"/>
  <c r="L14" i="7" s="1"/>
  <c r="K13" i="7"/>
  <c r="J13" i="7"/>
  <c r="L13" i="7" s="1"/>
  <c r="K12" i="7"/>
  <c r="J12" i="7"/>
  <c r="L12" i="7" s="1"/>
  <c r="G69" i="7" l="1"/>
  <c r="J60" i="7"/>
  <c r="J59" i="7"/>
  <c r="J58" i="7"/>
  <c r="L58" i="7" s="1"/>
  <c r="J57" i="7"/>
  <c r="L57" i="7" s="1"/>
  <c r="J56" i="7"/>
  <c r="J55" i="7"/>
  <c r="J54" i="7"/>
  <c r="J53" i="7"/>
  <c r="L53" i="7" s="1"/>
  <c r="J52" i="7"/>
  <c r="J51" i="7"/>
  <c r="J50" i="7"/>
  <c r="L50" i="7" s="1"/>
  <c r="J49" i="7"/>
  <c r="L49" i="7" s="1"/>
  <c r="J48" i="7"/>
  <c r="J47" i="7"/>
  <c r="J46" i="7"/>
  <c r="J45" i="7"/>
  <c r="L45" i="7" s="1"/>
  <c r="J44" i="7"/>
  <c r="J43" i="7"/>
  <c r="J42" i="7"/>
  <c r="L42" i="7" s="1"/>
  <c r="J41" i="7"/>
  <c r="L41" i="7" s="1"/>
  <c r="J40" i="7"/>
  <c r="J39" i="7"/>
  <c r="J38" i="7"/>
  <c r="J37" i="7"/>
  <c r="L37" i="7" s="1"/>
  <c r="J36" i="7"/>
  <c r="J33" i="7"/>
  <c r="J29" i="7"/>
  <c r="L29" i="7" s="1"/>
  <c r="J22" i="7"/>
  <c r="L22" i="7" s="1"/>
  <c r="J21" i="7"/>
  <c r="J20" i="7"/>
  <c r="J19" i="7"/>
  <c r="J18" i="7"/>
  <c r="L18" i="7" s="1"/>
  <c r="L60" i="7"/>
  <c r="K60" i="7"/>
  <c r="L59" i="7"/>
  <c r="K59" i="7"/>
  <c r="K58" i="7"/>
  <c r="K57" i="7"/>
  <c r="L56" i="7"/>
  <c r="K56" i="7"/>
  <c r="L55" i="7"/>
  <c r="K55" i="7"/>
  <c r="L54" i="7"/>
  <c r="K54" i="7"/>
  <c r="K53" i="7"/>
  <c r="L52" i="7"/>
  <c r="K52" i="7"/>
  <c r="L51" i="7"/>
  <c r="K51" i="7"/>
  <c r="K50" i="7"/>
  <c r="K49" i="7"/>
  <c r="L48" i="7"/>
  <c r="K48" i="7"/>
  <c r="L47" i="7"/>
  <c r="K47" i="7"/>
  <c r="L46" i="7"/>
  <c r="K46" i="7"/>
  <c r="K45" i="7"/>
  <c r="L44" i="7"/>
  <c r="K44" i="7"/>
  <c r="L43" i="7"/>
  <c r="K43" i="7"/>
  <c r="K42" i="7"/>
  <c r="K41" i="7"/>
  <c r="L40" i="7"/>
  <c r="K40" i="7"/>
  <c r="L39" i="7"/>
  <c r="K39" i="7"/>
  <c r="L38" i="7"/>
  <c r="K38" i="7"/>
  <c r="K37" i="7"/>
  <c r="L36" i="7"/>
  <c r="K36" i="7"/>
  <c r="L35" i="7"/>
  <c r="K35" i="7"/>
  <c r="L34" i="7"/>
  <c r="K34" i="7"/>
  <c r="L33" i="7"/>
  <c r="K33" i="7"/>
  <c r="L32" i="7"/>
  <c r="K32" i="7"/>
  <c r="L31" i="7"/>
  <c r="K31" i="7"/>
  <c r="L30" i="7"/>
  <c r="K30" i="7"/>
  <c r="K29" i="7"/>
  <c r="L24" i="7"/>
  <c r="K24" i="7"/>
  <c r="L23" i="7"/>
  <c r="K23" i="7"/>
  <c r="K22" i="7"/>
  <c r="L21" i="7"/>
  <c r="K21" i="7"/>
  <c r="L20" i="7"/>
  <c r="K20" i="7"/>
  <c r="L19" i="7"/>
  <c r="K19" i="7"/>
  <c r="K18" i="7"/>
  <c r="H28" i="7"/>
  <c r="H27" i="7"/>
  <c r="H26" i="7"/>
  <c r="H25" i="7"/>
  <c r="A56" i="7"/>
  <c r="A50" i="7"/>
  <c r="A51" i="7" s="1"/>
  <c r="A52" i="7" s="1"/>
  <c r="A53" i="7" s="1"/>
  <c r="A45" i="7"/>
  <c r="A30" i="7"/>
  <c r="A25" i="7"/>
  <c r="A26" i="7" s="1"/>
  <c r="A27" i="7" s="1"/>
  <c r="A20" i="7"/>
  <c r="A21" i="7" s="1"/>
  <c r="J11" i="7"/>
  <c r="A11" i="7"/>
  <c r="A12" i="7" s="1"/>
  <c r="J25" i="7" l="1"/>
  <c r="L25" i="7" s="1"/>
  <c r="K25" i="7"/>
  <c r="J26" i="7"/>
  <c r="L26" i="7" s="1"/>
  <c r="K26" i="7"/>
  <c r="J27" i="7"/>
  <c r="L27" i="7" s="1"/>
  <c r="K27" i="7"/>
  <c r="J28" i="7"/>
  <c r="L28" i="7" s="1"/>
  <c r="K28" i="7"/>
  <c r="K11" i="7"/>
  <c r="L11" i="7"/>
  <c r="J69" i="7" l="1"/>
  <c r="J71" i="7"/>
  <c r="J72" i="7" s="1"/>
  <c r="L69" i="7"/>
  <c r="L71" i="7" l="1"/>
  <c r="L72" i="7" s="1"/>
  <c r="H45" i="4" l="1"/>
  <c r="J47" i="4" l="1"/>
  <c r="J48" i="4" l="1"/>
  <c r="H47" i="4"/>
  <c r="H48" i="4" s="1"/>
</calcChain>
</file>

<file path=xl/sharedStrings.xml><?xml version="1.0" encoding="utf-8"?>
<sst xmlns="http://schemas.openxmlformats.org/spreadsheetml/2006/main" count="342" uniqueCount="241">
  <si>
    <t>Note for Approval</t>
  </si>
  <si>
    <t>A.</t>
  </si>
  <si>
    <t>B.</t>
  </si>
  <si>
    <t>Parties to Whom Enquiry Issued.</t>
  </si>
  <si>
    <t xml:space="preserve">1. Basis and justification for the recommendation: </t>
  </si>
  <si>
    <t xml:space="preserve">Lowest offer </t>
  </si>
  <si>
    <t xml:space="preserve"> -</t>
  </si>
  <si>
    <t>Yes</t>
  </si>
  <si>
    <t xml:space="preserve">Repeat order </t>
  </si>
  <si>
    <t xml:space="preserve">Based on the internal cost estimate </t>
  </si>
  <si>
    <t>Others (specify in details) - (in case of other than lowest, indicate the financial impact)</t>
  </si>
  <si>
    <t>2. Supporting enclosures (please specify):</t>
  </si>
  <si>
    <t>-</t>
  </si>
  <si>
    <t>D.</t>
  </si>
  <si>
    <t>If no, has the prequalification been carried out satisfactorily:</t>
  </si>
  <si>
    <t>No</t>
  </si>
  <si>
    <t>Any other details:</t>
  </si>
  <si>
    <t>E.</t>
  </si>
  <si>
    <t>Basic Order Value:</t>
  </si>
  <si>
    <t>Price Basis :</t>
  </si>
  <si>
    <t>Provision for Quantity Variation:</t>
  </si>
  <si>
    <t>F.</t>
  </si>
  <si>
    <t>Other Major Terms &amp; Conditions</t>
  </si>
  <si>
    <t>Schedule of Completion:</t>
  </si>
  <si>
    <t>Payment Terms:</t>
  </si>
  <si>
    <t>Mobilization Advance:</t>
  </si>
  <si>
    <t>R/A Bills:</t>
  </si>
  <si>
    <t>Securities applicable and their validity:</t>
  </si>
  <si>
    <t>Advance BG:</t>
  </si>
  <si>
    <t>Contract Performance BG:</t>
  </si>
  <si>
    <t>Retention Money:</t>
  </si>
  <si>
    <t>Any other guarantees:</t>
  </si>
  <si>
    <t>Insurance:</t>
  </si>
  <si>
    <t>CAR Policy</t>
  </si>
  <si>
    <t>Third party insurance</t>
  </si>
  <si>
    <t>Workmen compensation</t>
  </si>
  <si>
    <t>Contractor’s P&amp;M</t>
  </si>
  <si>
    <t>Professional Indemnity</t>
  </si>
  <si>
    <t>Any other</t>
  </si>
  <si>
    <t xml:space="preserve">Liquidated damages </t>
  </si>
  <si>
    <t>Defect Liability Period</t>
  </si>
  <si>
    <t>Any other significant terms and conditions:</t>
  </si>
  <si>
    <t>Mention and justify significant deviations, if any:</t>
  </si>
  <si>
    <t>G.</t>
  </si>
  <si>
    <t>I.</t>
  </si>
  <si>
    <t>Post Approval Notes</t>
  </si>
  <si>
    <t>1. Service Order No. _________________________ dated ____________.</t>
  </si>
  <si>
    <t xml:space="preserve">2. Unconditional acceptance of Service Order received on ______________. </t>
  </si>
  <si>
    <t xml:space="preserve">Date: </t>
  </si>
  <si>
    <t xml:space="preserve">Project Name &amp; Location: </t>
  </si>
  <si>
    <t>3.</t>
  </si>
  <si>
    <t>Date of Last release</t>
  </si>
  <si>
    <t>4.</t>
  </si>
  <si>
    <t>5.</t>
  </si>
  <si>
    <t>Justify delay, if any</t>
  </si>
  <si>
    <t>6.</t>
  </si>
  <si>
    <t>7.</t>
  </si>
  <si>
    <t>Explain &amp; justify if any delays are likely</t>
  </si>
  <si>
    <t>8.</t>
  </si>
  <si>
    <t>Any other significant information about PR</t>
  </si>
  <si>
    <t>1.</t>
  </si>
  <si>
    <t>2.</t>
  </si>
  <si>
    <t>a.</t>
  </si>
  <si>
    <t>b.</t>
  </si>
  <si>
    <t>c.</t>
  </si>
  <si>
    <t>d.</t>
  </si>
  <si>
    <t>e.</t>
  </si>
  <si>
    <t>f.</t>
  </si>
  <si>
    <t>Last Order Price details</t>
  </si>
  <si>
    <t>Whether eligible for SEZ benefit.</t>
  </si>
  <si>
    <t>If yes then LOP No.</t>
  </si>
  <si>
    <t xml:space="preserve">Project WBS  </t>
  </si>
  <si>
    <t>Name of Project Manager</t>
  </si>
  <si>
    <t xml:space="preserve">SO Requisition no. &amp; date </t>
  </si>
  <si>
    <t>Target date for placement of SO</t>
  </si>
  <si>
    <t xml:space="preserve">Prices as per pervious SO </t>
  </si>
  <si>
    <t xml:space="preserve">Quotations of the parties </t>
  </si>
  <si>
    <t>Was it an Emergency PR?</t>
  </si>
  <si>
    <t>3. Emergency PR</t>
  </si>
  <si>
    <t xml:space="preserve">b.  </t>
  </si>
  <si>
    <t>If Yes, Was there any implication (Incase of implication specify amount and provide justification in the General Remarks).</t>
  </si>
  <si>
    <t>Based on SO approved SOR</t>
  </si>
  <si>
    <t>Schedule of Approximate Quantities and Unit Rates</t>
  </si>
  <si>
    <t>General Remarks</t>
  </si>
  <si>
    <t>J.</t>
  </si>
  <si>
    <t>K.</t>
  </si>
  <si>
    <t>SEZ Benefit</t>
  </si>
  <si>
    <t>Requisition</t>
  </si>
  <si>
    <t>Bidding</t>
  </si>
  <si>
    <t>Basis &amp; Justification</t>
  </si>
  <si>
    <t>Price</t>
  </si>
  <si>
    <t>Approvers’ Notes, if any</t>
  </si>
  <si>
    <t>Ref. No.</t>
  </si>
  <si>
    <t>Comparatives statement of quoted &amp; revised prices and internal estimates</t>
  </si>
  <si>
    <t xml:space="preserve">Recommended Price Rs. </t>
  </si>
  <si>
    <t xml:space="preserve">Part A : </t>
  </si>
  <si>
    <t xml:space="preserve">  -</t>
  </si>
  <si>
    <t>No.</t>
  </si>
  <si>
    <t>Target date for Mobilization of Consultant</t>
  </si>
  <si>
    <t>Consultant</t>
  </si>
  <si>
    <t>Whether the Consultant is pre-qualified:</t>
  </si>
  <si>
    <t>Consultant ’s name (and place)</t>
  </si>
  <si>
    <t>Consultant’s PF Registration No.</t>
  </si>
  <si>
    <t>GST :  18 %</t>
  </si>
  <si>
    <t>SO Commencement Date.</t>
  </si>
  <si>
    <t>SO Completion Date.</t>
  </si>
  <si>
    <t>Nil</t>
  </si>
  <si>
    <t xml:space="preserve">Total Implication including Basic Order value, travel expenses , GST :  </t>
  </si>
  <si>
    <t>NA</t>
  </si>
  <si>
    <t>Work/Package</t>
  </si>
  <si>
    <t>Position</t>
  </si>
  <si>
    <t>Firm Price till completion of services</t>
  </si>
  <si>
    <t>L1</t>
  </si>
  <si>
    <t>RFP issued on</t>
  </si>
  <si>
    <t xml:space="preserve">Proposals received on </t>
  </si>
  <si>
    <t>to be appointed</t>
  </si>
  <si>
    <t>Provision for travel expenses</t>
  </si>
  <si>
    <t>Budget</t>
  </si>
  <si>
    <t>Adani Airport Holdings Ltd</t>
  </si>
  <si>
    <t>Approved by</t>
  </si>
  <si>
    <t>Avadhesh Kr Singh</t>
  </si>
  <si>
    <t>Parag Thakurdesai</t>
  </si>
  <si>
    <t>Vishal Mirchandani</t>
  </si>
  <si>
    <t>Dr. Malay Mahadevia</t>
  </si>
  <si>
    <t>L2</t>
  </si>
  <si>
    <t>1.Max. 2 bills can be raised , one on completion of field work and other at completion and submission of final report. 
2. Billing on item rate basis for actual work done. Quantities mentioned in the Price Schedule are tentative and may vary to any extent.
3. Payment shall be made within 30 days from submission of bill</t>
  </si>
  <si>
    <t>One percent (1%) of the SO Price (along with applicable GST), for each completed week of delay or part thereof, subject to a maximum of Five percent (5 %) of the SO Price.</t>
  </si>
  <si>
    <t>From the date of the Service Order or Notice to proceed whichever is later</t>
  </si>
  <si>
    <t>Staff of their company and of sub consultants engaged are fully covered under the insurance policy including COVID-19 epidemic</t>
  </si>
  <si>
    <t>Manish Mulchandani</t>
  </si>
  <si>
    <t>R1 offer (Rs. Lakhs)</t>
  </si>
  <si>
    <t>R0 offer
(Rs. Lakhs)</t>
  </si>
  <si>
    <t>L3</t>
  </si>
  <si>
    <t>C.</t>
  </si>
  <si>
    <t>Proposal Details</t>
  </si>
  <si>
    <t>L4</t>
  </si>
  <si>
    <r>
      <rPr>
        <b/>
        <sz val="11"/>
        <rFont val="Adani Regular"/>
      </rPr>
      <t>30</t>
    </r>
    <r>
      <rPr>
        <sz val="11"/>
        <rFont val="Adani Regular"/>
      </rPr>
      <t xml:space="preserve"> days from effective date</t>
    </r>
  </si>
  <si>
    <t>Head- Contracts &amp; Procurement 
(CSD)</t>
  </si>
  <si>
    <t>CEO (CSD)</t>
  </si>
  <si>
    <t>CEO (AAHL)</t>
  </si>
  <si>
    <t>a) Employer shall retain the right to close the assignment at any stage, as per the needs of the overall development Program. In such an event the breakup of Fees as agreed in Price Schedule shall form the basis for finalization of payment of consultancy fees, after successful completion of the work for respective stage.
b) Consultant shall arrange water and electricity for the use in its work/services at its own cost.
c) Safety and security of the equipment and personnel of the Consultant deployed at the site shall be its own responsibility. The Consultant shall indemnify the Employer of all the related liabilities.</t>
  </si>
  <si>
    <t>Proposed by</t>
  </si>
  <si>
    <t>Recommended by</t>
  </si>
  <si>
    <t>Verified by</t>
  </si>
  <si>
    <t>Dushyant Kumar</t>
  </si>
  <si>
    <t>AGM- Contracts &amp; Procurement 
(CSD)</t>
  </si>
  <si>
    <t>GM- Finance Controller 
(CSD)</t>
  </si>
  <si>
    <t>Manager - Contracts &amp; Procurement 
(CSD)</t>
  </si>
  <si>
    <t>Plant Code</t>
  </si>
  <si>
    <t>Lokpriya Gopinath Bordoloi International Airport, Guwahati</t>
  </si>
  <si>
    <t>GAU/Soil Inv. Consultant</t>
  </si>
  <si>
    <t>Appointment of Consultant for Soil Investigation Work for CSD land parcels (Land Areas: 18.53 Acre)</t>
  </si>
  <si>
    <t>Geotest Engineers</t>
  </si>
  <si>
    <t>Gaveshana Geosciences</t>
  </si>
  <si>
    <t>SS Solution</t>
  </si>
  <si>
    <t>Bose Engineers</t>
  </si>
  <si>
    <t>M/s. Geotest Engineers Pvt. Ltd</t>
  </si>
  <si>
    <t>1. Scope of Works &amp; Plot Layout document was received from Design team consisting of BOQ</t>
  </si>
  <si>
    <t>112A</t>
  </si>
  <si>
    <t xml:space="preserve">For Amendment of Service Order </t>
  </si>
  <si>
    <t>D-2026-01-P1-AL-CM-PC-SY-</t>
  </si>
  <si>
    <t xml:space="preserve">Variation </t>
  </si>
  <si>
    <t>SR NO</t>
  </si>
  <si>
    <t xml:space="preserve">SERVICE NO </t>
  </si>
  <si>
    <t xml:space="preserve">ITEM DESCRIPTION </t>
  </si>
  <si>
    <t>UNIT</t>
  </si>
  <si>
    <t xml:space="preserve"> RATE </t>
  </si>
  <si>
    <t>Remarks</t>
  </si>
  <si>
    <t>QTY</t>
  </si>
  <si>
    <t>AMOUNT</t>
  </si>
  <si>
    <t>% Variation</t>
  </si>
  <si>
    <t>Previous BOQ</t>
  </si>
  <si>
    <t>Revised BOQ</t>
  </si>
  <si>
    <t>Project:</t>
  </si>
  <si>
    <t>Previous SO No.:</t>
  </si>
  <si>
    <t>Package Details:</t>
  </si>
  <si>
    <t>Document Date:</t>
  </si>
  <si>
    <t>Nos</t>
  </si>
  <si>
    <t>RATE</t>
  </si>
  <si>
    <t>NOTE</t>
  </si>
  <si>
    <t>2.02a</t>
  </si>
  <si>
    <t>2.02b</t>
  </si>
  <si>
    <t>A</t>
  </si>
  <si>
    <t>B</t>
  </si>
  <si>
    <t>C</t>
  </si>
  <si>
    <t>5.01A</t>
  </si>
  <si>
    <t>Sqmt</t>
  </si>
  <si>
    <t>Shawarma, Tacos and Masala Kitchen Front Counter Modification as per the revised drawing details</t>
  </si>
  <si>
    <t>Providing, Laying, Jointing &amp; Testing of Pipes for Sprinkler System - G.I Pipe confirming IS Codes Class `C' Heavy Pipe &amp; with necessary support &amp; anchore fastening from slab.</t>
  </si>
  <si>
    <t>25 mm dia</t>
  </si>
  <si>
    <t>32 mm dia</t>
  </si>
  <si>
    <t>40 mm dia</t>
  </si>
  <si>
    <t>50 mm dia</t>
  </si>
  <si>
    <t>65mm dia</t>
  </si>
  <si>
    <t>Synthetic Enamel Paint.</t>
  </si>
  <si>
    <t>Providing &amp; Fixing of Butterfly Valve.</t>
  </si>
  <si>
    <t>65 mm dia</t>
  </si>
  <si>
    <t>Providing &amp; Fixing of Ball Valve.</t>
  </si>
  <si>
    <t>HEADER FITTING.</t>
  </si>
  <si>
    <t>Flow Switch</t>
  </si>
  <si>
    <t>Pressure Gauge</t>
  </si>
  <si>
    <t>Air Release Valve</t>
  </si>
  <si>
    <t>65 mm dia NRV</t>
  </si>
  <si>
    <t>Providing &amp; Fixing C.P. Brass 68 degree Quartzoid Bulb Sprinklers. Make  : Tyco / viking temp rating  standard coverage discharge coefficent k- 6.6 quick response UL listed &amp; EN approved.</t>
  </si>
  <si>
    <t>Pendant Type</t>
  </si>
  <si>
    <t>UP Right Type</t>
  </si>
  <si>
    <t>Providing &amp; Fixing C.P. Brass 79 degree(QR) Quartzoid Bulb Sprinklers. Make  : Tyco / viking temp rating  standard coverage discharge coefficent k- 6.6 quick response UL listed &amp; EN approved for high temperature area in Kitchen temprating shall be 79degree c (QR)</t>
  </si>
  <si>
    <t>Flexible Sprinkler Drop.</t>
  </si>
  <si>
    <t>25mm</t>
  </si>
  <si>
    <t>100mm</t>
  </si>
  <si>
    <t>150mm</t>
  </si>
  <si>
    <t>Drain Valve</t>
  </si>
  <si>
    <t>b</t>
  </si>
  <si>
    <t>c</t>
  </si>
  <si>
    <t>d</t>
  </si>
  <si>
    <t>Rft.</t>
  </si>
  <si>
    <t>CVCP EXTRA  WORK</t>
  </si>
  <si>
    <t>FF EXTRA WORK</t>
  </si>
  <si>
    <t xml:space="preserve">TOTAL AMOUNT </t>
  </si>
  <si>
    <t>GST 18%</t>
  </si>
  <si>
    <t>TOTAL AMOUNT WITH GST</t>
  </si>
  <si>
    <t>SHAWARMA, TACOS &amp; MASALA KITCHEN</t>
  </si>
  <si>
    <t xml:space="preserve">SR NO </t>
  </si>
  <si>
    <t xml:space="preserve">List of outlet </t>
  </si>
  <si>
    <t xml:space="preserve">AJ KITCHEN </t>
  </si>
  <si>
    <t>SHAWARMA  CVCP</t>
  </si>
  <si>
    <t>CHAI POINT F03</t>
  </si>
  <si>
    <t>CHAI POINT D 08</t>
  </si>
  <si>
    <t xml:space="preserve">Total </t>
  </si>
  <si>
    <t>100mm Corian skirting with 12mm packing ply near front counter.</t>
  </si>
  <si>
    <t>Rmt</t>
  </si>
  <si>
    <t>12 Bison board paneling on external partition, Column and near glass</t>
  </si>
  <si>
    <t>32 mm BTU Meter ( Johnsons /Control/ Titus,/ Belimo</t>
  </si>
  <si>
    <t>Liberty 370 Three phase electricity meter</t>
  </si>
  <si>
    <t>150mmx150mmx150mm x 2700 mm height vertical bookends finish with laminate ( LM01 )</t>
  </si>
  <si>
    <t>Initial Amount</t>
  </si>
  <si>
    <t>Final Amount</t>
  </si>
  <si>
    <t>Amount of items removed from BOQ</t>
  </si>
  <si>
    <t>Total Amount of Variation Claimed</t>
  </si>
  <si>
    <t>Variation</t>
  </si>
  <si>
    <t>Variation%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</si>
</sst>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_(* \(#,##0.00\);_(* &quot;-&quot;??_);_(@_)"/>
    <numFmt numFmtId="165" formatCode="_(* #,##0_);_(* \(#,##0\);_(* &quot;-&quot;??_);_(@_)"/>
    <numFmt numFmtId="166" formatCode="[$-409]d\-mmm\-yy;@"/>
    <numFmt numFmtId="167" formatCode="[$-409]d\-mmm\-yyyy;@"/>
    <numFmt numFmtId="168" formatCode="_ * #,##0_ ;_ * \-#,##0_ ;_ * &quot;-&quot;??_ ;_ @_ "/>
    <numFmt numFmtId="169" formatCode="_(* #,##0_);_(* \(#,##0\);_(* \-??_);_(@_)"/>
    <numFmt numFmtId="170" formatCode="_-* #,##0.00_-;\-* #,##0.00_-;_-* &quot;-&quot;??_-;_-@_-"/>
    <numFmt numFmtId="171" formatCode="_(* #,##0.00_);_(* \(#,##0.00\);_(* \-??_);_(@_)"/>
  </numFmts>
  <fonts count="33">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1"/>
      <name val="Adani Regular"/>
    </font>
    <font>
      <sz val="11"/>
      <name val="Adani Regular"/>
    </font>
    <font>
      <sz val="10"/>
      <name val="Arial"/>
      <family val="2"/>
    </font>
    <font>
      <sz val="11"/>
      <color indexed="10"/>
      <name val="Adani Regular"/>
    </font>
    <font>
      <b/>
      <i/>
      <sz val="11"/>
      <name val="Adani Regular"/>
    </font>
    <font>
      <b/>
      <u/>
      <sz val="11"/>
      <name val="Adani Regular"/>
    </font>
    <font>
      <sz val="11"/>
      <color rgb="FFC00000"/>
      <name val="Adani Regular"/>
    </font>
    <font>
      <sz val="10"/>
      <name val="Adani Regular"/>
    </font>
    <font>
      <b/>
      <sz val="14"/>
      <name val="Adani Regular"/>
    </font>
    <font>
      <b/>
      <sz val="12"/>
      <name val="Adani Regular"/>
    </font>
    <font>
      <sz val="12"/>
      <name val="Adani Regular"/>
    </font>
    <font>
      <b/>
      <sz val="12"/>
      <color theme="0"/>
      <name val="Adani Regular"/>
    </font>
    <font>
      <b/>
      <sz val="14"/>
      <color theme="0"/>
      <name val="Adani Regular"/>
    </font>
    <font>
      <b/>
      <u/>
      <sz val="10"/>
      <color theme="1"/>
      <name val="Century Gothic"/>
      <family val="2"/>
    </font>
    <font>
      <b/>
      <sz val="10"/>
      <color theme="1"/>
      <name val="Century Gothic"/>
      <family val="2"/>
    </font>
    <font>
      <sz val="10"/>
      <color theme="1"/>
      <name val="Century Gothic"/>
      <family val="2"/>
    </font>
    <font>
      <sz val="10"/>
      <color rgb="FFFF0000"/>
      <name val="Century Gothic"/>
      <family val="2"/>
    </font>
    <font>
      <sz val="10"/>
      <name val="Century Gothic"/>
      <family val="2"/>
    </font>
    <font>
      <sz val="12"/>
      <name val="Times New Roman"/>
      <family val="1"/>
    </font>
    <font>
      <sz val="11"/>
      <color rgb="FF000000"/>
      <name val="Calibri"/>
      <family val="2"/>
      <charset val="1"/>
    </font>
    <font>
      <sz val="10"/>
      <name val="Times New Roman"/>
      <family val="1"/>
    </font>
    <font>
      <sz val="10"/>
      <name val="Arial"/>
      <family val="2"/>
      <charset val="204"/>
    </font>
    <font>
      <sz val="10"/>
      <color theme="1"/>
      <name val="Times New Roman"/>
      <family val="1"/>
    </font>
    <font>
      <sz val="10"/>
      <color indexed="8"/>
      <name val="Times New Roman"/>
      <family val="1"/>
    </font>
    <font>
      <b/>
      <sz val="10"/>
      <name val="Arial"/>
      <family val="2"/>
    </font>
    <font>
      <sz val="11"/>
      <color theme="1"/>
      <name val="Century Gothic"/>
      <family val="2"/>
    </font>
    <font>
      <sz val="11"/>
      <name val="Times New Roman"/>
      <family val="1"/>
    </font>
    <font>
      <sz val="11"/>
      <name val="Century Gothic"/>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63A8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8">
    <xf numFmtId="0" fontId="0" fillId="0" borderId="0"/>
    <xf numFmtId="164" fontId="3" fillId="0" borderId="0" applyFont="0" applyFill="0" applyBorder="0" applyAlignment="0" applyProtection="0"/>
    <xf numFmtId="9" fontId="7" fillId="0" borderId="0" applyFont="0" applyFill="0" applyBorder="0" applyAlignment="0" applyProtection="0"/>
    <xf numFmtId="0" fontId="3" fillId="0" borderId="0">
      <alignment vertical="center"/>
    </xf>
    <xf numFmtId="43"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43" fontId="2" fillId="0" borderId="0" applyFont="0" applyFill="0" applyBorder="0" applyAlignment="0" applyProtection="0"/>
    <xf numFmtId="164" fontId="23" fillId="0" borderId="0" applyFont="0" applyFill="0" applyBorder="0" applyAlignment="0" applyProtection="0"/>
    <xf numFmtId="170" fontId="23"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0" fontId="3" fillId="0" borderId="0"/>
    <xf numFmtId="171" fontId="3" fillId="0" borderId="0" applyFill="0" applyBorder="0" applyAlignment="0" applyProtection="0"/>
    <xf numFmtId="0" fontId="26" fillId="0" borderId="0"/>
    <xf numFmtId="43" fontId="2" fillId="0" borderId="0" applyFont="0" applyFill="0" applyBorder="0" applyAlignment="0" applyProtection="0"/>
    <xf numFmtId="43" fontId="1" fillId="0" borderId="0" applyFont="0" applyFill="0" applyBorder="0" applyAlignment="0" applyProtection="0"/>
    <xf numFmtId="9" fontId="3" fillId="0" borderId="0" applyFont="0" applyFill="0" applyBorder="0" applyAlignment="0" applyProtection="0"/>
  </cellStyleXfs>
  <cellXfs count="241">
    <xf numFmtId="0" fontId="0" fillId="0" borderId="0" xfId="0"/>
    <xf numFmtId="0" fontId="6" fillId="0" borderId="1" xfId="0" applyFont="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left"/>
    </xf>
    <xf numFmtId="0" fontId="6" fillId="0" borderId="1" xfId="0" quotePrefix="1" applyFont="1" applyBorder="1" applyAlignment="1">
      <alignment horizontal="center" vertical="center" wrapText="1"/>
    </xf>
    <xf numFmtId="15" fontId="6" fillId="0" borderId="1" xfId="0" quotePrefix="1" applyNumberFormat="1" applyFont="1" applyBorder="1" applyAlignment="1">
      <alignment horizontal="center" vertical="center" wrapText="1"/>
    </xf>
    <xf numFmtId="165" fontId="6" fillId="0" borderId="0" xfId="1" applyNumberFormat="1" applyFont="1" applyAlignment="1">
      <alignment vertical="center"/>
    </xf>
    <xf numFmtId="15" fontId="6" fillId="0" borderId="0" xfId="0" applyNumberFormat="1" applyFont="1" applyAlignment="1">
      <alignment vertical="center"/>
    </xf>
    <xf numFmtId="2" fontId="6" fillId="0" borderId="1" xfId="0" applyNumberFormat="1" applyFont="1" applyBorder="1" applyAlignment="1">
      <alignment horizontal="center" vertical="center" wrapText="1"/>
    </xf>
    <xf numFmtId="0" fontId="6" fillId="0" borderId="1" xfId="0" applyFont="1" applyBorder="1" applyAlignment="1">
      <alignment horizontal="right" vertical="top" wrapText="1"/>
    </xf>
    <xf numFmtId="164" fontId="6" fillId="0" borderId="0" xfId="1" applyFont="1" applyAlignment="1">
      <alignment vertical="center"/>
    </xf>
    <xf numFmtId="9" fontId="6" fillId="0" borderId="0" xfId="2" applyFont="1" applyAlignment="1">
      <alignment vertical="center"/>
    </xf>
    <xf numFmtId="0" fontId="6" fillId="0" borderId="1" xfId="0" applyFont="1" applyBorder="1" applyAlignment="1">
      <alignment vertical="center"/>
    </xf>
    <xf numFmtId="165" fontId="5" fillId="0" borderId="1" xfId="1" applyNumberFormat="1" applyFont="1" applyFill="1" applyBorder="1" applyAlignment="1">
      <alignment vertical="center" wrapText="1"/>
    </xf>
    <xf numFmtId="165" fontId="5" fillId="0" borderId="1" xfId="1" applyNumberFormat="1" applyFont="1" applyFill="1" applyBorder="1" applyAlignment="1">
      <alignment horizontal="right" vertical="center" wrapText="1"/>
    </xf>
    <xf numFmtId="0" fontId="6" fillId="0" borderId="0" xfId="0" applyFont="1" applyAlignment="1">
      <alignment horizontal="center" vertical="top"/>
    </xf>
    <xf numFmtId="43" fontId="6" fillId="0" borderId="0" xfId="0" applyNumberFormat="1" applyFont="1" applyAlignment="1">
      <alignment vertical="center"/>
    </xf>
    <xf numFmtId="16" fontId="6" fillId="0" borderId="0" xfId="0" applyNumberFormat="1" applyFont="1" applyAlignment="1">
      <alignment vertical="center"/>
    </xf>
    <xf numFmtId="165" fontId="6" fillId="0" borderId="1" xfId="1" applyNumberFormat="1" applyFont="1" applyFill="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6" fillId="0" borderId="1" xfId="0" applyFont="1" applyBorder="1" applyAlignment="1">
      <alignment horizontal="right" vertical="center" wrapText="1"/>
    </xf>
    <xf numFmtId="15" fontId="6"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6" fillId="0" borderId="12" xfId="0" applyFont="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horizontal="center" vertical="top"/>
    </xf>
    <xf numFmtId="0" fontId="6" fillId="0" borderId="10" xfId="0" applyFont="1" applyBorder="1" applyAlignment="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center" vertical="center"/>
    </xf>
    <xf numFmtId="0" fontId="12" fillId="0" borderId="8" xfId="0" applyFont="1" applyBorder="1" applyAlignment="1">
      <alignment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15" fillId="0" borderId="1" xfId="3" applyFont="1" applyBorder="1" applyAlignment="1">
      <alignment horizontal="left" vertical="center" wrapText="1"/>
    </xf>
    <xf numFmtId="0" fontId="15" fillId="0" borderId="1" xfId="3" applyFont="1" applyBorder="1" applyAlignment="1">
      <alignment horizontal="center" vertical="center"/>
    </xf>
    <xf numFmtId="168" fontId="15" fillId="0" borderId="1" xfId="4" applyNumberFormat="1" applyFont="1" applyBorder="1" applyAlignment="1">
      <alignment horizontal="center" vertical="center"/>
    </xf>
    <xf numFmtId="168" fontId="15" fillId="0" borderId="1" xfId="4" applyNumberFormat="1" applyFont="1" applyBorder="1" applyAlignment="1">
      <alignment horizontal="right" vertical="center"/>
    </xf>
    <xf numFmtId="0" fontId="12" fillId="4" borderId="1" xfId="3" applyFont="1" applyFill="1" applyBorder="1" applyAlignment="1">
      <alignment horizontal="center" vertical="center"/>
    </xf>
    <xf numFmtId="0" fontId="14" fillId="4" borderId="1" xfId="3" applyFont="1" applyFill="1" applyBorder="1">
      <alignment vertical="center"/>
    </xf>
    <xf numFmtId="168" fontId="14" fillId="4" borderId="1" xfId="4" applyNumberFormat="1" applyFont="1" applyFill="1" applyBorder="1">
      <alignment vertical="center"/>
    </xf>
    <xf numFmtId="168" fontId="14" fillId="4" borderId="1" xfId="4" applyNumberFormat="1" applyFont="1" applyFill="1" applyBorder="1" applyAlignment="1">
      <alignment horizontal="right" vertical="center"/>
    </xf>
    <xf numFmtId="0" fontId="14" fillId="4" borderId="1" xfId="3" applyFont="1" applyFill="1" applyBorder="1" applyAlignment="1">
      <alignment horizontal="right" vertical="center"/>
    </xf>
    <xf numFmtId="168" fontId="14" fillId="4" borderId="1" xfId="3" applyNumberFormat="1" applyFont="1" applyFill="1" applyBorder="1">
      <alignment vertical="center"/>
    </xf>
    <xf numFmtId="9" fontId="15" fillId="0" borderId="1" xfId="2" applyFont="1" applyBorder="1" applyAlignment="1">
      <alignment horizontal="right" vertical="center"/>
    </xf>
    <xf numFmtId="10" fontId="14" fillId="4" borderId="1" xfId="2" applyNumberFormat="1" applyFont="1" applyFill="1" applyBorder="1" applyAlignment="1">
      <alignment horizontal="right" vertical="center"/>
    </xf>
    <xf numFmtId="0" fontId="16" fillId="5" borderId="1" xfId="3" applyFont="1" applyFill="1" applyBorder="1" applyAlignment="1">
      <alignment horizontal="center" vertical="center"/>
    </xf>
    <xf numFmtId="0" fontId="18" fillId="0" borderId="1" xfId="6" applyFont="1" applyBorder="1" applyAlignment="1">
      <alignment vertical="center" wrapText="1"/>
    </xf>
    <xf numFmtId="3" fontId="20" fillId="0" borderId="1" xfId="6" applyNumberFormat="1" applyFont="1" applyBorder="1" applyAlignment="1">
      <alignment horizontal="center" vertical="center"/>
    </xf>
    <xf numFmtId="3" fontId="20" fillId="2" borderId="1" xfId="6" applyNumberFormat="1" applyFont="1" applyFill="1" applyBorder="1" applyAlignment="1">
      <alignment horizontal="center" vertical="center"/>
    </xf>
    <xf numFmtId="164" fontId="21" fillId="0" borderId="1" xfId="8" applyFont="1" applyFill="1" applyBorder="1" applyAlignment="1" applyProtection="1">
      <alignment horizontal="center" vertical="center"/>
    </xf>
    <xf numFmtId="164" fontId="20" fillId="0" borderId="1" xfId="8" applyFont="1" applyFill="1" applyBorder="1" applyAlignment="1" applyProtection="1">
      <alignment horizontal="center" vertical="center"/>
    </xf>
    <xf numFmtId="2" fontId="20" fillId="0" borderId="1" xfId="8" applyNumberFormat="1" applyFont="1" applyFill="1" applyBorder="1" applyAlignment="1" applyProtection="1">
      <alignment horizontal="center" vertical="center"/>
    </xf>
    <xf numFmtId="2" fontId="20" fillId="2" borderId="1" xfId="8" applyNumberFormat="1" applyFont="1" applyFill="1" applyBorder="1" applyAlignment="1" applyProtection="1">
      <alignment horizontal="center" vertical="center"/>
    </xf>
    <xf numFmtId="164" fontId="20" fillId="2" borderId="1" xfId="8" applyFont="1" applyFill="1" applyBorder="1" applyAlignment="1" applyProtection="1">
      <alignment horizontal="center" vertical="center"/>
    </xf>
    <xf numFmtId="164" fontId="21" fillId="2" borderId="1" xfId="8" applyFont="1" applyFill="1" applyBorder="1" applyAlignment="1" applyProtection="1">
      <alignment horizontal="center" vertical="center"/>
    </xf>
    <xf numFmtId="170" fontId="21" fillId="2" borderId="1" xfId="9" applyFont="1" applyFill="1" applyBorder="1" applyAlignment="1" applyProtection="1">
      <alignment horizontal="center" vertical="center"/>
    </xf>
    <xf numFmtId="170" fontId="21" fillId="7" borderId="1" xfId="9" applyFont="1" applyFill="1" applyBorder="1" applyAlignment="1" applyProtection="1">
      <alignment horizontal="center" vertical="center"/>
    </xf>
    <xf numFmtId="2" fontId="20" fillId="2" borderId="1" xfId="9" applyNumberFormat="1" applyFont="1" applyFill="1" applyBorder="1" applyAlignment="1" applyProtection="1">
      <alignment horizontal="center" vertical="center"/>
    </xf>
    <xf numFmtId="170" fontId="22" fillId="2" borderId="1" xfId="9" applyFont="1" applyFill="1" applyBorder="1" applyAlignment="1" applyProtection="1">
      <alignment horizontal="center" vertical="center"/>
    </xf>
    <xf numFmtId="2" fontId="20" fillId="0" borderId="1" xfId="6" applyNumberFormat="1" applyFont="1" applyBorder="1" applyAlignment="1">
      <alignment horizontal="center" vertical="center"/>
    </xf>
    <xf numFmtId="2" fontId="19" fillId="2" borderId="1" xfId="6" applyNumberFormat="1" applyFont="1" applyFill="1" applyBorder="1" applyAlignment="1">
      <alignment horizontal="center" vertical="center"/>
    </xf>
    <xf numFmtId="2" fontId="20" fillId="2" borderId="1" xfId="6" applyNumberFormat="1" applyFont="1" applyFill="1" applyBorder="1" applyAlignment="1">
      <alignment horizontal="center" vertical="center"/>
    </xf>
    <xf numFmtId="2" fontId="20" fillId="2" borderId="0" xfId="6" applyNumberFormat="1" applyFont="1" applyFill="1" applyAlignment="1">
      <alignment horizontal="center" vertical="center"/>
    </xf>
    <xf numFmtId="2" fontId="20" fillId="2" borderId="1" xfId="9" applyNumberFormat="1" applyFont="1" applyFill="1" applyBorder="1" applyAlignment="1" applyProtection="1">
      <alignment vertical="center"/>
    </xf>
    <xf numFmtId="0" fontId="15" fillId="7" borderId="1" xfId="3" applyFont="1" applyFill="1" applyBorder="1" applyAlignment="1">
      <alignment horizontal="center" vertical="center"/>
    </xf>
    <xf numFmtId="168" fontId="15" fillId="7" borderId="1" xfId="4" applyNumberFormat="1" applyFont="1" applyFill="1" applyBorder="1" applyAlignment="1">
      <alignment horizontal="right" vertical="center"/>
    </xf>
    <xf numFmtId="9" fontId="15" fillId="7" borderId="1" xfId="2" applyFont="1" applyFill="1" applyBorder="1" applyAlignment="1">
      <alignment horizontal="right" vertical="center"/>
    </xf>
    <xf numFmtId="0" fontId="15" fillId="2" borderId="1" xfId="3" applyFont="1" applyFill="1" applyBorder="1" applyAlignment="1">
      <alignment horizontal="center" vertical="center"/>
    </xf>
    <xf numFmtId="0" fontId="19" fillId="2" borderId="1" xfId="6" applyFont="1" applyFill="1" applyBorder="1" applyAlignment="1">
      <alignment vertical="center"/>
    </xf>
    <xf numFmtId="168" fontId="15" fillId="2" borderId="1" xfId="4" applyNumberFormat="1" applyFont="1" applyFill="1" applyBorder="1" applyAlignment="1">
      <alignment horizontal="right" vertical="center"/>
    </xf>
    <xf numFmtId="164" fontId="20" fillId="2" borderId="2" xfId="8" applyFont="1" applyFill="1" applyBorder="1" applyAlignment="1" applyProtection="1">
      <alignment horizontal="center" vertical="center"/>
    </xf>
    <xf numFmtId="9" fontId="15" fillId="2" borderId="1" xfId="2" applyFont="1" applyFill="1" applyBorder="1" applyAlignment="1">
      <alignment horizontal="right" vertical="center"/>
    </xf>
    <xf numFmtId="43" fontId="15" fillId="2" borderId="1" xfId="3" applyNumberFormat="1" applyFont="1" applyFill="1" applyBorder="1" applyAlignment="1">
      <alignment horizontal="center" vertical="center"/>
    </xf>
    <xf numFmtId="0" fontId="20" fillId="2" borderId="1" xfId="0" applyFont="1" applyFill="1" applyBorder="1" applyAlignment="1">
      <alignment wrapText="1"/>
    </xf>
    <xf numFmtId="164" fontId="20" fillId="2" borderId="1" xfId="8" applyFont="1" applyFill="1" applyBorder="1" applyAlignment="1" applyProtection="1">
      <alignment vertical="center"/>
    </xf>
    <xf numFmtId="2" fontId="22" fillId="2" borderId="1" xfId="8" applyNumberFormat="1" applyFont="1" applyFill="1" applyBorder="1" applyAlignment="1" applyProtection="1">
      <alignment horizontal="center" vertical="center"/>
      <protection locked="0"/>
    </xf>
    <xf numFmtId="0" fontId="22" fillId="2" borderId="1" xfId="8" applyNumberFormat="1" applyFont="1" applyFill="1" applyBorder="1" applyAlignment="1" applyProtection="1">
      <alignment horizontal="center" vertical="center"/>
    </xf>
    <xf numFmtId="0" fontId="15" fillId="2" borderId="1" xfId="3" applyFont="1" applyFill="1" applyBorder="1" applyAlignment="1">
      <alignment horizontal="left" vertical="center" wrapText="1"/>
    </xf>
    <xf numFmtId="0" fontId="14" fillId="2" borderId="1" xfId="3" applyFont="1" applyFill="1" applyBorder="1" applyAlignment="1">
      <alignment horizontal="left" vertical="center" wrapText="1"/>
    </xf>
    <xf numFmtId="164" fontId="15" fillId="2" borderId="1" xfId="3" applyNumberFormat="1" applyFont="1" applyFill="1" applyBorder="1" applyAlignment="1">
      <alignment horizontal="center" vertical="center"/>
    </xf>
    <xf numFmtId="168" fontId="15" fillId="2" borderId="1" xfId="4" applyNumberFormat="1" applyFont="1" applyFill="1" applyBorder="1" applyAlignment="1">
      <alignment horizontal="center" vertical="center"/>
    </xf>
    <xf numFmtId="0" fontId="14" fillId="2" borderId="1" xfId="3" applyFont="1" applyFill="1" applyBorder="1" applyAlignment="1">
      <alignment horizontal="center" vertical="center"/>
    </xf>
    <xf numFmtId="0" fontId="22" fillId="0" borderId="1" xfId="3" applyFont="1" applyBorder="1" applyAlignment="1" applyProtection="1">
      <alignment horizontal="justify" vertical="center" wrapText="1"/>
      <protection locked="0"/>
    </xf>
    <xf numFmtId="169" fontId="22" fillId="0" borderId="1" xfId="10" applyNumberFormat="1" applyFont="1" applyFill="1" applyBorder="1" applyAlignment="1">
      <alignment horizontal="center" vertical="center" wrapText="1"/>
    </xf>
    <xf numFmtId="43" fontId="22" fillId="0" borderId="1" xfId="11" applyFont="1" applyFill="1" applyBorder="1" applyAlignment="1">
      <alignment horizontal="center" vertical="center"/>
    </xf>
    <xf numFmtId="0" fontId="25" fillId="0" borderId="1" xfId="12" applyFont="1" applyBorder="1" applyAlignment="1">
      <alignment horizontal="left" vertical="top" wrapText="1"/>
    </xf>
    <xf numFmtId="171" fontId="25" fillId="0" borderId="1" xfId="13" applyFont="1" applyBorder="1" applyAlignment="1">
      <alignment horizontal="left" vertical="center" wrapText="1"/>
    </xf>
    <xf numFmtId="0" fontId="25" fillId="0" borderId="1" xfId="12" applyFont="1" applyBorder="1" applyAlignment="1">
      <alignment horizontal="left" vertical="center" wrapText="1"/>
    </xf>
    <xf numFmtId="0" fontId="25" fillId="0" borderId="1" xfId="14" applyFont="1" applyBorder="1" applyAlignment="1">
      <alignment horizontal="left" vertical="center" wrapText="1"/>
    </xf>
    <xf numFmtId="171" fontId="25" fillId="0" borderId="1" xfId="13" applyFont="1" applyBorder="1" applyAlignment="1">
      <alignment horizontal="left" vertical="top"/>
    </xf>
    <xf numFmtId="1" fontId="25" fillId="0" borderId="1" xfId="12" applyNumberFormat="1" applyFont="1" applyBorder="1" applyAlignment="1">
      <alignment horizontal="center" vertical="center" wrapText="1"/>
    </xf>
    <xf numFmtId="0" fontId="25" fillId="0" borderId="1" xfId="12" applyFont="1" applyBorder="1" applyAlignment="1">
      <alignment horizontal="center" vertical="center" wrapText="1"/>
    </xf>
    <xf numFmtId="1" fontId="27" fillId="0" borderId="1" xfId="12" applyNumberFormat="1" applyFont="1" applyBorder="1" applyAlignment="1" applyProtection="1">
      <alignment horizontal="center" vertical="center" wrapText="1"/>
      <protection locked="0"/>
    </xf>
    <xf numFmtId="171" fontId="25" fillId="0" borderId="1" xfId="13" applyFont="1" applyBorder="1" applyAlignment="1">
      <alignment horizontal="center" vertical="center" wrapText="1"/>
    </xf>
    <xf numFmtId="171" fontId="28" fillId="0" borderId="1" xfId="13" applyFont="1" applyBorder="1" applyAlignment="1">
      <alignment horizontal="center" vertical="center" wrapText="1"/>
    </xf>
    <xf numFmtId="171" fontId="25" fillId="0" borderId="1" xfId="13" applyFont="1" applyBorder="1" applyAlignment="1">
      <alignment horizontal="center" vertical="top"/>
    </xf>
    <xf numFmtId="0" fontId="20" fillId="7" borderId="1" xfId="0" applyFont="1" applyFill="1" applyBorder="1" applyAlignment="1">
      <alignment wrapText="1"/>
    </xf>
    <xf numFmtId="3" fontId="20" fillId="7" borderId="1" xfId="6" applyNumberFormat="1" applyFont="1" applyFill="1" applyBorder="1" applyAlignment="1">
      <alignment horizontal="center" vertical="center"/>
    </xf>
    <xf numFmtId="170" fontId="22" fillId="7" borderId="1" xfId="9" applyFont="1" applyFill="1" applyBorder="1" applyAlignment="1" applyProtection="1">
      <alignment horizontal="center" vertical="center"/>
    </xf>
    <xf numFmtId="2" fontId="20" fillId="7" borderId="1" xfId="9" applyNumberFormat="1" applyFont="1" applyFill="1" applyBorder="1" applyAlignment="1" applyProtection="1">
      <alignment vertical="center"/>
    </xf>
    <xf numFmtId="164" fontId="15" fillId="7" borderId="1" xfId="3" applyNumberFormat="1" applyFont="1" applyFill="1" applyBorder="1" applyAlignment="1">
      <alignment horizontal="center" vertical="center"/>
    </xf>
    <xf numFmtId="164" fontId="20" fillId="7" borderId="1" xfId="8" applyFont="1" applyFill="1" applyBorder="1" applyAlignment="1" applyProtection="1">
      <alignment horizontal="center" vertical="center"/>
    </xf>
    <xf numFmtId="43" fontId="15" fillId="7" borderId="1" xfId="3" applyNumberFormat="1" applyFont="1" applyFill="1" applyBorder="1" applyAlignment="1">
      <alignment horizontal="center" vertical="center"/>
    </xf>
    <xf numFmtId="0" fontId="18" fillId="7" borderId="1" xfId="6" applyFont="1" applyFill="1" applyBorder="1" applyAlignment="1">
      <alignment vertical="center" wrapText="1"/>
    </xf>
    <xf numFmtId="0" fontId="19" fillId="7" borderId="1" xfId="0" applyFont="1" applyFill="1" applyBorder="1" applyAlignment="1">
      <alignment wrapText="1"/>
    </xf>
    <xf numFmtId="0" fontId="0" fillId="0" borderId="1" xfId="0" applyBorder="1"/>
    <xf numFmtId="0" fontId="0" fillId="8" borderId="1" xfId="0" applyFill="1" applyBorder="1"/>
    <xf numFmtId="0" fontId="3" fillId="0" borderId="1" xfId="0" applyFont="1" applyBorder="1"/>
    <xf numFmtId="168" fontId="29" fillId="8" borderId="1" xfId="0" applyNumberFormat="1" applyFont="1" applyFill="1" applyBorder="1"/>
    <xf numFmtId="0" fontId="29" fillId="8" borderId="1" xfId="0" applyFont="1" applyFill="1" applyBorder="1"/>
    <xf numFmtId="43" fontId="0" fillId="0" borderId="1" xfId="0" applyNumberFormat="1" applyBorder="1"/>
    <xf numFmtId="0" fontId="6" fillId="2" borderId="1" xfId="3" applyFont="1" applyFill="1" applyBorder="1" applyAlignment="1">
      <alignment horizontal="center" vertical="center"/>
    </xf>
    <xf numFmtId="168" fontId="6" fillId="2" borderId="1" xfId="4" applyNumberFormat="1" applyFont="1" applyFill="1" applyBorder="1" applyAlignment="1">
      <alignment horizontal="right" vertical="center"/>
    </xf>
    <xf numFmtId="43" fontId="6" fillId="2" borderId="1" xfId="3" applyNumberFormat="1" applyFont="1" applyFill="1" applyBorder="1" applyAlignment="1">
      <alignment horizontal="center" vertical="center"/>
    </xf>
    <xf numFmtId="0" fontId="30" fillId="2" borderId="1" xfId="0" applyFont="1" applyFill="1" applyBorder="1" applyAlignment="1">
      <alignment wrapText="1"/>
    </xf>
    <xf numFmtId="3" fontId="30" fillId="2" borderId="1" xfId="6" applyNumberFormat="1" applyFont="1" applyFill="1" applyBorder="1" applyAlignment="1">
      <alignment horizontal="center" vertical="center"/>
    </xf>
    <xf numFmtId="170" fontId="32" fillId="2" borderId="1" xfId="9" applyFont="1" applyFill="1" applyBorder="1" applyAlignment="1" applyProtection="1">
      <alignment horizontal="center" vertical="center"/>
    </xf>
    <xf numFmtId="2" fontId="30" fillId="2" borderId="1" xfId="9" applyNumberFormat="1" applyFont="1" applyFill="1" applyBorder="1" applyAlignment="1" applyProtection="1">
      <alignment vertical="center"/>
    </xf>
    <xf numFmtId="171" fontId="31" fillId="0" borderId="1" xfId="13" applyFont="1" applyBorder="1" applyAlignment="1">
      <alignment horizontal="center" vertical="top"/>
    </xf>
    <xf numFmtId="0" fontId="6" fillId="2" borderId="1" xfId="3" applyFont="1" applyFill="1" applyBorder="1" applyAlignment="1">
      <alignment horizontal="left" vertical="center" wrapText="1"/>
    </xf>
    <xf numFmtId="168" fontId="6" fillId="2" borderId="1" xfId="4" applyNumberFormat="1" applyFont="1" applyFill="1" applyBorder="1" applyAlignment="1">
      <alignment horizontal="center" vertical="center"/>
    </xf>
    <xf numFmtId="0" fontId="3" fillId="0" borderId="1" xfId="12" applyBorder="1" applyAlignment="1">
      <alignment horizontal="center"/>
    </xf>
    <xf numFmtId="0" fontId="3" fillId="0" borderId="0" xfId="12"/>
    <xf numFmtId="0" fontId="3" fillId="9" borderId="1" xfId="12" applyFill="1" applyBorder="1" applyAlignment="1">
      <alignment horizontal="center"/>
    </xf>
    <xf numFmtId="2" fontId="3" fillId="3" borderId="1" xfId="12" applyNumberFormat="1" applyFill="1" applyBorder="1" applyAlignment="1">
      <alignment horizontal="center"/>
    </xf>
    <xf numFmtId="43" fontId="3" fillId="3" borderId="1" xfId="12" applyNumberFormat="1" applyFill="1" applyBorder="1" applyAlignment="1">
      <alignment horizontal="center"/>
    </xf>
    <xf numFmtId="0" fontId="3" fillId="0" borderId="1" xfId="12" applyBorder="1" applyAlignment="1">
      <alignment horizontal="center" wrapText="1"/>
    </xf>
    <xf numFmtId="43" fontId="0" fillId="9" borderId="1" xfId="16" applyFont="1" applyFill="1" applyBorder="1" applyAlignment="1">
      <alignment horizontal="center"/>
    </xf>
    <xf numFmtId="0" fontId="3" fillId="0" borderId="1" xfId="12" applyBorder="1"/>
    <xf numFmtId="43" fontId="3" fillId="0" borderId="1" xfId="12" applyNumberFormat="1" applyBorder="1"/>
    <xf numFmtId="0" fontId="3" fillId="6" borderId="1" xfId="12" applyFill="1" applyBorder="1"/>
    <xf numFmtId="43" fontId="3" fillId="6" borderId="1" xfId="12" applyNumberFormat="1" applyFill="1" applyBorder="1"/>
    <xf numFmtId="9" fontId="0" fillId="9" borderId="1" xfId="2" applyFont="1" applyFill="1" applyBorder="1" applyAlignment="1">
      <alignment horizontal="center"/>
    </xf>
    <xf numFmtId="0" fontId="3" fillId="9" borderId="1" xfId="12" applyFill="1" applyBorder="1" applyAlignment="1">
      <alignment horizont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5" fillId="0" borderId="0" xfId="0" applyFont="1" applyAlignment="1">
      <alignment horizontal="center" vertical="top" wrapText="1"/>
    </xf>
    <xf numFmtId="0" fontId="5" fillId="0" borderId="0" xfId="0" applyFont="1" applyAlignment="1">
      <alignment horizontal="center" vertical="top"/>
    </xf>
    <xf numFmtId="0" fontId="6" fillId="0" borderId="0" xfId="0" applyFont="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xf>
    <xf numFmtId="0" fontId="5" fillId="0" borderId="11" xfId="0" applyFont="1" applyBorder="1" applyAlignment="1">
      <alignment horizontal="center" vertical="top"/>
    </xf>
    <xf numFmtId="0" fontId="6" fillId="0" borderId="11" xfId="0" applyFont="1" applyBorder="1" applyAlignment="1">
      <alignment horizontal="center" vertical="center" wrapText="1"/>
    </xf>
    <xf numFmtId="0" fontId="6" fillId="0" borderId="0" xfId="0" applyFont="1" applyAlignment="1">
      <alignment horizontal="center" vertical="center"/>
    </xf>
    <xf numFmtId="0" fontId="12" fillId="0" borderId="11" xfId="0" applyFont="1" applyBorder="1" applyAlignment="1">
      <alignment horizontal="center" vertical="center"/>
    </xf>
    <xf numFmtId="0" fontId="6" fillId="0" borderId="11" xfId="0" applyFont="1" applyBorder="1" applyAlignment="1">
      <alignment horizontal="center" vertical="center"/>
    </xf>
    <xf numFmtId="0" fontId="5" fillId="0" borderId="11" xfId="0" applyFont="1" applyBorder="1" applyAlignment="1">
      <alignment horizontal="center" vertical="top"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167"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top" wrapText="1"/>
    </xf>
    <xf numFmtId="0" fontId="6" fillId="0" borderId="2" xfId="0" applyFont="1" applyBorder="1" applyAlignment="1">
      <alignment vertical="center" wrapText="1"/>
    </xf>
    <xf numFmtId="0" fontId="6" fillId="0" borderId="4"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justify"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167" fontId="6" fillId="0" borderId="2"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167" fontId="6" fillId="0" borderId="4" xfId="0" applyNumberFormat="1" applyFont="1" applyBorder="1" applyAlignment="1">
      <alignment horizontal="center" vertical="center" wrapText="1"/>
    </xf>
    <xf numFmtId="166" fontId="6" fillId="0" borderId="2" xfId="0" applyNumberFormat="1" applyFont="1" applyBorder="1" applyAlignment="1">
      <alignment horizontal="justify" vertical="center" wrapText="1"/>
    </xf>
    <xf numFmtId="166" fontId="6" fillId="0" borderId="3" xfId="0" applyNumberFormat="1" applyFont="1" applyBorder="1" applyAlignment="1">
      <alignment horizontal="justify" vertical="center" wrapText="1"/>
    </xf>
    <xf numFmtId="166" fontId="6" fillId="0" borderId="4" xfId="0" applyNumberFormat="1" applyFont="1" applyBorder="1" applyAlignment="1">
      <alignment horizontal="justify" vertical="center" wrapText="1"/>
    </xf>
    <xf numFmtId="15" fontId="6" fillId="0" borderId="2" xfId="0" quotePrefix="1" applyNumberFormat="1" applyFont="1" applyBorder="1" applyAlignment="1">
      <alignment horizontal="center" vertical="center" wrapText="1"/>
    </xf>
    <xf numFmtId="15" fontId="6" fillId="0" borderId="3" xfId="0" quotePrefix="1" applyNumberFormat="1" applyFont="1" applyBorder="1" applyAlignment="1">
      <alignment horizontal="center" vertical="center" wrapText="1"/>
    </xf>
    <xf numFmtId="15" fontId="6" fillId="0" borderId="4" xfId="0" quotePrefix="1" applyNumberFormat="1" applyFont="1" applyBorder="1" applyAlignment="1">
      <alignment horizontal="center" vertical="center" wrapText="1"/>
    </xf>
    <xf numFmtId="0" fontId="6" fillId="0" borderId="1" xfId="0" applyFont="1" applyBorder="1" applyAlignment="1">
      <alignment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0" borderId="2" xfId="0" quotePrefix="1"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6" fillId="2" borderId="1"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1" xfId="0" applyFont="1" applyBorder="1" applyAlignment="1">
      <alignment horizontal="center" vertical="center"/>
    </xf>
    <xf numFmtId="0" fontId="5" fillId="0" borderId="1" xfId="0" applyFont="1" applyBorder="1" applyAlignment="1">
      <alignment horizontal="justify" vertical="center" wrapText="1"/>
    </xf>
    <xf numFmtId="0" fontId="6" fillId="0" borderId="1" xfId="0" applyFont="1" applyBorder="1" applyAlignment="1">
      <alignment horizontal="right" vertical="center" wrapText="1"/>
    </xf>
    <xf numFmtId="0" fontId="6" fillId="0" borderId="2" xfId="0" quotePrefix="1"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165" fontId="5" fillId="0" borderId="2" xfId="1" applyNumberFormat="1" applyFont="1" applyFill="1" applyBorder="1" applyAlignment="1">
      <alignment horizontal="right" vertical="center" wrapText="1"/>
    </xf>
    <xf numFmtId="165" fontId="5" fillId="0" borderId="3" xfId="1" applyNumberFormat="1" applyFont="1" applyFill="1" applyBorder="1" applyAlignment="1">
      <alignment horizontal="right" vertical="center" wrapText="1"/>
    </xf>
    <xf numFmtId="0" fontId="6" fillId="0" borderId="3" xfId="0" applyFont="1" applyBorder="1" applyAlignment="1">
      <alignment horizontal="right" vertical="center"/>
    </xf>
    <xf numFmtId="165" fontId="6" fillId="0" borderId="2" xfId="1" applyNumberFormat="1" applyFont="1" applyFill="1" applyBorder="1" applyAlignment="1">
      <alignment horizontal="right" vertical="center" wrapText="1"/>
    </xf>
    <xf numFmtId="165" fontId="6" fillId="0" borderId="3" xfId="1" applyNumberFormat="1" applyFont="1" applyFill="1" applyBorder="1" applyAlignment="1">
      <alignment horizontal="right" vertical="center" wrapText="1"/>
    </xf>
    <xf numFmtId="165" fontId="5" fillId="0" borderId="2" xfId="1" applyNumberFormat="1" applyFont="1" applyFill="1" applyBorder="1" applyAlignment="1">
      <alignment horizontal="center" vertical="center" wrapText="1"/>
    </xf>
    <xf numFmtId="165" fontId="5" fillId="0" borderId="3" xfId="1" applyNumberFormat="1" applyFont="1" applyFill="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15" xfId="0" applyFont="1" applyBorder="1" applyAlignment="1">
      <alignment horizontal="center" vertical="top" wrapText="1"/>
    </xf>
    <xf numFmtId="0" fontId="5" fillId="0" borderId="15" xfId="0" applyFont="1" applyBorder="1" applyAlignment="1">
      <alignment horizontal="left" vertical="top" wrapText="1"/>
    </xf>
    <xf numFmtId="0" fontId="5" fillId="0" borderId="1" xfId="0" applyFont="1" applyBorder="1" applyAlignment="1">
      <alignment horizontal="center" vertical="top" wrapText="1"/>
    </xf>
    <xf numFmtId="0" fontId="6" fillId="0" borderId="1" xfId="0" applyFont="1" applyBorder="1" applyAlignment="1">
      <alignment horizontal="left" vertical="center"/>
    </xf>
    <xf numFmtId="0" fontId="6" fillId="0" borderId="1" xfId="0" applyFont="1" applyBorder="1" applyAlignment="1">
      <alignment horizontal="justify" vertical="center"/>
    </xf>
    <xf numFmtId="0" fontId="13" fillId="0" borderId="0" xfId="3" applyFont="1" applyAlignment="1">
      <alignment horizontal="center" vertical="center"/>
    </xf>
    <xf numFmtId="0" fontId="13" fillId="0" borderId="13" xfId="3" applyFont="1" applyBorder="1" applyAlignment="1">
      <alignment vertical="center" wrapText="1"/>
    </xf>
    <xf numFmtId="0" fontId="16" fillId="5" borderId="1" xfId="3" applyFont="1" applyFill="1" applyBorder="1" applyAlignment="1">
      <alignment horizontal="center" vertical="center"/>
    </xf>
    <xf numFmtId="0" fontId="16" fillId="5" borderId="1" xfId="3" applyFont="1" applyFill="1" applyBorder="1" applyAlignment="1">
      <alignment horizontal="center" vertical="center" wrapText="1"/>
    </xf>
    <xf numFmtId="0" fontId="16" fillId="5" borderId="1" xfId="4" applyNumberFormat="1" applyFont="1" applyFill="1" applyBorder="1" applyAlignment="1">
      <alignment horizontal="center" vertical="center"/>
    </xf>
    <xf numFmtId="0" fontId="17" fillId="5" borderId="1" xfId="3" applyFont="1" applyFill="1" applyBorder="1" applyAlignment="1">
      <alignment horizontal="center" vertical="center" wrapText="1"/>
    </xf>
    <xf numFmtId="0" fontId="17" fillId="5" borderId="5" xfId="3" applyFont="1" applyFill="1" applyBorder="1" applyAlignment="1">
      <alignment horizontal="center" vertical="center" wrapText="1"/>
    </xf>
    <xf numFmtId="0" fontId="17" fillId="5" borderId="15" xfId="3" applyFont="1" applyFill="1" applyBorder="1" applyAlignment="1">
      <alignment horizontal="center" vertical="center" wrapText="1"/>
    </xf>
    <xf numFmtId="0" fontId="13" fillId="0" borderId="8" xfId="3" applyFont="1" applyBorder="1" applyAlignment="1">
      <alignment horizontal="left" vertical="center"/>
    </xf>
    <xf numFmtId="0" fontId="13" fillId="0" borderId="0" xfId="3" applyFont="1" applyAlignment="1">
      <alignment horizontal="left" vertical="center"/>
    </xf>
    <xf numFmtId="0" fontId="13" fillId="0" borderId="13" xfId="3" applyFont="1" applyBorder="1" applyAlignment="1">
      <alignment horizontal="left" vertical="center" wrapText="1"/>
    </xf>
    <xf numFmtId="0" fontId="13" fillId="0" borderId="8" xfId="3" applyFont="1" applyBorder="1" applyAlignment="1">
      <alignment horizontal="center" vertical="center"/>
    </xf>
  </cellXfs>
  <cellStyles count="18">
    <cellStyle name="Comma" xfId="1" builtinId="3"/>
    <cellStyle name="Comma 10" xfId="15"/>
    <cellStyle name="Comma 10 2" xfId="16"/>
    <cellStyle name="Comma 2" xfId="4"/>
    <cellStyle name="Comma 2 2" xfId="8"/>
    <cellStyle name="Comma 2 2 2" xfId="9"/>
    <cellStyle name="Comma 2 2 2 5" xfId="13"/>
    <cellStyle name="Comma 2 3" xfId="10"/>
    <cellStyle name="Comma 2 5" xfId="7"/>
    <cellStyle name="Comma 4" xfId="11"/>
    <cellStyle name="Normal" xfId="0" builtinId="0"/>
    <cellStyle name="Normal 11" xfId="12"/>
    <cellStyle name="Normal 2" xfId="3"/>
    <cellStyle name="Normal_KFC MYSORE -FIRE SPRINKLER BOQ-22-06-08-R1" xfId="14"/>
    <cellStyle name="Normal_Prelims" xfId="6"/>
    <cellStyle name="Percent" xfId="2" builtinId="5"/>
    <cellStyle name="Percent 2" xfId="5"/>
    <cellStyle name="Percent 3" xfId="17"/>
  </cellStyles>
  <dxfs count="26">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9" defaultPivotStyle="PivotStyleLight16"/>
  <colors>
    <mruColors>
      <color rgb="FF963A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327450</xdr:colOff>
      <xdr:row>60</xdr:row>
      <xdr:rowOff>30089</xdr:rowOff>
    </xdr:from>
    <xdr:to>
      <xdr:col>6</xdr:col>
      <xdr:colOff>494227</xdr:colOff>
      <xdr:row>63</xdr:row>
      <xdr:rowOff>197689</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4883275" y="22512683"/>
          <a:ext cx="166777" cy="7876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53686</xdr:colOff>
      <xdr:row>20</xdr:row>
      <xdr:rowOff>43296</xdr:rowOff>
    </xdr:from>
    <xdr:ext cx="545523" cy="248851"/>
    <xdr:sp macro="" textlink="">
      <xdr:nvSpPr>
        <xdr:cNvPr id="2" name="TextBox 1">
          <a:extLst>
            <a:ext uri="{FF2B5EF4-FFF2-40B4-BE49-F238E27FC236}">
              <a16:creationId xmlns:a16="http://schemas.microsoft.com/office/drawing/2014/main" id="{F534551F-1C40-4925-8EBB-8BE47A6B8E69}"/>
            </a:ext>
          </a:extLst>
        </xdr:cNvPr>
        <xdr:cNvSpPr txBox="1"/>
      </xdr:nvSpPr>
      <xdr:spPr>
        <a:xfrm>
          <a:off x="11445586" y="7710921"/>
          <a:ext cx="5455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ishant\Projects\Variations\Pioneer\BOQ%20Variation%20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FA-SO"/>
      <sheetName val="Summary1"/>
      <sheetName val="AJ KitechenVariation Statement "/>
      <sheetName val="Shawarma Variation Statement"/>
      <sheetName val="Chai Point F03"/>
      <sheetName val="Chai Point- D08"/>
    </sheetNames>
    <sheetDataSet>
      <sheetData sheetId="0"/>
      <sheetData sheetId="1"/>
      <sheetData sheetId="2">
        <row r="105">
          <cell r="J105">
            <v>1205717.682</v>
          </cell>
        </row>
      </sheetData>
      <sheetData sheetId="3">
        <row r="69">
          <cell r="L69">
            <v>463845</v>
          </cell>
        </row>
      </sheetData>
      <sheetData sheetId="4">
        <row r="20">
          <cell r="L20">
            <v>180675</v>
          </cell>
        </row>
      </sheetData>
      <sheetData sheetId="5">
        <row r="18">
          <cell r="L18">
            <v>143150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view="pageBreakPreview" topLeftCell="A39" zoomScale="85" zoomScaleNormal="100" zoomScaleSheetLayoutView="85" workbookViewId="0">
      <selection activeCell="K53" sqref="K53"/>
    </sheetView>
  </sheetViews>
  <sheetFormatPr defaultColWidth="9.140625" defaultRowHeight="14.25"/>
  <cols>
    <col min="1" max="1" width="3.140625" style="3" customWidth="1"/>
    <col min="2" max="2" width="18.7109375" style="3" customWidth="1"/>
    <col min="3" max="3" width="6.42578125" style="3" customWidth="1"/>
    <col min="4" max="4" width="9.140625" style="3"/>
    <col min="5" max="5" width="7.5703125" style="3" customWidth="1"/>
    <col min="6" max="6" width="24.85546875" style="3" customWidth="1"/>
    <col min="7" max="7" width="8.140625" style="3" customWidth="1"/>
    <col min="8" max="8" width="18.7109375" style="3" customWidth="1"/>
    <col min="9" max="10" width="17" style="3" customWidth="1"/>
    <col min="11" max="11" width="16.42578125" style="3" customWidth="1"/>
    <col min="12" max="12" width="11.85546875" style="3" bestFit="1" customWidth="1"/>
    <col min="13" max="16384" width="9.140625" style="3"/>
  </cols>
  <sheetData>
    <row r="1" spans="1:12" s="2" customFormat="1" hidden="1">
      <c r="A1" s="33"/>
      <c r="B1" s="34"/>
      <c r="C1" s="34"/>
      <c r="D1" s="34"/>
      <c r="E1" s="34"/>
      <c r="F1" s="34"/>
      <c r="G1" s="34"/>
      <c r="H1" s="34"/>
      <c r="I1" s="34"/>
      <c r="J1" s="35"/>
    </row>
    <row r="2" spans="1:12" ht="18.75" customHeight="1">
      <c r="A2" s="161" t="s">
        <v>118</v>
      </c>
      <c r="B2" s="162"/>
      <c r="C2" s="162"/>
      <c r="D2" s="162"/>
      <c r="E2" s="162"/>
      <c r="F2" s="162"/>
      <c r="G2" s="162"/>
      <c r="H2" s="162"/>
      <c r="I2" s="162"/>
      <c r="J2" s="163"/>
      <c r="L2" s="4"/>
    </row>
    <row r="3" spans="1:12" ht="15">
      <c r="A3" s="196"/>
      <c r="B3" s="197"/>
      <c r="C3" s="197"/>
      <c r="D3" s="197"/>
      <c r="E3" s="197"/>
      <c r="F3" s="197"/>
      <c r="G3" s="197"/>
      <c r="H3" s="197"/>
      <c r="I3" s="39" t="s">
        <v>148</v>
      </c>
      <c r="J3" s="38" t="s">
        <v>158</v>
      </c>
      <c r="L3" s="4"/>
    </row>
    <row r="4" spans="1:12" ht="18" customHeight="1">
      <c r="A4" s="156" t="s">
        <v>0</v>
      </c>
      <c r="B4" s="156"/>
      <c r="C4" s="156"/>
      <c r="D4" s="156"/>
      <c r="E4" s="156"/>
      <c r="F4" s="156"/>
      <c r="G4" s="156"/>
      <c r="H4" s="156"/>
      <c r="I4" s="156"/>
      <c r="J4" s="156"/>
      <c r="L4" s="4"/>
    </row>
    <row r="5" spans="1:12" ht="20.25" customHeight="1">
      <c r="A5" s="156" t="s">
        <v>159</v>
      </c>
      <c r="B5" s="156"/>
      <c r="C5" s="156"/>
      <c r="D5" s="156"/>
      <c r="E5" s="156"/>
      <c r="F5" s="156"/>
      <c r="G5" s="156"/>
      <c r="H5" s="156"/>
      <c r="I5" s="156"/>
      <c r="J5" s="156"/>
      <c r="L5" s="4"/>
    </row>
    <row r="6" spans="1:12" ht="17.25" customHeight="1">
      <c r="A6" s="159" t="s">
        <v>92</v>
      </c>
      <c r="B6" s="159"/>
      <c r="C6" s="157" t="s">
        <v>150</v>
      </c>
      <c r="D6" s="157"/>
      <c r="E6" s="157"/>
      <c r="F6" s="157"/>
      <c r="G6" s="207" t="s">
        <v>48</v>
      </c>
      <c r="H6" s="207"/>
      <c r="I6" s="158">
        <v>44867</v>
      </c>
      <c r="J6" s="158"/>
      <c r="L6" s="4"/>
    </row>
    <row r="7" spans="1:12" ht="30.75" customHeight="1">
      <c r="A7" s="159" t="s">
        <v>49</v>
      </c>
      <c r="B7" s="159"/>
      <c r="C7" s="157" t="s">
        <v>149</v>
      </c>
      <c r="D7" s="157"/>
      <c r="E7" s="157"/>
      <c r="F7" s="157"/>
      <c r="G7" s="159" t="s">
        <v>71</v>
      </c>
      <c r="H7" s="159"/>
      <c r="I7" s="170" t="s">
        <v>160</v>
      </c>
      <c r="J7" s="170"/>
      <c r="L7" s="4"/>
    </row>
    <row r="8" spans="1:12" s="2" customFormat="1" ht="15.75" customHeight="1">
      <c r="A8" s="165" t="s">
        <v>109</v>
      </c>
      <c r="B8" s="166"/>
      <c r="C8" s="183" t="s">
        <v>151</v>
      </c>
      <c r="D8" s="184"/>
      <c r="E8" s="184"/>
      <c r="F8" s="184"/>
      <c r="G8" s="184"/>
      <c r="H8" s="184"/>
      <c r="I8" s="184"/>
      <c r="J8" s="185"/>
      <c r="L8" s="4"/>
    </row>
    <row r="9" spans="1:12">
      <c r="A9" s="164" t="s">
        <v>1</v>
      </c>
      <c r="B9" s="164" t="s">
        <v>87</v>
      </c>
      <c r="C9" s="1" t="s">
        <v>60</v>
      </c>
      <c r="D9" s="159" t="s">
        <v>72</v>
      </c>
      <c r="E9" s="159"/>
      <c r="F9" s="159"/>
      <c r="G9" s="159"/>
      <c r="H9" s="170" t="s">
        <v>115</v>
      </c>
      <c r="I9" s="170"/>
      <c r="J9" s="170"/>
      <c r="L9" s="4"/>
    </row>
    <row r="10" spans="1:12">
      <c r="A10" s="164"/>
      <c r="B10" s="164"/>
      <c r="C10" s="1" t="s">
        <v>61</v>
      </c>
      <c r="D10" s="159" t="s">
        <v>73</v>
      </c>
      <c r="E10" s="159"/>
      <c r="F10" s="159"/>
      <c r="G10" s="159"/>
      <c r="H10" s="186">
        <v>44789</v>
      </c>
      <c r="I10" s="187"/>
      <c r="J10" s="188"/>
      <c r="L10" s="4"/>
    </row>
    <row r="11" spans="1:12">
      <c r="A11" s="164"/>
      <c r="B11" s="164"/>
      <c r="C11" s="5" t="s">
        <v>50</v>
      </c>
      <c r="D11" s="159" t="s">
        <v>51</v>
      </c>
      <c r="E11" s="159"/>
      <c r="F11" s="159"/>
      <c r="G11" s="159"/>
      <c r="H11" s="169"/>
      <c r="I11" s="170"/>
      <c r="J11" s="170"/>
    </row>
    <row r="12" spans="1:12">
      <c r="A12" s="164"/>
      <c r="B12" s="164"/>
      <c r="C12" s="5" t="s">
        <v>52</v>
      </c>
      <c r="D12" s="159" t="s">
        <v>74</v>
      </c>
      <c r="E12" s="159"/>
      <c r="F12" s="159"/>
      <c r="G12" s="159"/>
      <c r="H12" s="186">
        <v>44810</v>
      </c>
      <c r="I12" s="187"/>
      <c r="J12" s="188"/>
    </row>
    <row r="13" spans="1:12">
      <c r="A13" s="164"/>
      <c r="B13" s="164"/>
      <c r="C13" s="5" t="s">
        <v>53</v>
      </c>
      <c r="D13" s="159" t="s">
        <v>54</v>
      </c>
      <c r="E13" s="159"/>
      <c r="F13" s="159"/>
      <c r="G13" s="159"/>
      <c r="H13" s="169" t="s">
        <v>12</v>
      </c>
      <c r="I13" s="170"/>
      <c r="J13" s="170"/>
    </row>
    <row r="14" spans="1:12">
      <c r="A14" s="164"/>
      <c r="B14" s="164"/>
      <c r="C14" s="5" t="s">
        <v>55</v>
      </c>
      <c r="D14" s="159" t="s">
        <v>98</v>
      </c>
      <c r="E14" s="159"/>
      <c r="F14" s="159"/>
      <c r="G14" s="159"/>
      <c r="H14" s="189"/>
      <c r="I14" s="190"/>
      <c r="J14" s="191"/>
    </row>
    <row r="15" spans="1:12">
      <c r="A15" s="164"/>
      <c r="B15" s="164"/>
      <c r="C15" s="5" t="s">
        <v>56</v>
      </c>
      <c r="D15" s="159" t="s">
        <v>57</v>
      </c>
      <c r="E15" s="159"/>
      <c r="F15" s="159"/>
      <c r="G15" s="159"/>
      <c r="H15" s="169" t="s">
        <v>12</v>
      </c>
      <c r="I15" s="170"/>
      <c r="J15" s="170"/>
    </row>
    <row r="16" spans="1:12">
      <c r="A16" s="164"/>
      <c r="B16" s="164"/>
      <c r="C16" s="5" t="s">
        <v>58</v>
      </c>
      <c r="D16" s="159" t="s">
        <v>59</v>
      </c>
      <c r="E16" s="159"/>
      <c r="F16" s="159"/>
      <c r="G16" s="159"/>
      <c r="H16" s="169" t="s">
        <v>12</v>
      </c>
      <c r="I16" s="170"/>
      <c r="J16" s="170"/>
      <c r="L16" s="18"/>
    </row>
    <row r="17" spans="1:15" ht="30" customHeight="1">
      <c r="A17" s="220" t="s">
        <v>2</v>
      </c>
      <c r="B17" s="222" t="s">
        <v>88</v>
      </c>
      <c r="C17" s="198" t="s">
        <v>113</v>
      </c>
      <c r="D17" s="199"/>
      <c r="E17" s="199"/>
      <c r="F17" s="199"/>
      <c r="G17" s="200"/>
      <c r="H17" s="192">
        <v>44789</v>
      </c>
      <c r="I17" s="193"/>
      <c r="J17" s="194"/>
      <c r="K17" s="7"/>
    </row>
    <row r="18" spans="1:15">
      <c r="A18" s="221"/>
      <c r="B18" s="223"/>
      <c r="C18" s="198" t="s">
        <v>114</v>
      </c>
      <c r="D18" s="199"/>
      <c r="E18" s="199"/>
      <c r="F18" s="199"/>
      <c r="G18" s="200"/>
      <c r="H18" s="6">
        <v>44796</v>
      </c>
      <c r="I18" s="6">
        <v>44804</v>
      </c>
      <c r="J18" s="23"/>
      <c r="K18" s="7"/>
    </row>
    <row r="19" spans="1:15" ht="30">
      <c r="A19" s="220" t="s">
        <v>133</v>
      </c>
      <c r="B19" s="222" t="s">
        <v>134</v>
      </c>
      <c r="C19" s="171" t="s">
        <v>3</v>
      </c>
      <c r="D19" s="171"/>
      <c r="E19" s="171"/>
      <c r="F19" s="171"/>
      <c r="G19" s="171"/>
      <c r="H19" s="21" t="s">
        <v>131</v>
      </c>
      <c r="I19" s="21" t="s">
        <v>130</v>
      </c>
      <c r="J19" s="21" t="s">
        <v>110</v>
      </c>
      <c r="K19" s="7"/>
      <c r="M19" s="8"/>
      <c r="O19" s="8"/>
    </row>
    <row r="20" spans="1:15" ht="15" customHeight="1">
      <c r="A20" s="221"/>
      <c r="B20" s="223"/>
      <c r="C20" s="21">
        <v>1</v>
      </c>
      <c r="D20" s="167" t="s">
        <v>152</v>
      </c>
      <c r="E20" s="167"/>
      <c r="F20" s="167"/>
      <c r="G20" s="167"/>
      <c r="H20" s="9">
        <v>16.5</v>
      </c>
      <c r="I20" s="9">
        <v>8.2319999999999993</v>
      </c>
      <c r="J20" s="21" t="s">
        <v>112</v>
      </c>
      <c r="K20" s="7"/>
      <c r="M20" s="8"/>
      <c r="O20" s="8"/>
    </row>
    <row r="21" spans="1:15" ht="15" customHeight="1">
      <c r="A21" s="221"/>
      <c r="B21" s="223"/>
      <c r="C21" s="1">
        <v>2</v>
      </c>
      <c r="D21" s="177" t="s">
        <v>153</v>
      </c>
      <c r="E21" s="178"/>
      <c r="F21" s="178"/>
      <c r="G21" s="179"/>
      <c r="H21" s="9">
        <v>11.07</v>
      </c>
      <c r="I21" s="9">
        <v>8.76</v>
      </c>
      <c r="J21" s="1" t="s">
        <v>124</v>
      </c>
      <c r="K21" s="7"/>
      <c r="M21" s="8"/>
      <c r="O21" s="8"/>
    </row>
    <row r="22" spans="1:15" ht="15" customHeight="1">
      <c r="A22" s="221"/>
      <c r="B22" s="223"/>
      <c r="C22" s="1">
        <v>3</v>
      </c>
      <c r="D22" s="177" t="s">
        <v>154</v>
      </c>
      <c r="E22" s="178"/>
      <c r="F22" s="178"/>
      <c r="G22" s="179"/>
      <c r="H22" s="9">
        <v>11.44</v>
      </c>
      <c r="I22" s="9">
        <v>11.04</v>
      </c>
      <c r="J22" s="1" t="s">
        <v>132</v>
      </c>
      <c r="K22" s="7"/>
      <c r="M22" s="8"/>
      <c r="O22" s="8"/>
    </row>
    <row r="23" spans="1:15" ht="15" customHeight="1">
      <c r="A23" s="224"/>
      <c r="B23" s="225"/>
      <c r="C23" s="1">
        <v>4</v>
      </c>
      <c r="D23" s="177" t="s">
        <v>155</v>
      </c>
      <c r="E23" s="178"/>
      <c r="F23" s="178"/>
      <c r="G23" s="179"/>
      <c r="H23" s="9">
        <v>14.25</v>
      </c>
      <c r="I23" s="9">
        <v>12.516</v>
      </c>
      <c r="J23" s="1" t="s">
        <v>135</v>
      </c>
      <c r="K23" s="7"/>
      <c r="M23" s="8"/>
      <c r="O23" s="8"/>
    </row>
    <row r="24" spans="1:15">
      <c r="A24" s="164" t="s">
        <v>13</v>
      </c>
      <c r="B24" s="164" t="s">
        <v>89</v>
      </c>
      <c r="C24" s="172" t="s">
        <v>4</v>
      </c>
      <c r="D24" s="172"/>
      <c r="E24" s="172"/>
      <c r="F24" s="172"/>
      <c r="G24" s="172"/>
      <c r="H24" s="172"/>
      <c r="I24" s="172"/>
      <c r="J24" s="172"/>
    </row>
    <row r="25" spans="1:15">
      <c r="A25" s="164"/>
      <c r="B25" s="164"/>
      <c r="C25" s="22" t="s">
        <v>62</v>
      </c>
      <c r="D25" s="159" t="s">
        <v>5</v>
      </c>
      <c r="E25" s="159"/>
      <c r="F25" s="159"/>
      <c r="G25" s="159"/>
      <c r="H25" s="168" t="s">
        <v>7</v>
      </c>
      <c r="I25" s="168"/>
      <c r="J25" s="168"/>
    </row>
    <row r="26" spans="1:15">
      <c r="A26" s="164"/>
      <c r="B26" s="164"/>
      <c r="C26" s="22" t="s">
        <v>63</v>
      </c>
      <c r="D26" s="159" t="s">
        <v>8</v>
      </c>
      <c r="E26" s="159"/>
      <c r="F26" s="159"/>
      <c r="G26" s="159"/>
      <c r="H26" s="168" t="s">
        <v>12</v>
      </c>
      <c r="I26" s="168"/>
      <c r="J26" s="168"/>
    </row>
    <row r="27" spans="1:15">
      <c r="A27" s="164"/>
      <c r="B27" s="164"/>
      <c r="C27" s="22" t="s">
        <v>64</v>
      </c>
      <c r="D27" s="159" t="s">
        <v>75</v>
      </c>
      <c r="E27" s="159"/>
      <c r="F27" s="159"/>
      <c r="G27" s="159"/>
      <c r="H27" s="168" t="s">
        <v>12</v>
      </c>
      <c r="I27" s="168"/>
      <c r="J27" s="168"/>
    </row>
    <row r="28" spans="1:15">
      <c r="A28" s="164"/>
      <c r="B28" s="164"/>
      <c r="C28" s="22" t="s">
        <v>65</v>
      </c>
      <c r="D28" s="159" t="s">
        <v>81</v>
      </c>
      <c r="E28" s="159"/>
      <c r="F28" s="159"/>
      <c r="G28" s="159"/>
      <c r="H28" s="168" t="s">
        <v>12</v>
      </c>
      <c r="I28" s="168"/>
      <c r="J28" s="168"/>
    </row>
    <row r="29" spans="1:15">
      <c r="A29" s="164"/>
      <c r="B29" s="164"/>
      <c r="C29" s="22" t="s">
        <v>66</v>
      </c>
      <c r="D29" s="159" t="s">
        <v>9</v>
      </c>
      <c r="E29" s="159"/>
      <c r="F29" s="159"/>
      <c r="G29" s="159"/>
      <c r="H29" s="168"/>
      <c r="I29" s="168"/>
      <c r="J29" s="168"/>
    </row>
    <row r="30" spans="1:15" ht="30" customHeight="1">
      <c r="A30" s="164"/>
      <c r="B30" s="164"/>
      <c r="C30" s="22" t="s">
        <v>67</v>
      </c>
      <c r="D30" s="159" t="s">
        <v>10</v>
      </c>
      <c r="E30" s="159"/>
      <c r="F30" s="159"/>
      <c r="G30" s="159"/>
      <c r="H30" s="168"/>
      <c r="I30" s="168"/>
      <c r="J30" s="168"/>
    </row>
    <row r="31" spans="1:15">
      <c r="A31" s="164"/>
      <c r="B31" s="164"/>
      <c r="C31" s="172" t="s">
        <v>11</v>
      </c>
      <c r="D31" s="172"/>
      <c r="E31" s="172"/>
      <c r="F31" s="172"/>
      <c r="G31" s="172"/>
      <c r="H31" s="172"/>
      <c r="I31" s="172"/>
      <c r="J31" s="172"/>
    </row>
    <row r="32" spans="1:15" ht="30.75" customHeight="1">
      <c r="A32" s="164"/>
      <c r="B32" s="164"/>
      <c r="C32" s="22" t="s">
        <v>62</v>
      </c>
      <c r="D32" s="159" t="s">
        <v>82</v>
      </c>
      <c r="E32" s="159"/>
      <c r="F32" s="159"/>
      <c r="G32" s="159"/>
      <c r="H32" s="168" t="s">
        <v>7</v>
      </c>
      <c r="I32" s="168"/>
      <c r="J32" s="168"/>
    </row>
    <row r="33" spans="1:12" ht="31.5" customHeight="1">
      <c r="A33" s="164"/>
      <c r="B33" s="164"/>
      <c r="C33" s="22" t="s">
        <v>63</v>
      </c>
      <c r="D33" s="159" t="s">
        <v>93</v>
      </c>
      <c r="E33" s="159"/>
      <c r="F33" s="159"/>
      <c r="G33" s="159"/>
      <c r="H33" s="168" t="s">
        <v>7</v>
      </c>
      <c r="I33" s="168"/>
      <c r="J33" s="168"/>
    </row>
    <row r="34" spans="1:12">
      <c r="A34" s="164"/>
      <c r="B34" s="164"/>
      <c r="C34" s="22" t="s">
        <v>64</v>
      </c>
      <c r="D34" s="159" t="s">
        <v>76</v>
      </c>
      <c r="E34" s="159"/>
      <c r="F34" s="159"/>
      <c r="G34" s="159"/>
      <c r="H34" s="168" t="s">
        <v>7</v>
      </c>
      <c r="I34" s="168"/>
      <c r="J34" s="168"/>
    </row>
    <row r="35" spans="1:12">
      <c r="A35" s="164"/>
      <c r="B35" s="164"/>
      <c r="C35" s="22" t="s">
        <v>65</v>
      </c>
      <c r="D35" s="159" t="s">
        <v>68</v>
      </c>
      <c r="E35" s="159"/>
      <c r="F35" s="159"/>
      <c r="G35" s="159"/>
      <c r="H35" s="168"/>
      <c r="I35" s="168"/>
      <c r="J35" s="168"/>
    </row>
    <row r="36" spans="1:12">
      <c r="A36" s="164"/>
      <c r="B36" s="164"/>
      <c r="C36" s="159" t="s">
        <v>78</v>
      </c>
      <c r="D36" s="159"/>
      <c r="E36" s="159"/>
      <c r="F36" s="159"/>
      <c r="G36" s="159"/>
      <c r="H36" s="159"/>
      <c r="I36" s="159"/>
      <c r="J36" s="159"/>
    </row>
    <row r="37" spans="1:12">
      <c r="A37" s="164"/>
      <c r="B37" s="164"/>
      <c r="C37" s="22" t="s">
        <v>62</v>
      </c>
      <c r="D37" s="159" t="s">
        <v>77</v>
      </c>
      <c r="E37" s="159"/>
      <c r="F37" s="159"/>
      <c r="G37" s="159"/>
      <c r="H37" s="170" t="s">
        <v>15</v>
      </c>
      <c r="I37" s="170"/>
      <c r="J37" s="170"/>
    </row>
    <row r="38" spans="1:12" ht="52.5" customHeight="1">
      <c r="A38" s="164"/>
      <c r="B38" s="164"/>
      <c r="C38" s="10" t="s">
        <v>79</v>
      </c>
      <c r="D38" s="195" t="s">
        <v>80</v>
      </c>
      <c r="E38" s="195"/>
      <c r="F38" s="195"/>
      <c r="G38" s="195"/>
      <c r="H38" s="168" t="s">
        <v>6</v>
      </c>
      <c r="I38" s="168"/>
      <c r="J38" s="168"/>
    </row>
    <row r="39" spans="1:12" ht="15">
      <c r="A39" s="164" t="s">
        <v>17</v>
      </c>
      <c r="B39" s="164" t="s">
        <v>99</v>
      </c>
      <c r="C39" s="159" t="s">
        <v>101</v>
      </c>
      <c r="D39" s="159"/>
      <c r="E39" s="159"/>
      <c r="F39" s="159"/>
      <c r="G39" s="159"/>
      <c r="H39" s="202" t="s">
        <v>156</v>
      </c>
      <c r="I39" s="203"/>
      <c r="J39" s="204"/>
    </row>
    <row r="40" spans="1:12">
      <c r="A40" s="164"/>
      <c r="B40" s="164"/>
      <c r="C40" s="159" t="s">
        <v>100</v>
      </c>
      <c r="D40" s="159"/>
      <c r="E40" s="159"/>
      <c r="F40" s="159"/>
      <c r="G40" s="159"/>
      <c r="H40" s="168" t="s">
        <v>15</v>
      </c>
      <c r="I40" s="205"/>
      <c r="J40" s="205"/>
    </row>
    <row r="41" spans="1:12">
      <c r="A41" s="164"/>
      <c r="B41" s="164"/>
      <c r="C41" s="159" t="s">
        <v>14</v>
      </c>
      <c r="D41" s="159"/>
      <c r="E41" s="159"/>
      <c r="F41" s="159"/>
      <c r="G41" s="159"/>
      <c r="H41" s="168" t="s">
        <v>7</v>
      </c>
      <c r="I41" s="168"/>
      <c r="J41" s="168"/>
    </row>
    <row r="42" spans="1:12">
      <c r="A42" s="164"/>
      <c r="B42" s="164"/>
      <c r="C42" s="159" t="s">
        <v>102</v>
      </c>
      <c r="D42" s="159"/>
      <c r="E42" s="159"/>
      <c r="F42" s="159"/>
      <c r="G42" s="159"/>
      <c r="H42" s="168" t="s">
        <v>6</v>
      </c>
      <c r="I42" s="168"/>
      <c r="J42" s="168"/>
    </row>
    <row r="43" spans="1:12">
      <c r="A43" s="164"/>
      <c r="B43" s="164"/>
      <c r="C43" s="159" t="s">
        <v>16</v>
      </c>
      <c r="D43" s="159"/>
      <c r="E43" s="159"/>
      <c r="F43" s="159"/>
      <c r="G43" s="159"/>
      <c r="H43" s="168" t="s">
        <v>6</v>
      </c>
      <c r="I43" s="168"/>
      <c r="J43" s="168"/>
    </row>
    <row r="44" spans="1:12" ht="24.75" customHeight="1">
      <c r="A44" s="164" t="s">
        <v>21</v>
      </c>
      <c r="B44" s="164" t="s">
        <v>90</v>
      </c>
      <c r="C44" s="167" t="s">
        <v>95</v>
      </c>
      <c r="D44" s="167"/>
      <c r="E44" s="167"/>
      <c r="F44" s="167"/>
      <c r="G44" s="167"/>
      <c r="H44" s="211" t="s">
        <v>94</v>
      </c>
      <c r="I44" s="212"/>
      <c r="J44" s="22" t="s">
        <v>117</v>
      </c>
    </row>
    <row r="45" spans="1:12" ht="15">
      <c r="A45" s="164"/>
      <c r="B45" s="164"/>
      <c r="C45" s="183" t="s">
        <v>18</v>
      </c>
      <c r="D45" s="184"/>
      <c r="E45" s="184"/>
      <c r="F45" s="184"/>
      <c r="G45" s="185"/>
      <c r="H45" s="213">
        <f>I20*100000</f>
        <v>823199.99999999988</v>
      </c>
      <c r="I45" s="214"/>
      <c r="J45" s="15">
        <v>2800000</v>
      </c>
      <c r="K45" s="11"/>
      <c r="L45" s="12"/>
    </row>
    <row r="46" spans="1:12">
      <c r="A46" s="164"/>
      <c r="B46" s="164"/>
      <c r="C46" s="3" t="s">
        <v>116</v>
      </c>
      <c r="H46" s="215">
        <v>0</v>
      </c>
      <c r="I46" s="215"/>
      <c r="J46" s="13">
        <v>0</v>
      </c>
    </row>
    <row r="47" spans="1:12">
      <c r="A47" s="164"/>
      <c r="B47" s="164"/>
      <c r="C47" s="201" t="s">
        <v>103</v>
      </c>
      <c r="D47" s="201"/>
      <c r="E47" s="201"/>
      <c r="F47" s="201"/>
      <c r="G47" s="201"/>
      <c r="H47" s="216">
        <f>H45*18%</f>
        <v>148175.99999999997</v>
      </c>
      <c r="I47" s="217"/>
      <c r="J47" s="19">
        <f>J45*18%</f>
        <v>504000</v>
      </c>
    </row>
    <row r="48" spans="1:12" ht="33.75" customHeight="1">
      <c r="A48" s="164"/>
      <c r="B48" s="164"/>
      <c r="C48" s="206" t="s">
        <v>107</v>
      </c>
      <c r="D48" s="206"/>
      <c r="E48" s="206"/>
      <c r="F48" s="206"/>
      <c r="G48" s="206"/>
      <c r="H48" s="218">
        <f>H45+H46+H47</f>
        <v>971375.99999999988</v>
      </c>
      <c r="I48" s="219"/>
      <c r="J48" s="14">
        <f>J45+J46+J47</f>
        <v>3304000</v>
      </c>
      <c r="L48" s="17"/>
    </row>
    <row r="49" spans="1:10">
      <c r="A49" s="164"/>
      <c r="B49" s="164"/>
      <c r="C49" s="159" t="s">
        <v>19</v>
      </c>
      <c r="D49" s="159"/>
      <c r="E49" s="159"/>
      <c r="F49" s="159"/>
      <c r="G49" s="159"/>
      <c r="H49" s="160" t="s">
        <v>111</v>
      </c>
      <c r="I49" s="160"/>
      <c r="J49" s="160"/>
    </row>
    <row r="50" spans="1:10">
      <c r="A50" s="164"/>
      <c r="B50" s="164"/>
      <c r="C50" s="159" t="s">
        <v>20</v>
      </c>
      <c r="D50" s="159"/>
      <c r="E50" s="159"/>
      <c r="F50" s="159"/>
      <c r="G50" s="159"/>
      <c r="H50" s="160" t="s">
        <v>106</v>
      </c>
      <c r="I50" s="160"/>
      <c r="J50" s="160"/>
    </row>
    <row r="51" spans="1:10">
      <c r="A51" s="164" t="s">
        <v>43</v>
      </c>
      <c r="B51" s="164" t="s">
        <v>86</v>
      </c>
      <c r="C51" s="159" t="s">
        <v>69</v>
      </c>
      <c r="D51" s="159"/>
      <c r="E51" s="159"/>
      <c r="F51" s="159"/>
      <c r="G51" s="159"/>
      <c r="H51" s="174" t="s">
        <v>97</v>
      </c>
      <c r="I51" s="175"/>
      <c r="J51" s="176"/>
    </row>
    <row r="52" spans="1:10">
      <c r="A52" s="164"/>
      <c r="B52" s="164"/>
      <c r="C52" s="159" t="s">
        <v>70</v>
      </c>
      <c r="D52" s="159"/>
      <c r="E52" s="159"/>
      <c r="F52" s="159"/>
      <c r="G52" s="159"/>
      <c r="H52" s="208" t="s">
        <v>96</v>
      </c>
      <c r="I52" s="209"/>
      <c r="J52" s="210"/>
    </row>
    <row r="53" spans="1:10" ht="30.75" customHeight="1">
      <c r="A53" s="164"/>
      <c r="B53" s="164" t="s">
        <v>22</v>
      </c>
      <c r="C53" s="159" t="s">
        <v>23</v>
      </c>
      <c r="D53" s="159"/>
      <c r="E53" s="159"/>
      <c r="F53" s="159" t="s">
        <v>104</v>
      </c>
      <c r="G53" s="159"/>
      <c r="H53" s="189" t="s">
        <v>127</v>
      </c>
      <c r="I53" s="190"/>
      <c r="J53" s="191"/>
    </row>
    <row r="54" spans="1:10" ht="32.25" customHeight="1">
      <c r="A54" s="164"/>
      <c r="B54" s="164"/>
      <c r="C54" s="159"/>
      <c r="D54" s="159"/>
      <c r="E54" s="159"/>
      <c r="F54" s="159" t="s">
        <v>105</v>
      </c>
      <c r="G54" s="159"/>
      <c r="H54" s="189" t="s">
        <v>136</v>
      </c>
      <c r="I54" s="190"/>
      <c r="J54" s="191"/>
    </row>
    <row r="55" spans="1:10">
      <c r="A55" s="164"/>
      <c r="B55" s="164"/>
      <c r="C55" s="159" t="s">
        <v>24</v>
      </c>
      <c r="D55" s="159"/>
      <c r="E55" s="159"/>
      <c r="F55" s="159" t="s">
        <v>25</v>
      </c>
      <c r="G55" s="159"/>
      <c r="H55" s="174" t="s">
        <v>106</v>
      </c>
      <c r="I55" s="175"/>
      <c r="J55" s="176"/>
    </row>
    <row r="56" spans="1:10" ht="131.1" customHeight="1">
      <c r="A56" s="164"/>
      <c r="B56" s="164"/>
      <c r="C56" s="159"/>
      <c r="D56" s="159"/>
      <c r="E56" s="159"/>
      <c r="F56" s="159" t="s">
        <v>26</v>
      </c>
      <c r="G56" s="159"/>
      <c r="H56" s="174" t="s">
        <v>125</v>
      </c>
      <c r="I56" s="175"/>
      <c r="J56" s="176"/>
    </row>
    <row r="57" spans="1:10">
      <c r="A57" s="226"/>
      <c r="B57" s="226"/>
      <c r="C57" s="159" t="s">
        <v>27</v>
      </c>
      <c r="D57" s="159"/>
      <c r="E57" s="159"/>
      <c r="F57" s="159" t="s">
        <v>28</v>
      </c>
      <c r="G57" s="159"/>
      <c r="H57" s="160" t="s">
        <v>106</v>
      </c>
      <c r="I57" s="228"/>
      <c r="J57" s="228"/>
    </row>
    <row r="58" spans="1:10">
      <c r="A58" s="226"/>
      <c r="B58" s="226"/>
      <c r="C58" s="159"/>
      <c r="D58" s="159"/>
      <c r="E58" s="159"/>
      <c r="F58" s="159" t="s">
        <v>29</v>
      </c>
      <c r="G58" s="159"/>
      <c r="H58" s="160" t="s">
        <v>106</v>
      </c>
      <c r="I58" s="160"/>
      <c r="J58" s="160"/>
    </row>
    <row r="59" spans="1:10">
      <c r="A59" s="226"/>
      <c r="B59" s="226"/>
      <c r="C59" s="159"/>
      <c r="D59" s="159"/>
      <c r="E59" s="159"/>
      <c r="F59" s="159" t="s">
        <v>30</v>
      </c>
      <c r="G59" s="159"/>
      <c r="H59" s="160" t="s">
        <v>106</v>
      </c>
      <c r="I59" s="160"/>
      <c r="J59" s="160"/>
    </row>
    <row r="60" spans="1:10">
      <c r="A60" s="226"/>
      <c r="B60" s="226"/>
      <c r="C60" s="159"/>
      <c r="D60" s="159"/>
      <c r="E60" s="159"/>
      <c r="F60" s="159" t="s">
        <v>31</v>
      </c>
      <c r="G60" s="159"/>
      <c r="H60" s="173" t="s">
        <v>6</v>
      </c>
      <c r="I60" s="173"/>
      <c r="J60" s="173"/>
    </row>
    <row r="61" spans="1:10">
      <c r="A61" s="226"/>
      <c r="B61" s="226"/>
      <c r="C61" s="159" t="s">
        <v>32</v>
      </c>
      <c r="D61" s="159"/>
      <c r="E61" s="159"/>
      <c r="F61" s="159" t="s">
        <v>33</v>
      </c>
      <c r="G61" s="159"/>
      <c r="H61" s="227" t="s">
        <v>108</v>
      </c>
      <c r="I61" s="227"/>
      <c r="J61" s="227"/>
    </row>
    <row r="62" spans="1:10">
      <c r="A62" s="226"/>
      <c r="B62" s="226"/>
      <c r="C62" s="159"/>
      <c r="D62" s="159"/>
      <c r="E62" s="159"/>
      <c r="F62" s="159" t="s">
        <v>34</v>
      </c>
      <c r="G62" s="159"/>
      <c r="H62" s="227"/>
      <c r="I62" s="227"/>
      <c r="J62" s="227"/>
    </row>
    <row r="63" spans="1:10">
      <c r="A63" s="226"/>
      <c r="B63" s="226"/>
      <c r="C63" s="159"/>
      <c r="D63" s="159"/>
      <c r="E63" s="159"/>
      <c r="F63" s="159" t="s">
        <v>35</v>
      </c>
      <c r="G63" s="159"/>
      <c r="H63" s="227"/>
      <c r="I63" s="227"/>
      <c r="J63" s="227"/>
    </row>
    <row r="64" spans="1:10">
      <c r="A64" s="226"/>
      <c r="B64" s="226"/>
      <c r="C64" s="159"/>
      <c r="D64" s="159"/>
      <c r="E64" s="159"/>
      <c r="F64" s="159" t="s">
        <v>36</v>
      </c>
      <c r="G64" s="159"/>
      <c r="H64" s="227"/>
      <c r="I64" s="227"/>
      <c r="J64" s="227"/>
    </row>
    <row r="65" spans="1:10" ht="15.95" customHeight="1">
      <c r="A65" s="226"/>
      <c r="B65" s="226"/>
      <c r="C65" s="159"/>
      <c r="D65" s="159"/>
      <c r="E65" s="159"/>
      <c r="F65" s="159" t="s">
        <v>37</v>
      </c>
      <c r="G65" s="159"/>
      <c r="H65" s="159" t="s">
        <v>108</v>
      </c>
      <c r="I65" s="159"/>
      <c r="J65" s="159"/>
    </row>
    <row r="66" spans="1:10" ht="50.25" customHeight="1">
      <c r="A66" s="226"/>
      <c r="B66" s="226"/>
      <c r="C66" s="159"/>
      <c r="D66" s="159"/>
      <c r="E66" s="159"/>
      <c r="F66" s="159" t="s">
        <v>38</v>
      </c>
      <c r="G66" s="159"/>
      <c r="H66" s="159" t="s">
        <v>128</v>
      </c>
      <c r="I66" s="159"/>
      <c r="J66" s="159"/>
    </row>
    <row r="67" spans="1:10" ht="68.25" customHeight="1">
      <c r="A67" s="226"/>
      <c r="B67" s="226"/>
      <c r="C67" s="177" t="s">
        <v>39</v>
      </c>
      <c r="D67" s="178"/>
      <c r="E67" s="178"/>
      <c r="F67" s="178"/>
      <c r="G67" s="179"/>
      <c r="H67" s="160" t="s">
        <v>126</v>
      </c>
      <c r="I67" s="160"/>
      <c r="J67" s="160"/>
    </row>
    <row r="68" spans="1:10" ht="15.95" customHeight="1">
      <c r="A68" s="226"/>
      <c r="B68" s="226"/>
      <c r="C68" s="177" t="s">
        <v>40</v>
      </c>
      <c r="D68" s="178"/>
      <c r="E68" s="178"/>
      <c r="F68" s="178"/>
      <c r="G68" s="179"/>
      <c r="H68" s="160" t="s">
        <v>108</v>
      </c>
      <c r="I68" s="160"/>
      <c r="J68" s="160"/>
    </row>
    <row r="69" spans="1:10" ht="255.75" customHeight="1">
      <c r="A69" s="226"/>
      <c r="B69" s="226"/>
      <c r="C69" s="177" t="s">
        <v>41</v>
      </c>
      <c r="D69" s="178"/>
      <c r="E69" s="178"/>
      <c r="F69" s="178"/>
      <c r="G69" s="179"/>
      <c r="H69" s="159" t="s">
        <v>140</v>
      </c>
      <c r="I69" s="159"/>
      <c r="J69" s="159"/>
    </row>
    <row r="70" spans="1:10" ht="14.45" customHeight="1">
      <c r="A70" s="226"/>
      <c r="B70" s="226"/>
      <c r="C70" s="177" t="s">
        <v>42</v>
      </c>
      <c r="D70" s="178"/>
      <c r="E70" s="178"/>
      <c r="F70" s="178"/>
      <c r="G70" s="179"/>
      <c r="H70" s="168" t="s">
        <v>6</v>
      </c>
      <c r="I70" s="168"/>
      <c r="J70" s="168"/>
    </row>
    <row r="71" spans="1:10" ht="30">
      <c r="A71" s="24" t="s">
        <v>44</v>
      </c>
      <c r="B71" s="20" t="s">
        <v>83</v>
      </c>
      <c r="C71" s="174" t="s">
        <v>157</v>
      </c>
      <c r="D71" s="175"/>
      <c r="E71" s="175"/>
      <c r="F71" s="175"/>
      <c r="G71" s="175"/>
      <c r="H71" s="175"/>
      <c r="I71" s="175"/>
      <c r="J71" s="176"/>
    </row>
    <row r="72" spans="1:10" ht="31.5" customHeight="1">
      <c r="A72" s="20" t="s">
        <v>84</v>
      </c>
      <c r="B72" s="20" t="s">
        <v>91</v>
      </c>
      <c r="C72" s="180"/>
      <c r="D72" s="181"/>
      <c r="E72" s="181"/>
      <c r="F72" s="181"/>
      <c r="G72" s="181"/>
      <c r="H72" s="181"/>
      <c r="I72" s="181"/>
      <c r="J72" s="182"/>
    </row>
    <row r="73" spans="1:10" ht="15.75" customHeight="1">
      <c r="A73" s="164" t="s">
        <v>85</v>
      </c>
      <c r="B73" s="164" t="s">
        <v>45</v>
      </c>
      <c r="C73" s="174" t="s">
        <v>46</v>
      </c>
      <c r="D73" s="175"/>
      <c r="E73" s="175"/>
      <c r="F73" s="175"/>
      <c r="G73" s="175"/>
      <c r="H73" s="175"/>
      <c r="I73" s="175"/>
      <c r="J73" s="176"/>
    </row>
    <row r="74" spans="1:10" ht="28.5" customHeight="1">
      <c r="A74" s="164"/>
      <c r="B74" s="164"/>
      <c r="C74" s="174" t="s">
        <v>47</v>
      </c>
      <c r="D74" s="175"/>
      <c r="E74" s="175"/>
      <c r="F74" s="175"/>
      <c r="G74" s="175"/>
      <c r="H74" s="175"/>
      <c r="I74" s="175"/>
      <c r="J74" s="176"/>
    </row>
    <row r="75" spans="1:10">
      <c r="A75" s="27"/>
      <c r="B75" s="28"/>
      <c r="C75" s="28"/>
      <c r="D75" s="28"/>
      <c r="E75" s="28"/>
      <c r="F75" s="28"/>
      <c r="G75" s="28"/>
      <c r="H75" s="28"/>
      <c r="I75" s="28"/>
      <c r="J75" s="29"/>
    </row>
    <row r="76" spans="1:10">
      <c r="A76" s="25"/>
      <c r="J76" s="30"/>
    </row>
    <row r="77" spans="1:10">
      <c r="A77" s="36"/>
      <c r="B77" s="147"/>
      <c r="C77" s="147"/>
      <c r="D77" s="147"/>
      <c r="E77" s="147"/>
      <c r="F77" s="147"/>
      <c r="G77" s="37"/>
      <c r="H77" s="37"/>
      <c r="I77" s="147"/>
      <c r="J77" s="148"/>
    </row>
    <row r="78" spans="1:10">
      <c r="A78" s="26"/>
      <c r="B78" s="149" t="s">
        <v>141</v>
      </c>
      <c r="C78" s="149"/>
      <c r="D78" s="149"/>
      <c r="E78" s="149" t="s">
        <v>142</v>
      </c>
      <c r="F78" s="149"/>
      <c r="G78" s="149" t="s">
        <v>142</v>
      </c>
      <c r="H78" s="149"/>
      <c r="I78" s="149" t="s">
        <v>143</v>
      </c>
      <c r="J78" s="153"/>
    </row>
    <row r="79" spans="1:10" ht="30" customHeight="1">
      <c r="A79" s="26"/>
      <c r="B79" s="152"/>
      <c r="C79" s="152"/>
      <c r="D79" s="152"/>
      <c r="E79" s="152"/>
      <c r="F79" s="152"/>
      <c r="G79" s="152"/>
      <c r="H79" s="152"/>
      <c r="I79" s="152"/>
      <c r="J79" s="154"/>
    </row>
    <row r="80" spans="1:10" ht="33" customHeight="1">
      <c r="A80" s="26"/>
      <c r="B80" s="152"/>
      <c r="C80" s="152"/>
      <c r="D80" s="152"/>
      <c r="E80" s="152"/>
      <c r="F80" s="152"/>
      <c r="G80" s="152"/>
      <c r="H80" s="152"/>
      <c r="I80" s="152"/>
      <c r="J80" s="154"/>
    </row>
    <row r="81" spans="1:10">
      <c r="A81" s="26"/>
      <c r="B81" s="152"/>
      <c r="C81" s="152"/>
      <c r="D81" s="152"/>
      <c r="E81" s="152"/>
      <c r="F81" s="152"/>
      <c r="G81" s="152"/>
      <c r="H81" s="152"/>
      <c r="I81" s="152"/>
      <c r="J81" s="154"/>
    </row>
    <row r="82" spans="1:10" s="16" customFormat="1" ht="29.1" customHeight="1">
      <c r="A82" s="31"/>
      <c r="B82" s="144" t="s">
        <v>129</v>
      </c>
      <c r="C82" s="144"/>
      <c r="D82" s="144"/>
      <c r="E82" s="145" t="s">
        <v>120</v>
      </c>
      <c r="F82" s="145"/>
      <c r="G82" s="145" t="s">
        <v>121</v>
      </c>
      <c r="H82" s="145"/>
      <c r="I82" s="145" t="s">
        <v>144</v>
      </c>
      <c r="J82" s="150"/>
    </row>
    <row r="83" spans="1:10" ht="50.25" customHeight="1">
      <c r="A83" s="26"/>
      <c r="B83" s="146" t="s">
        <v>147</v>
      </c>
      <c r="C83" s="146"/>
      <c r="D83" s="146"/>
      <c r="E83" s="146" t="s">
        <v>145</v>
      </c>
      <c r="F83" s="146"/>
      <c r="G83" s="146" t="s">
        <v>137</v>
      </c>
      <c r="H83" s="146"/>
      <c r="I83" s="146" t="s">
        <v>146</v>
      </c>
      <c r="J83" s="151"/>
    </row>
    <row r="84" spans="1:10">
      <c r="A84" s="141"/>
      <c r="B84" s="142"/>
      <c r="C84" s="142"/>
      <c r="D84" s="142"/>
      <c r="E84" s="142"/>
      <c r="F84" s="142"/>
      <c r="G84" s="142"/>
      <c r="H84" s="142"/>
      <c r="I84" s="142"/>
      <c r="J84" s="143"/>
    </row>
    <row r="85" spans="1:10">
      <c r="A85" s="27"/>
      <c r="B85" s="147"/>
      <c r="C85" s="147"/>
      <c r="D85" s="147"/>
      <c r="E85" s="147"/>
      <c r="F85" s="147"/>
      <c r="G85" s="147"/>
      <c r="H85" s="147"/>
      <c r="I85" s="147"/>
      <c r="J85" s="148"/>
    </row>
    <row r="86" spans="1:10">
      <c r="A86" s="32"/>
      <c r="B86" s="149" t="s">
        <v>119</v>
      </c>
      <c r="C86" s="149"/>
      <c r="D86" s="149"/>
      <c r="E86" s="149"/>
      <c r="F86" s="149"/>
      <c r="G86" s="149" t="s">
        <v>119</v>
      </c>
      <c r="H86" s="149"/>
      <c r="I86" s="149"/>
      <c r="J86" s="153"/>
    </row>
    <row r="87" spans="1:10">
      <c r="A87" s="32"/>
      <c r="B87" s="152"/>
      <c r="C87" s="152"/>
      <c r="D87" s="152"/>
      <c r="E87" s="152"/>
      <c r="F87" s="152"/>
      <c r="G87" s="152"/>
      <c r="H87" s="152"/>
      <c r="I87" s="152"/>
      <c r="J87" s="154"/>
    </row>
    <row r="88" spans="1:10">
      <c r="A88" s="32"/>
      <c r="B88" s="152"/>
      <c r="C88" s="152"/>
      <c r="D88" s="152"/>
      <c r="E88" s="152"/>
      <c r="F88" s="152"/>
      <c r="G88" s="152"/>
      <c r="H88" s="152"/>
      <c r="I88" s="152"/>
      <c r="J88" s="154"/>
    </row>
    <row r="89" spans="1:10">
      <c r="A89" s="32"/>
      <c r="B89" s="152"/>
      <c r="C89" s="152"/>
      <c r="D89" s="152"/>
      <c r="E89" s="152"/>
      <c r="F89" s="152"/>
      <c r="G89" s="152"/>
      <c r="H89" s="152"/>
      <c r="I89" s="152"/>
      <c r="J89" s="154"/>
    </row>
    <row r="90" spans="1:10" ht="15" customHeight="1">
      <c r="A90" s="32"/>
      <c r="B90" s="145" t="s">
        <v>122</v>
      </c>
      <c r="C90" s="145"/>
      <c r="D90" s="145"/>
      <c r="E90" s="145"/>
      <c r="F90" s="145"/>
      <c r="G90" s="144" t="s">
        <v>123</v>
      </c>
      <c r="H90" s="144"/>
      <c r="I90" s="144"/>
      <c r="J90" s="155"/>
    </row>
    <row r="91" spans="1:10">
      <c r="A91" s="32"/>
      <c r="B91" s="152" t="s">
        <v>138</v>
      </c>
      <c r="C91" s="152"/>
      <c r="D91" s="152"/>
      <c r="E91" s="152"/>
      <c r="F91" s="152"/>
      <c r="G91" s="152" t="s">
        <v>139</v>
      </c>
      <c r="H91" s="152"/>
      <c r="I91" s="152"/>
      <c r="J91" s="154"/>
    </row>
    <row r="92" spans="1:10">
      <c r="A92" s="141"/>
      <c r="B92" s="142"/>
      <c r="C92" s="142"/>
      <c r="D92" s="142"/>
      <c r="E92" s="142"/>
      <c r="F92" s="142"/>
      <c r="G92" s="142"/>
      <c r="H92" s="142"/>
      <c r="I92" s="142"/>
      <c r="J92" s="143"/>
    </row>
  </sheetData>
  <mergeCells count="196">
    <mergeCell ref="A73:A74"/>
    <mergeCell ref="B73:B74"/>
    <mergeCell ref="C73:J73"/>
    <mergeCell ref="H54:J54"/>
    <mergeCell ref="H53:J53"/>
    <mergeCell ref="H56:J56"/>
    <mergeCell ref="H55:J55"/>
    <mergeCell ref="A17:A18"/>
    <mergeCell ref="B17:B18"/>
    <mergeCell ref="A19:A23"/>
    <mergeCell ref="B19:B23"/>
    <mergeCell ref="D22:G22"/>
    <mergeCell ref="A57:A70"/>
    <mergeCell ref="H51:J51"/>
    <mergeCell ref="H68:J68"/>
    <mergeCell ref="H65:J65"/>
    <mergeCell ref="C61:E66"/>
    <mergeCell ref="H66:J66"/>
    <mergeCell ref="B57:B70"/>
    <mergeCell ref="C69:G69"/>
    <mergeCell ref="H59:J59"/>
    <mergeCell ref="H61:J64"/>
    <mergeCell ref="H57:J57"/>
    <mergeCell ref="F66:G66"/>
    <mergeCell ref="H50:J50"/>
    <mergeCell ref="C45:G45"/>
    <mergeCell ref="H52:J52"/>
    <mergeCell ref="C49:G49"/>
    <mergeCell ref="H44:I44"/>
    <mergeCell ref="H45:I45"/>
    <mergeCell ref="H46:I46"/>
    <mergeCell ref="H47:I47"/>
    <mergeCell ref="H48:I48"/>
    <mergeCell ref="A53:A56"/>
    <mergeCell ref="A51:A52"/>
    <mergeCell ref="A44:A50"/>
    <mergeCell ref="F53:G53"/>
    <mergeCell ref="B53:B56"/>
    <mergeCell ref="F55:G55"/>
    <mergeCell ref="F54:G54"/>
    <mergeCell ref="C55:E56"/>
    <mergeCell ref="C51:G51"/>
    <mergeCell ref="B51:B52"/>
    <mergeCell ref="C53:E54"/>
    <mergeCell ref="F56:G56"/>
    <mergeCell ref="C52:G52"/>
    <mergeCell ref="A3:H3"/>
    <mergeCell ref="C17:G17"/>
    <mergeCell ref="C18:G18"/>
    <mergeCell ref="B24:B38"/>
    <mergeCell ref="D37:G37"/>
    <mergeCell ref="H37:J37"/>
    <mergeCell ref="B44:B50"/>
    <mergeCell ref="C44:G44"/>
    <mergeCell ref="C47:G47"/>
    <mergeCell ref="C50:G50"/>
    <mergeCell ref="H43:J43"/>
    <mergeCell ref="H42:J42"/>
    <mergeCell ref="H39:J39"/>
    <mergeCell ref="H49:J49"/>
    <mergeCell ref="H40:J40"/>
    <mergeCell ref="H41:J41"/>
    <mergeCell ref="A39:A43"/>
    <mergeCell ref="C48:G48"/>
    <mergeCell ref="B39:B43"/>
    <mergeCell ref="C42:G42"/>
    <mergeCell ref="D13:G13"/>
    <mergeCell ref="D16:G16"/>
    <mergeCell ref="G6:H6"/>
    <mergeCell ref="H10:J10"/>
    <mergeCell ref="H38:J38"/>
    <mergeCell ref="H33:J33"/>
    <mergeCell ref="D38:G38"/>
    <mergeCell ref="D30:G30"/>
    <mergeCell ref="H32:J32"/>
    <mergeCell ref="H34:J34"/>
    <mergeCell ref="H29:J29"/>
    <mergeCell ref="C31:J31"/>
    <mergeCell ref="C36:J36"/>
    <mergeCell ref="D34:G34"/>
    <mergeCell ref="H35:J35"/>
    <mergeCell ref="H30:J30"/>
    <mergeCell ref="D35:G35"/>
    <mergeCell ref="D33:G33"/>
    <mergeCell ref="D11:G11"/>
    <mergeCell ref="C8:J8"/>
    <mergeCell ref="H12:J12"/>
    <mergeCell ref="D21:G21"/>
    <mergeCell ref="D23:G23"/>
    <mergeCell ref="D27:G27"/>
    <mergeCell ref="D29:G29"/>
    <mergeCell ref="D32:G32"/>
    <mergeCell ref="H14:J14"/>
    <mergeCell ref="D14:G14"/>
    <mergeCell ref="D15:G15"/>
    <mergeCell ref="H13:J13"/>
    <mergeCell ref="H27:J27"/>
    <mergeCell ref="D28:G28"/>
    <mergeCell ref="H28:J28"/>
    <mergeCell ref="H17:J17"/>
    <mergeCell ref="H60:J60"/>
    <mergeCell ref="C74:J74"/>
    <mergeCell ref="F65:G65"/>
    <mergeCell ref="H69:J69"/>
    <mergeCell ref="C68:G68"/>
    <mergeCell ref="C70:G70"/>
    <mergeCell ref="H70:J70"/>
    <mergeCell ref="C67:G67"/>
    <mergeCell ref="H67:J67"/>
    <mergeCell ref="C72:J72"/>
    <mergeCell ref="C71:J71"/>
    <mergeCell ref="F61:G61"/>
    <mergeCell ref="C43:G43"/>
    <mergeCell ref="A2:J2"/>
    <mergeCell ref="G7:H7"/>
    <mergeCell ref="D9:G9"/>
    <mergeCell ref="D10:G10"/>
    <mergeCell ref="A24:A38"/>
    <mergeCell ref="A8:B8"/>
    <mergeCell ref="D12:G12"/>
    <mergeCell ref="D20:G20"/>
    <mergeCell ref="A9:A16"/>
    <mergeCell ref="H25:J25"/>
    <mergeCell ref="H26:J26"/>
    <mergeCell ref="H16:J16"/>
    <mergeCell ref="C19:G19"/>
    <mergeCell ref="D25:G25"/>
    <mergeCell ref="D26:G26"/>
    <mergeCell ref="C24:J24"/>
    <mergeCell ref="A7:B7"/>
    <mergeCell ref="I7:J7"/>
    <mergeCell ref="B9:B16"/>
    <mergeCell ref="H11:J11"/>
    <mergeCell ref="C7:F7"/>
    <mergeCell ref="H15:J15"/>
    <mergeCell ref="H9:J9"/>
    <mergeCell ref="A4:J4"/>
    <mergeCell ref="A5:J5"/>
    <mergeCell ref="C6:F6"/>
    <mergeCell ref="I6:J6"/>
    <mergeCell ref="A6:B6"/>
    <mergeCell ref="B77:D77"/>
    <mergeCell ref="E77:F77"/>
    <mergeCell ref="B78:D78"/>
    <mergeCell ref="E78:F78"/>
    <mergeCell ref="I77:J77"/>
    <mergeCell ref="G78:H78"/>
    <mergeCell ref="I78:J78"/>
    <mergeCell ref="C39:G39"/>
    <mergeCell ref="C41:G41"/>
    <mergeCell ref="F58:G58"/>
    <mergeCell ref="F63:G63"/>
    <mergeCell ref="H58:J58"/>
    <mergeCell ref="F60:G60"/>
    <mergeCell ref="F62:G62"/>
    <mergeCell ref="C40:G40"/>
    <mergeCell ref="F64:G64"/>
    <mergeCell ref="C57:E60"/>
    <mergeCell ref="F57:G57"/>
    <mergeCell ref="F59:G59"/>
    <mergeCell ref="B79:D79"/>
    <mergeCell ref="E79:F79"/>
    <mergeCell ref="B80:D80"/>
    <mergeCell ref="E80:F80"/>
    <mergeCell ref="B81:D81"/>
    <mergeCell ref="E81:F81"/>
    <mergeCell ref="G79:H79"/>
    <mergeCell ref="I79:J79"/>
    <mergeCell ref="G80:H80"/>
    <mergeCell ref="I80:J80"/>
    <mergeCell ref="G81:H81"/>
    <mergeCell ref="I81:J81"/>
    <mergeCell ref="A92:J92"/>
    <mergeCell ref="B82:D82"/>
    <mergeCell ref="E82:F82"/>
    <mergeCell ref="B83:D83"/>
    <mergeCell ref="E83:F83"/>
    <mergeCell ref="B85:F85"/>
    <mergeCell ref="G85:J85"/>
    <mergeCell ref="B86:F86"/>
    <mergeCell ref="G82:H82"/>
    <mergeCell ref="I82:J82"/>
    <mergeCell ref="G83:H83"/>
    <mergeCell ref="I83:J83"/>
    <mergeCell ref="A84:J84"/>
    <mergeCell ref="B87:F87"/>
    <mergeCell ref="B88:F88"/>
    <mergeCell ref="B89:F89"/>
    <mergeCell ref="B90:F90"/>
    <mergeCell ref="B91:F91"/>
    <mergeCell ref="G86:J86"/>
    <mergeCell ref="G87:J87"/>
    <mergeCell ref="G88:J88"/>
    <mergeCell ref="G89:J89"/>
    <mergeCell ref="G90:J90"/>
    <mergeCell ref="G91:J91"/>
  </mergeCells>
  <phoneticPr fontId="4" type="noConversion"/>
  <dataValidations count="3">
    <dataValidation type="list" allowBlank="1" showInputMessage="1" showErrorMessage="1" sqref="A7:B7">
      <formula1>$L$11:$L$12</formula1>
    </dataValidation>
    <dataValidation type="list" allowBlank="1" showInputMessage="1" showErrorMessage="1" sqref="G7:H7">
      <formula1>$L$14:$L$15</formula1>
    </dataValidation>
    <dataValidation type="list" allowBlank="1" showInputMessage="1" showErrorMessage="1" sqref="H32:J35 H37:J37 H25:J30">
      <formula1>#REF!</formula1>
    </dataValidation>
  </dataValidations>
  <printOptions horizontalCentered="1" gridLines="1"/>
  <pageMargins left="0.94488188976377996" right="0.47244094488188998" top="0.45866141700000002" bottom="0.41929133899999999" header="0.511811023622047" footer="0.31496062992126"/>
  <pageSetup paperSize="9" scale="65" fitToHeight="3" orientation="portrait" r:id="rId1"/>
  <headerFooter alignWithMargins="0">
    <oddFooter>&amp;RPage &amp;P of &amp;N</oddFooter>
  </headerFooter>
  <rowBreaks count="1" manualBreakCount="1">
    <brk id="60" max="10" man="1"/>
  </rowBreaks>
  <ignoredErrors>
    <ignoredError sqref="C9:C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H7" sqref="H7:H18"/>
    </sheetView>
  </sheetViews>
  <sheetFormatPr defaultRowHeight="12.75"/>
  <cols>
    <col min="1" max="1" width="9.140625" style="129"/>
    <col min="2" max="2" width="25" style="129" bestFit="1" customWidth="1"/>
    <col min="3" max="4" width="12.85546875" style="129" bestFit="1" customWidth="1"/>
    <col min="5" max="16384" width="9.140625" style="129"/>
  </cols>
  <sheetData>
    <row r="1" spans="1:4">
      <c r="A1" s="128"/>
      <c r="B1" s="128"/>
      <c r="C1" s="128"/>
      <c r="D1" s="128"/>
    </row>
    <row r="2" spans="1:4">
      <c r="A2" s="130" t="s">
        <v>222</v>
      </c>
      <c r="B2" s="130" t="s">
        <v>223</v>
      </c>
      <c r="C2" s="130" t="s">
        <v>235</v>
      </c>
      <c r="D2" s="130" t="s">
        <v>236</v>
      </c>
    </row>
    <row r="3" spans="1:4">
      <c r="A3" s="128">
        <v>1</v>
      </c>
      <c r="B3" s="128" t="s">
        <v>224</v>
      </c>
      <c r="C3" s="131">
        <f>'[1]AJ KitechenVariation Statement '!J105</f>
        <v>1205717.682</v>
      </c>
      <c r="D3" s="131">
        <v>836779.68200000003</v>
      </c>
    </row>
    <row r="4" spans="1:4">
      <c r="A4" s="128">
        <v>2</v>
      </c>
      <c r="B4" s="128" t="s">
        <v>225</v>
      </c>
      <c r="C4" s="132">
        <f>'[1]Shawarma Variation Statement'!L69</f>
        <v>463845</v>
      </c>
      <c r="D4" s="132">
        <v>415695</v>
      </c>
    </row>
    <row r="5" spans="1:4">
      <c r="A5" s="128">
        <v>4</v>
      </c>
      <c r="B5" s="128" t="s">
        <v>226</v>
      </c>
      <c r="C5" s="128">
        <f>'[1]Chai Point F03'!L20</f>
        <v>180675</v>
      </c>
      <c r="D5" s="128">
        <v>165275</v>
      </c>
    </row>
    <row r="6" spans="1:4">
      <c r="A6" s="128">
        <v>5</v>
      </c>
      <c r="B6" s="128" t="s">
        <v>227</v>
      </c>
      <c r="C6" s="128">
        <f>'[1]Chai Point- D08'!L18</f>
        <v>143150</v>
      </c>
      <c r="D6" s="128">
        <v>131250</v>
      </c>
    </row>
    <row r="7" spans="1:4" ht="25.5">
      <c r="A7" s="128"/>
      <c r="B7" s="133" t="s">
        <v>237</v>
      </c>
      <c r="C7" s="128"/>
      <c r="D7" s="128"/>
    </row>
    <row r="8" spans="1:4">
      <c r="A8" s="130"/>
      <c r="B8" s="130" t="s">
        <v>228</v>
      </c>
      <c r="C8" s="134">
        <f>SUM(C3:C6)</f>
        <v>1993387.682</v>
      </c>
      <c r="D8" s="134">
        <f>SUM(D3:D6)</f>
        <v>1548999.682</v>
      </c>
    </row>
    <row r="9" spans="1:4" ht="25.5">
      <c r="A9" s="130"/>
      <c r="B9" s="140" t="s">
        <v>237</v>
      </c>
      <c r="C9" s="134">
        <v>113250</v>
      </c>
      <c r="D9" s="134"/>
    </row>
    <row r="10" spans="1:4" ht="25.5">
      <c r="A10" s="130"/>
      <c r="B10" s="140" t="s">
        <v>238</v>
      </c>
      <c r="C10" s="134">
        <f>C8-C9</f>
        <v>1880137.682</v>
      </c>
      <c r="D10" s="134">
        <f>D8</f>
        <v>1548999.682</v>
      </c>
    </row>
    <row r="11" spans="1:4">
      <c r="A11" s="130"/>
      <c r="B11" s="130" t="s">
        <v>239</v>
      </c>
      <c r="C11" s="134"/>
      <c r="D11" s="134">
        <f>C10-D10</f>
        <v>331138</v>
      </c>
    </row>
    <row r="12" spans="1:4">
      <c r="A12" s="130"/>
      <c r="B12" s="130" t="s">
        <v>240</v>
      </c>
      <c r="C12" s="134"/>
      <c r="D12" s="139">
        <f>D11/C10</f>
        <v>0.17612433555810195</v>
      </c>
    </row>
    <row r="13" spans="1:4">
      <c r="A13" s="135"/>
      <c r="B13" s="128"/>
      <c r="C13" s="136"/>
      <c r="D13" s="136"/>
    </row>
    <row r="14" spans="1:4">
      <c r="A14" s="137"/>
      <c r="B14" s="137"/>
      <c r="C14" s="138"/>
      <c r="D14" s="13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zoomScale="83" workbookViewId="0">
      <selection activeCell="C13" sqref="C13"/>
    </sheetView>
  </sheetViews>
  <sheetFormatPr defaultRowHeight="12.75"/>
  <cols>
    <col min="1" max="1" width="9.42578125" bestFit="1" customWidth="1"/>
    <col min="3" max="3" width="80" customWidth="1"/>
    <col min="5" max="5" width="15" customWidth="1"/>
    <col min="6" max="6" width="9.42578125" bestFit="1" customWidth="1"/>
    <col min="7" max="7" width="11.7109375" bestFit="1" customWidth="1"/>
    <col min="8" max="8" width="9.28515625" bestFit="1" customWidth="1"/>
    <col min="9" max="9" width="12.42578125" bestFit="1" customWidth="1"/>
    <col min="10" max="10" width="11.140625" bestFit="1" customWidth="1"/>
    <col min="11" max="11" width="9.42578125" bestFit="1" customWidth="1"/>
    <col min="12" max="12" width="13.140625" bestFit="1" customWidth="1"/>
    <col min="14" max="14" width="17.28515625" customWidth="1"/>
  </cols>
  <sheetData>
    <row r="1" spans="1:14" ht="18">
      <c r="A1" s="237" t="s">
        <v>173</v>
      </c>
      <c r="B1" s="237"/>
      <c r="C1" s="240" t="s">
        <v>221</v>
      </c>
      <c r="D1" s="240"/>
      <c r="E1" s="240"/>
      <c r="F1" s="240"/>
      <c r="G1" s="240"/>
      <c r="H1" s="240"/>
      <c r="I1" s="240"/>
      <c r="J1" s="240"/>
      <c r="K1" s="240"/>
      <c r="L1" s="240"/>
      <c r="M1" s="240"/>
      <c r="N1" s="240"/>
    </row>
    <row r="2" spans="1:14" ht="18">
      <c r="A2" s="238" t="s">
        <v>175</v>
      </c>
      <c r="B2" s="238"/>
      <c r="C2" s="229"/>
      <c r="D2" s="229"/>
      <c r="E2" s="229"/>
      <c r="F2" s="229"/>
      <c r="G2" s="229"/>
      <c r="H2" s="229"/>
      <c r="I2" s="229"/>
      <c r="J2" s="229"/>
      <c r="K2" s="229"/>
      <c r="L2" s="229"/>
      <c r="M2" s="229"/>
      <c r="N2" s="229"/>
    </row>
    <row r="3" spans="1:14" ht="18">
      <c r="A3" s="238" t="s">
        <v>174</v>
      </c>
      <c r="B3" s="238"/>
      <c r="C3" s="229"/>
      <c r="D3" s="229"/>
      <c r="E3" s="229"/>
      <c r="F3" s="229"/>
      <c r="G3" s="229"/>
      <c r="H3" s="229"/>
      <c r="I3" s="229"/>
      <c r="J3" s="229"/>
      <c r="K3" s="229"/>
      <c r="L3" s="229"/>
      <c r="M3" s="229"/>
      <c r="N3" s="229"/>
    </row>
    <row r="4" spans="1:14" ht="18">
      <c r="A4" s="239" t="s">
        <v>176</v>
      </c>
      <c r="B4" s="239"/>
      <c r="C4" s="230"/>
      <c r="D4" s="230"/>
      <c r="E4" s="230"/>
      <c r="F4" s="230"/>
      <c r="G4" s="230"/>
      <c r="H4" s="230"/>
      <c r="I4" s="230"/>
      <c r="J4" s="230"/>
      <c r="K4" s="230"/>
      <c r="L4" s="230"/>
      <c r="M4" s="230"/>
      <c r="N4" s="230"/>
    </row>
    <row r="5" spans="1:14" ht="18">
      <c r="A5" s="231" t="s">
        <v>162</v>
      </c>
      <c r="B5" s="231" t="s">
        <v>163</v>
      </c>
      <c r="C5" s="232" t="s">
        <v>164</v>
      </c>
      <c r="D5" s="231" t="s">
        <v>165</v>
      </c>
      <c r="E5" s="233" t="s">
        <v>166</v>
      </c>
      <c r="F5" s="234" t="s">
        <v>171</v>
      </c>
      <c r="G5" s="234"/>
      <c r="H5" s="234" t="s">
        <v>161</v>
      </c>
      <c r="I5" s="234"/>
      <c r="J5" s="234"/>
      <c r="K5" s="234" t="s">
        <v>172</v>
      </c>
      <c r="L5" s="234"/>
      <c r="M5" s="235" t="s">
        <v>170</v>
      </c>
      <c r="N5" s="234" t="s">
        <v>167</v>
      </c>
    </row>
    <row r="6" spans="1:14" ht="15.75">
      <c r="A6" s="231"/>
      <c r="B6" s="231"/>
      <c r="C6" s="232"/>
      <c r="D6" s="231"/>
      <c r="E6" s="233"/>
      <c r="F6" s="52" t="s">
        <v>168</v>
      </c>
      <c r="G6" s="52" t="s">
        <v>169</v>
      </c>
      <c r="H6" s="52" t="s">
        <v>168</v>
      </c>
      <c r="I6" s="52" t="s">
        <v>178</v>
      </c>
      <c r="J6" s="52" t="s">
        <v>169</v>
      </c>
      <c r="K6" s="52" t="s">
        <v>168</v>
      </c>
      <c r="L6" s="52" t="s">
        <v>169</v>
      </c>
      <c r="M6" s="236"/>
      <c r="N6" s="234"/>
    </row>
    <row r="7" spans="1:14" ht="15">
      <c r="A7" s="41"/>
      <c r="B7" s="41"/>
      <c r="C7" s="40"/>
      <c r="D7" s="41"/>
      <c r="E7" s="42"/>
      <c r="F7" s="41"/>
      <c r="G7" s="43"/>
      <c r="H7" s="43"/>
      <c r="I7" s="43"/>
      <c r="J7" s="43"/>
      <c r="K7" s="41"/>
      <c r="L7" s="43"/>
      <c r="M7" s="50"/>
      <c r="N7" s="41"/>
    </row>
    <row r="8" spans="1:14" ht="15">
      <c r="A8" s="66"/>
      <c r="B8" s="41"/>
      <c r="C8" s="53"/>
      <c r="D8" s="54"/>
      <c r="E8" s="56"/>
      <c r="F8" s="58"/>
      <c r="G8" s="43"/>
      <c r="H8" s="43"/>
      <c r="I8" s="57"/>
      <c r="J8" s="43"/>
      <c r="K8" s="41"/>
      <c r="L8" s="43"/>
      <c r="M8" s="50"/>
      <c r="N8" s="41"/>
    </row>
    <row r="9" spans="1:14" ht="15">
      <c r="A9" s="67" t="s">
        <v>179</v>
      </c>
      <c r="B9" s="71"/>
      <c r="C9" s="110" t="s">
        <v>216</v>
      </c>
      <c r="D9" s="104"/>
      <c r="E9" s="108"/>
      <c r="F9" s="108"/>
      <c r="G9" s="72"/>
      <c r="H9" s="72"/>
      <c r="I9" s="63"/>
      <c r="J9" s="72"/>
      <c r="K9" s="71"/>
      <c r="L9" s="72"/>
      <c r="M9" s="73"/>
      <c r="N9" s="71"/>
    </row>
    <row r="10" spans="1:14" ht="15">
      <c r="A10" s="68">
        <v>1</v>
      </c>
      <c r="B10" s="74"/>
      <c r="C10" s="75"/>
      <c r="D10" s="55"/>
      <c r="E10" s="61"/>
      <c r="F10" s="59"/>
      <c r="G10" s="59"/>
      <c r="H10" s="76"/>
      <c r="I10" s="77"/>
      <c r="J10" s="76"/>
      <c r="K10" s="74"/>
      <c r="L10" s="76"/>
      <c r="M10" s="78"/>
      <c r="N10" s="74"/>
    </row>
    <row r="11" spans="1:14" ht="27">
      <c r="A11" s="68">
        <f>A10+0.01</f>
        <v>1.01</v>
      </c>
      <c r="B11" s="74">
        <v>1</v>
      </c>
      <c r="C11" s="89" t="s">
        <v>187</v>
      </c>
      <c r="D11" s="90" t="s">
        <v>177</v>
      </c>
      <c r="E11" s="60"/>
      <c r="F11" s="60"/>
      <c r="G11" s="76"/>
      <c r="H11" s="91">
        <v>2</v>
      </c>
      <c r="I11" s="65">
        <v>25000</v>
      </c>
      <c r="J11" s="76">
        <f t="shared" ref="J11:J22" si="0">I11*H11</f>
        <v>50000</v>
      </c>
      <c r="K11" s="79">
        <f>H11+F11</f>
        <v>2</v>
      </c>
      <c r="L11" s="76">
        <f>J11+G11</f>
        <v>50000</v>
      </c>
      <c r="M11" s="78"/>
      <c r="N11" s="74"/>
    </row>
    <row r="12" spans="1:14" ht="15">
      <c r="A12" s="68">
        <f>A11+0.01</f>
        <v>1.02</v>
      </c>
      <c r="B12" s="74">
        <v>2</v>
      </c>
      <c r="C12" s="80" t="s">
        <v>229</v>
      </c>
      <c r="D12" s="55" t="s">
        <v>230</v>
      </c>
      <c r="E12" s="60"/>
      <c r="F12" s="60"/>
      <c r="G12" s="76"/>
      <c r="H12" s="91">
        <v>11</v>
      </c>
      <c r="I12" s="65">
        <v>1850</v>
      </c>
      <c r="J12" s="76">
        <f t="shared" ref="J12" si="1">I12*H12</f>
        <v>20350</v>
      </c>
      <c r="K12" s="79">
        <f>H12+F12</f>
        <v>11</v>
      </c>
      <c r="L12" s="76">
        <f>J12+G12</f>
        <v>20350</v>
      </c>
      <c r="M12" s="78"/>
      <c r="N12" s="74"/>
    </row>
    <row r="13" spans="1:14" ht="27">
      <c r="A13" s="68"/>
      <c r="B13" s="74">
        <v>3</v>
      </c>
      <c r="C13" s="80" t="s">
        <v>234</v>
      </c>
      <c r="D13" s="55" t="s">
        <v>177</v>
      </c>
      <c r="E13" s="60"/>
      <c r="F13" s="60"/>
      <c r="G13" s="76"/>
      <c r="H13" s="91">
        <v>3</v>
      </c>
      <c r="I13" s="65">
        <v>12000</v>
      </c>
      <c r="J13" s="76">
        <f t="shared" ref="J13:J14" si="2">I13*H13</f>
        <v>36000</v>
      </c>
      <c r="K13" s="79">
        <f>H13+F13</f>
        <v>3</v>
      </c>
      <c r="L13" s="76">
        <f>J13+G13</f>
        <v>36000</v>
      </c>
      <c r="M13" s="78"/>
      <c r="N13" s="74"/>
    </row>
    <row r="14" spans="1:14" ht="15">
      <c r="A14" s="68"/>
      <c r="B14" s="74">
        <v>4</v>
      </c>
      <c r="C14" s="80" t="s">
        <v>231</v>
      </c>
      <c r="D14" s="55" t="s">
        <v>186</v>
      </c>
      <c r="E14" s="60"/>
      <c r="F14" s="60"/>
      <c r="G14" s="76"/>
      <c r="H14" s="91">
        <v>36</v>
      </c>
      <c r="I14" s="65">
        <v>1850</v>
      </c>
      <c r="J14" s="76">
        <f t="shared" si="2"/>
        <v>66600</v>
      </c>
      <c r="K14" s="79">
        <f>H14+F14</f>
        <v>36</v>
      </c>
      <c r="L14" s="76">
        <f>J14+G14</f>
        <v>66600</v>
      </c>
      <c r="M14" s="78"/>
      <c r="N14" s="74"/>
    </row>
    <row r="15" spans="1:14" ht="15">
      <c r="A15" s="68"/>
      <c r="B15" s="74"/>
      <c r="C15" s="80"/>
      <c r="D15" s="55"/>
      <c r="E15" s="60"/>
      <c r="F15" s="60"/>
      <c r="G15" s="76"/>
      <c r="H15" s="76"/>
      <c r="I15" s="65"/>
      <c r="J15" s="76"/>
      <c r="K15" s="79"/>
      <c r="L15" s="76"/>
      <c r="M15" s="78"/>
      <c r="N15" s="74"/>
    </row>
    <row r="16" spans="1:14" ht="15">
      <c r="A16" s="68"/>
      <c r="B16" s="71"/>
      <c r="C16" s="111" t="s">
        <v>217</v>
      </c>
      <c r="D16" s="104"/>
      <c r="E16" s="108"/>
      <c r="F16" s="108"/>
      <c r="G16" s="72"/>
      <c r="H16" s="72"/>
      <c r="I16" s="105"/>
      <c r="J16" s="72"/>
      <c r="K16" s="109"/>
      <c r="L16" s="72"/>
      <c r="M16" s="73"/>
      <c r="N16" s="71"/>
    </row>
    <row r="17" spans="1:14" ht="25.5">
      <c r="A17" s="68"/>
      <c r="B17" s="97">
        <v>1</v>
      </c>
      <c r="C17" s="92" t="s">
        <v>188</v>
      </c>
      <c r="D17" s="98"/>
      <c r="E17" s="60"/>
      <c r="F17" s="60"/>
      <c r="G17" s="76"/>
      <c r="H17" s="60"/>
      <c r="I17" s="65"/>
      <c r="J17" s="76"/>
      <c r="K17" s="79"/>
      <c r="L17" s="76"/>
      <c r="M17" s="78"/>
      <c r="N17" s="74"/>
    </row>
    <row r="18" spans="1:14" ht="15">
      <c r="A18" s="68">
        <v>2</v>
      </c>
      <c r="B18" s="98" t="s">
        <v>62</v>
      </c>
      <c r="C18" s="93" t="s">
        <v>189</v>
      </c>
      <c r="D18" s="98" t="s">
        <v>215</v>
      </c>
      <c r="E18" s="61"/>
      <c r="F18" s="59"/>
      <c r="G18" s="59"/>
      <c r="H18" s="99">
        <v>101</v>
      </c>
      <c r="I18" s="100">
        <v>370</v>
      </c>
      <c r="J18" s="76">
        <f t="shared" si="0"/>
        <v>37370</v>
      </c>
      <c r="K18" s="79">
        <f t="shared" ref="K18:K60" si="3">H18+F18</f>
        <v>101</v>
      </c>
      <c r="L18" s="76">
        <f t="shared" ref="L18:L60" si="4">J18+G18</f>
        <v>37370</v>
      </c>
      <c r="M18" s="78"/>
      <c r="N18" s="74"/>
    </row>
    <row r="19" spans="1:14" ht="15">
      <c r="A19" s="68"/>
      <c r="B19" s="98" t="s">
        <v>63</v>
      </c>
      <c r="C19" s="93" t="s">
        <v>190</v>
      </c>
      <c r="D19" s="98" t="s">
        <v>215</v>
      </c>
      <c r="E19" s="61"/>
      <c r="F19" s="59"/>
      <c r="G19" s="76"/>
      <c r="H19" s="99">
        <v>0</v>
      </c>
      <c r="I19" s="100"/>
      <c r="J19" s="76">
        <f t="shared" si="0"/>
        <v>0</v>
      </c>
      <c r="K19" s="79">
        <f t="shared" si="3"/>
        <v>0</v>
      </c>
      <c r="L19" s="76">
        <f t="shared" si="4"/>
        <v>0</v>
      </c>
      <c r="M19" s="78"/>
      <c r="N19" s="74"/>
    </row>
    <row r="20" spans="1:14" ht="15">
      <c r="A20" s="68">
        <f>A18+0.01</f>
        <v>2.0099999999999998</v>
      </c>
      <c r="B20" s="98" t="s">
        <v>64</v>
      </c>
      <c r="C20" s="93" t="s">
        <v>191</v>
      </c>
      <c r="D20" s="98" t="s">
        <v>215</v>
      </c>
      <c r="E20" s="59"/>
      <c r="F20" s="59"/>
      <c r="G20" s="76"/>
      <c r="H20" s="99">
        <v>45</v>
      </c>
      <c r="I20" s="100">
        <v>470</v>
      </c>
      <c r="J20" s="76">
        <f t="shared" si="0"/>
        <v>21150</v>
      </c>
      <c r="K20" s="79">
        <f t="shared" si="3"/>
        <v>45</v>
      </c>
      <c r="L20" s="76">
        <f t="shared" si="4"/>
        <v>21150</v>
      </c>
      <c r="M20" s="78"/>
      <c r="N20" s="74"/>
    </row>
    <row r="21" spans="1:14" ht="15">
      <c r="A21" s="68">
        <f t="shared" ref="A21:A27" si="5">A20+0.01</f>
        <v>2.0199999999999996</v>
      </c>
      <c r="B21" s="98" t="s">
        <v>65</v>
      </c>
      <c r="C21" s="93" t="s">
        <v>192</v>
      </c>
      <c r="D21" s="98" t="s">
        <v>215</v>
      </c>
      <c r="E21" s="59"/>
      <c r="F21" s="59"/>
      <c r="G21" s="76"/>
      <c r="H21" s="99">
        <v>0</v>
      </c>
      <c r="I21" s="100"/>
      <c r="J21" s="76">
        <f t="shared" si="0"/>
        <v>0</v>
      </c>
      <c r="K21" s="79">
        <f t="shared" si="3"/>
        <v>0</v>
      </c>
      <c r="L21" s="76">
        <f t="shared" si="4"/>
        <v>0</v>
      </c>
      <c r="M21" s="78"/>
      <c r="N21" s="74"/>
    </row>
    <row r="22" spans="1:14" ht="15">
      <c r="A22" s="68" t="s">
        <v>180</v>
      </c>
      <c r="B22" s="98" t="s">
        <v>66</v>
      </c>
      <c r="C22" s="93" t="s">
        <v>193</v>
      </c>
      <c r="D22" s="98" t="s">
        <v>215</v>
      </c>
      <c r="E22" s="59"/>
      <c r="F22" s="59"/>
      <c r="G22" s="76"/>
      <c r="H22" s="99">
        <v>11</v>
      </c>
      <c r="I22" s="100"/>
      <c r="J22" s="76">
        <f t="shared" si="0"/>
        <v>0</v>
      </c>
      <c r="K22" s="79">
        <f t="shared" si="3"/>
        <v>11</v>
      </c>
      <c r="L22" s="76">
        <f t="shared" si="4"/>
        <v>0</v>
      </c>
      <c r="M22" s="78"/>
      <c r="N22" s="74"/>
    </row>
    <row r="23" spans="1:14" ht="15">
      <c r="A23" s="68" t="s">
        <v>181</v>
      </c>
      <c r="B23" s="98"/>
      <c r="C23" s="93"/>
      <c r="D23" s="98"/>
      <c r="E23" s="59"/>
      <c r="F23" s="59"/>
      <c r="G23" s="76"/>
      <c r="H23" s="99"/>
      <c r="I23" s="100"/>
      <c r="J23" s="76"/>
      <c r="K23" s="79">
        <f t="shared" si="3"/>
        <v>0</v>
      </c>
      <c r="L23" s="76">
        <f t="shared" si="4"/>
        <v>0</v>
      </c>
      <c r="M23" s="78"/>
      <c r="N23" s="74"/>
    </row>
    <row r="24" spans="1:14" ht="15">
      <c r="A24" s="68">
        <v>2.0299999999999998</v>
      </c>
      <c r="B24" s="97">
        <v>2</v>
      </c>
      <c r="C24" s="94" t="s">
        <v>194</v>
      </c>
      <c r="D24" s="98"/>
      <c r="E24" s="61"/>
      <c r="F24" s="59"/>
      <c r="G24" s="76"/>
      <c r="H24" s="99"/>
      <c r="I24" s="100"/>
      <c r="J24" s="76"/>
      <c r="K24" s="79">
        <f t="shared" si="3"/>
        <v>0</v>
      </c>
      <c r="L24" s="76">
        <f t="shared" si="4"/>
        <v>0</v>
      </c>
      <c r="M24" s="78"/>
      <c r="N24" s="74"/>
    </row>
    <row r="25" spans="1:14" ht="15">
      <c r="A25" s="68">
        <f t="shared" si="5"/>
        <v>2.0399999999999996</v>
      </c>
      <c r="B25" s="98" t="s">
        <v>62</v>
      </c>
      <c r="C25" s="93" t="s">
        <v>189</v>
      </c>
      <c r="D25" s="98" t="s">
        <v>215</v>
      </c>
      <c r="E25" s="60"/>
      <c r="F25" s="59"/>
      <c r="G25" s="76"/>
      <c r="H25" s="99">
        <f>H18</f>
        <v>101</v>
      </c>
      <c r="I25" s="101">
        <v>55</v>
      </c>
      <c r="J25" s="76">
        <f t="shared" ref="J25:J29" si="6">I25*H25</f>
        <v>5555</v>
      </c>
      <c r="K25" s="79">
        <f t="shared" si="3"/>
        <v>101</v>
      </c>
      <c r="L25" s="76">
        <f t="shared" si="4"/>
        <v>5555</v>
      </c>
      <c r="M25" s="78"/>
      <c r="N25" s="74"/>
    </row>
    <row r="26" spans="1:14" ht="15">
      <c r="A26" s="68">
        <f t="shared" si="5"/>
        <v>2.0499999999999994</v>
      </c>
      <c r="B26" s="98" t="s">
        <v>63</v>
      </c>
      <c r="C26" s="93" t="s">
        <v>190</v>
      </c>
      <c r="D26" s="98" t="s">
        <v>215</v>
      </c>
      <c r="E26" s="60"/>
      <c r="F26" s="59"/>
      <c r="G26" s="76"/>
      <c r="H26" s="99">
        <f>H19</f>
        <v>0</v>
      </c>
      <c r="I26" s="101"/>
      <c r="J26" s="76">
        <f t="shared" si="6"/>
        <v>0</v>
      </c>
      <c r="K26" s="79">
        <f t="shared" si="3"/>
        <v>0</v>
      </c>
      <c r="L26" s="76">
        <f t="shared" si="4"/>
        <v>0</v>
      </c>
      <c r="M26" s="78"/>
      <c r="N26" s="74"/>
    </row>
    <row r="27" spans="1:14" ht="15">
      <c r="A27" s="68">
        <f t="shared" si="5"/>
        <v>2.0599999999999992</v>
      </c>
      <c r="B27" s="98" t="s">
        <v>64</v>
      </c>
      <c r="C27" s="93" t="s">
        <v>191</v>
      </c>
      <c r="D27" s="98" t="s">
        <v>215</v>
      </c>
      <c r="E27" s="60"/>
      <c r="F27" s="59"/>
      <c r="G27" s="76"/>
      <c r="H27" s="99">
        <f>H20</f>
        <v>45</v>
      </c>
      <c r="I27" s="100">
        <v>65</v>
      </c>
      <c r="J27" s="76">
        <f t="shared" si="6"/>
        <v>2925</v>
      </c>
      <c r="K27" s="79">
        <f t="shared" si="3"/>
        <v>45</v>
      </c>
      <c r="L27" s="76">
        <f t="shared" si="4"/>
        <v>2925</v>
      </c>
      <c r="M27" s="78"/>
      <c r="N27" s="74"/>
    </row>
    <row r="28" spans="1:14" ht="15">
      <c r="A28" s="68"/>
      <c r="B28" s="98" t="s">
        <v>65</v>
      </c>
      <c r="C28" s="93" t="s">
        <v>192</v>
      </c>
      <c r="D28" s="98" t="s">
        <v>215</v>
      </c>
      <c r="E28" s="60"/>
      <c r="F28" s="59"/>
      <c r="G28" s="59"/>
      <c r="H28" s="99">
        <f>H21</f>
        <v>0</v>
      </c>
      <c r="I28" s="100"/>
      <c r="J28" s="76">
        <f t="shared" si="6"/>
        <v>0</v>
      </c>
      <c r="K28" s="79">
        <f t="shared" si="3"/>
        <v>0</v>
      </c>
      <c r="L28" s="76">
        <f t="shared" si="4"/>
        <v>0</v>
      </c>
      <c r="M28" s="78"/>
      <c r="N28" s="74"/>
    </row>
    <row r="29" spans="1:14" ht="15">
      <c r="A29" s="68">
        <v>3</v>
      </c>
      <c r="B29" s="98" t="s">
        <v>66</v>
      </c>
      <c r="C29" s="93" t="s">
        <v>193</v>
      </c>
      <c r="D29" s="98" t="s">
        <v>215</v>
      </c>
      <c r="E29" s="60"/>
      <c r="F29" s="59"/>
      <c r="G29" s="59"/>
      <c r="H29" s="99">
        <v>11</v>
      </c>
      <c r="I29" s="100">
        <v>95</v>
      </c>
      <c r="J29" s="76">
        <f t="shared" si="6"/>
        <v>1045</v>
      </c>
      <c r="K29" s="79">
        <f t="shared" si="3"/>
        <v>11</v>
      </c>
      <c r="L29" s="76">
        <f t="shared" si="4"/>
        <v>1045</v>
      </c>
      <c r="M29" s="78"/>
      <c r="N29" s="74"/>
    </row>
    <row r="30" spans="1:14" ht="15">
      <c r="A30" s="68">
        <f>A29+0.01</f>
        <v>3.01</v>
      </c>
      <c r="B30" s="98"/>
      <c r="C30" s="94"/>
      <c r="D30" s="98"/>
      <c r="E30" s="61"/>
      <c r="F30" s="60"/>
      <c r="G30" s="76"/>
      <c r="H30" s="99"/>
      <c r="I30" s="100"/>
      <c r="J30" s="76"/>
      <c r="K30" s="79">
        <f t="shared" si="3"/>
        <v>0</v>
      </c>
      <c r="L30" s="76">
        <f t="shared" si="4"/>
        <v>0</v>
      </c>
      <c r="M30" s="78"/>
      <c r="N30" s="74"/>
    </row>
    <row r="31" spans="1:14" ht="15">
      <c r="A31" s="68"/>
      <c r="B31" s="97">
        <v>3</v>
      </c>
      <c r="C31" s="94" t="s">
        <v>195</v>
      </c>
      <c r="D31" s="98"/>
      <c r="E31" s="61"/>
      <c r="F31" s="60"/>
      <c r="G31" s="76"/>
      <c r="H31" s="99"/>
      <c r="I31" s="100"/>
      <c r="J31" s="76"/>
      <c r="K31" s="79">
        <f t="shared" si="3"/>
        <v>0</v>
      </c>
      <c r="L31" s="76">
        <f t="shared" si="4"/>
        <v>0</v>
      </c>
      <c r="M31" s="78"/>
      <c r="N31" s="74"/>
    </row>
    <row r="32" spans="1:14" ht="15">
      <c r="A32" s="68">
        <v>4</v>
      </c>
      <c r="B32" s="98" t="s">
        <v>62</v>
      </c>
      <c r="C32" s="93" t="s">
        <v>192</v>
      </c>
      <c r="D32" s="98" t="s">
        <v>97</v>
      </c>
      <c r="E32" s="61"/>
      <c r="F32" s="59"/>
      <c r="G32" s="76"/>
      <c r="H32" s="99"/>
      <c r="I32" s="100"/>
      <c r="J32" s="76"/>
      <c r="K32" s="79">
        <f t="shared" si="3"/>
        <v>0</v>
      </c>
      <c r="L32" s="76">
        <f t="shared" si="4"/>
        <v>0</v>
      </c>
      <c r="M32" s="78"/>
      <c r="N32" s="74"/>
    </row>
    <row r="33" spans="1:14" ht="15">
      <c r="A33" s="67" t="s">
        <v>182</v>
      </c>
      <c r="B33" s="98" t="s">
        <v>63</v>
      </c>
      <c r="C33" s="93" t="s">
        <v>196</v>
      </c>
      <c r="D33" s="98" t="s">
        <v>97</v>
      </c>
      <c r="E33" s="61"/>
      <c r="F33" s="59"/>
      <c r="G33" s="76"/>
      <c r="H33" s="99">
        <v>1</v>
      </c>
      <c r="I33" s="100">
        <v>7500</v>
      </c>
      <c r="J33" s="76">
        <f t="shared" ref="J33" si="7">I33*H33</f>
        <v>7500</v>
      </c>
      <c r="K33" s="79">
        <f t="shared" si="3"/>
        <v>1</v>
      </c>
      <c r="L33" s="76">
        <f t="shared" si="4"/>
        <v>7500</v>
      </c>
      <c r="M33" s="78"/>
      <c r="N33" s="74"/>
    </row>
    <row r="34" spans="1:14" ht="15">
      <c r="A34" s="68">
        <v>4.01</v>
      </c>
      <c r="B34" s="98"/>
      <c r="C34" s="93"/>
      <c r="D34" s="98"/>
      <c r="E34" s="61"/>
      <c r="F34" s="59"/>
      <c r="G34" s="76"/>
      <c r="H34" s="99"/>
      <c r="I34" s="100"/>
      <c r="J34" s="76"/>
      <c r="K34" s="79">
        <f t="shared" si="3"/>
        <v>0</v>
      </c>
      <c r="L34" s="76">
        <f t="shared" si="4"/>
        <v>0</v>
      </c>
      <c r="M34" s="78"/>
      <c r="N34" s="74"/>
    </row>
    <row r="35" spans="1:14" ht="15">
      <c r="A35" s="68">
        <v>4.0199999999999996</v>
      </c>
      <c r="B35" s="97">
        <v>4</v>
      </c>
      <c r="C35" s="94" t="s">
        <v>197</v>
      </c>
      <c r="D35" s="98"/>
      <c r="E35" s="61"/>
      <c r="F35" s="82"/>
      <c r="G35" s="76"/>
      <c r="H35" s="99"/>
      <c r="I35" s="100"/>
      <c r="J35" s="76"/>
      <c r="K35" s="79">
        <f t="shared" si="3"/>
        <v>0</v>
      </c>
      <c r="L35" s="76">
        <f t="shared" si="4"/>
        <v>0</v>
      </c>
      <c r="M35" s="78"/>
      <c r="N35" s="74"/>
    </row>
    <row r="36" spans="1:14" ht="15">
      <c r="A36" s="67" t="s">
        <v>183</v>
      </c>
      <c r="B36" s="98" t="s">
        <v>62</v>
      </c>
      <c r="C36" s="93" t="s">
        <v>189</v>
      </c>
      <c r="D36" s="98" t="s">
        <v>97</v>
      </c>
      <c r="E36" s="61"/>
      <c r="F36" s="65"/>
      <c r="G36" s="76"/>
      <c r="H36" s="99">
        <v>0</v>
      </c>
      <c r="I36" s="100"/>
      <c r="J36" s="76">
        <f t="shared" ref="J36:J60" si="8">I36*H36</f>
        <v>0</v>
      </c>
      <c r="K36" s="79">
        <f t="shared" si="3"/>
        <v>0</v>
      </c>
      <c r="L36" s="76">
        <f t="shared" si="4"/>
        <v>0</v>
      </c>
      <c r="M36" s="78"/>
      <c r="N36" s="74"/>
    </row>
    <row r="37" spans="1:14" ht="15">
      <c r="A37" s="69">
        <v>4.03</v>
      </c>
      <c r="B37" s="98" t="s">
        <v>63</v>
      </c>
      <c r="C37" s="93" t="s">
        <v>190</v>
      </c>
      <c r="D37" s="98" t="s">
        <v>97</v>
      </c>
      <c r="E37" s="61"/>
      <c r="F37" s="60"/>
      <c r="G37" s="76"/>
      <c r="H37" s="99">
        <v>0</v>
      </c>
      <c r="I37" s="100"/>
      <c r="J37" s="76">
        <f t="shared" si="8"/>
        <v>0</v>
      </c>
      <c r="K37" s="79">
        <f t="shared" si="3"/>
        <v>0</v>
      </c>
      <c r="L37" s="76">
        <f t="shared" si="4"/>
        <v>0</v>
      </c>
      <c r="M37" s="78"/>
      <c r="N37" s="74"/>
    </row>
    <row r="38" spans="1:14" ht="15">
      <c r="A38" s="68">
        <v>4.04</v>
      </c>
      <c r="B38" s="98" t="s">
        <v>64</v>
      </c>
      <c r="C38" s="93" t="s">
        <v>191</v>
      </c>
      <c r="D38" s="98" t="s">
        <v>97</v>
      </c>
      <c r="E38" s="61"/>
      <c r="F38" s="59"/>
      <c r="G38" s="76"/>
      <c r="H38" s="99">
        <v>0</v>
      </c>
      <c r="I38" s="100"/>
      <c r="J38" s="76">
        <f t="shared" si="8"/>
        <v>0</v>
      </c>
      <c r="K38" s="79">
        <f t="shared" si="3"/>
        <v>0</v>
      </c>
      <c r="L38" s="76">
        <f t="shared" si="4"/>
        <v>0</v>
      </c>
      <c r="M38" s="78"/>
      <c r="N38" s="74"/>
    </row>
    <row r="39" spans="1:14" ht="15">
      <c r="A39" s="68">
        <v>4.05</v>
      </c>
      <c r="B39" s="98" t="s">
        <v>65</v>
      </c>
      <c r="C39" s="93" t="s">
        <v>192</v>
      </c>
      <c r="D39" s="98" t="s">
        <v>97</v>
      </c>
      <c r="E39" s="61"/>
      <c r="F39" s="59"/>
      <c r="G39" s="76"/>
      <c r="H39" s="99">
        <v>0</v>
      </c>
      <c r="I39" s="100"/>
      <c r="J39" s="76">
        <f t="shared" si="8"/>
        <v>0</v>
      </c>
      <c r="K39" s="79">
        <f t="shared" si="3"/>
        <v>0</v>
      </c>
      <c r="L39" s="76">
        <f t="shared" si="4"/>
        <v>0</v>
      </c>
      <c r="M39" s="78"/>
      <c r="N39" s="74"/>
    </row>
    <row r="40" spans="1:14" ht="15">
      <c r="A40" s="67" t="s">
        <v>184</v>
      </c>
      <c r="B40" s="98" t="s">
        <v>66</v>
      </c>
      <c r="C40" s="93" t="s">
        <v>196</v>
      </c>
      <c r="D40" s="98" t="s">
        <v>97</v>
      </c>
      <c r="E40" s="62"/>
      <c r="F40" s="59"/>
      <c r="G40" s="76"/>
      <c r="H40" s="99">
        <v>1</v>
      </c>
      <c r="I40" s="100">
        <v>4500</v>
      </c>
      <c r="J40" s="76">
        <f t="shared" si="8"/>
        <v>4500</v>
      </c>
      <c r="K40" s="79">
        <f t="shared" si="3"/>
        <v>1</v>
      </c>
      <c r="L40" s="76">
        <f t="shared" si="4"/>
        <v>4500</v>
      </c>
      <c r="M40" s="78"/>
      <c r="N40" s="74"/>
    </row>
    <row r="41" spans="1:14" ht="15">
      <c r="A41" s="68">
        <v>4.0599999999999996</v>
      </c>
      <c r="B41" s="98"/>
      <c r="C41" s="93"/>
      <c r="D41" s="98"/>
      <c r="E41" s="62"/>
      <c r="F41" s="59"/>
      <c r="G41" s="76"/>
      <c r="H41" s="99"/>
      <c r="I41" s="100"/>
      <c r="J41" s="76">
        <f t="shared" si="8"/>
        <v>0</v>
      </c>
      <c r="K41" s="79">
        <f t="shared" si="3"/>
        <v>0</v>
      </c>
      <c r="L41" s="76">
        <f t="shared" si="4"/>
        <v>0</v>
      </c>
      <c r="M41" s="78"/>
      <c r="N41" s="74"/>
    </row>
    <row r="42" spans="1:14" ht="15">
      <c r="A42" s="68">
        <v>4.07</v>
      </c>
      <c r="B42" s="97">
        <v>5</v>
      </c>
      <c r="C42" s="95" t="s">
        <v>198</v>
      </c>
      <c r="D42" s="98"/>
      <c r="E42" s="62"/>
      <c r="F42" s="59"/>
      <c r="G42" s="76"/>
      <c r="H42" s="99"/>
      <c r="I42" s="100"/>
      <c r="J42" s="76">
        <f t="shared" si="8"/>
        <v>0</v>
      </c>
      <c r="K42" s="79">
        <f t="shared" si="3"/>
        <v>0</v>
      </c>
      <c r="L42" s="76">
        <f t="shared" si="4"/>
        <v>0</v>
      </c>
      <c r="M42" s="78"/>
      <c r="N42" s="74"/>
    </row>
    <row r="43" spans="1:14" ht="15">
      <c r="A43" s="68"/>
      <c r="B43" s="98" t="s">
        <v>62</v>
      </c>
      <c r="C43" s="95" t="s">
        <v>199</v>
      </c>
      <c r="D43" s="98" t="s">
        <v>97</v>
      </c>
      <c r="E43" s="62"/>
      <c r="F43" s="59"/>
      <c r="G43" s="59"/>
      <c r="H43" s="99">
        <v>1</v>
      </c>
      <c r="I43" s="100">
        <v>4500</v>
      </c>
      <c r="J43" s="76">
        <f t="shared" si="8"/>
        <v>4500</v>
      </c>
      <c r="K43" s="79">
        <f t="shared" si="3"/>
        <v>1</v>
      </c>
      <c r="L43" s="76">
        <f t="shared" si="4"/>
        <v>4500</v>
      </c>
      <c r="M43" s="78"/>
      <c r="N43" s="74"/>
    </row>
    <row r="44" spans="1:14" ht="15">
      <c r="A44" s="68">
        <v>5</v>
      </c>
      <c r="B44" s="98" t="s">
        <v>212</v>
      </c>
      <c r="C44" s="95" t="s">
        <v>200</v>
      </c>
      <c r="D44" s="98" t="s">
        <v>97</v>
      </c>
      <c r="E44" s="62"/>
      <c r="F44" s="64"/>
      <c r="G44" s="76"/>
      <c r="H44" s="99">
        <v>1</v>
      </c>
      <c r="I44" s="100">
        <v>8500</v>
      </c>
      <c r="J44" s="76">
        <f t="shared" si="8"/>
        <v>8500</v>
      </c>
      <c r="K44" s="79">
        <f t="shared" si="3"/>
        <v>1</v>
      </c>
      <c r="L44" s="76">
        <f t="shared" si="4"/>
        <v>8500</v>
      </c>
      <c r="M44" s="78"/>
      <c r="N44" s="74"/>
    </row>
    <row r="45" spans="1:14" ht="15">
      <c r="A45" s="68">
        <f>A44+0.01</f>
        <v>5.01</v>
      </c>
      <c r="B45" s="98" t="s">
        <v>213</v>
      </c>
      <c r="C45" s="95" t="s">
        <v>201</v>
      </c>
      <c r="D45" s="98" t="s">
        <v>97</v>
      </c>
      <c r="E45" s="62"/>
      <c r="F45" s="64"/>
      <c r="G45" s="76"/>
      <c r="H45" s="99">
        <v>1</v>
      </c>
      <c r="I45" s="100"/>
      <c r="J45" s="76">
        <f t="shared" si="8"/>
        <v>0</v>
      </c>
      <c r="K45" s="79">
        <f t="shared" si="3"/>
        <v>1</v>
      </c>
      <c r="L45" s="76">
        <f t="shared" si="4"/>
        <v>0</v>
      </c>
      <c r="M45" s="78"/>
      <c r="N45" s="74"/>
    </row>
    <row r="46" spans="1:14" ht="15">
      <c r="A46" s="68" t="s">
        <v>185</v>
      </c>
      <c r="B46" s="98" t="s">
        <v>214</v>
      </c>
      <c r="C46" s="95" t="s">
        <v>202</v>
      </c>
      <c r="D46" s="98" t="s">
        <v>97</v>
      </c>
      <c r="E46" s="62"/>
      <c r="F46" s="64"/>
      <c r="G46" s="76"/>
      <c r="H46" s="99">
        <v>1</v>
      </c>
      <c r="I46" s="100">
        <v>6500</v>
      </c>
      <c r="J46" s="76">
        <f t="shared" si="8"/>
        <v>6500</v>
      </c>
      <c r="K46" s="79">
        <f t="shared" si="3"/>
        <v>1</v>
      </c>
      <c r="L46" s="76">
        <f t="shared" si="4"/>
        <v>6500</v>
      </c>
      <c r="M46" s="78"/>
      <c r="N46" s="74"/>
    </row>
    <row r="47" spans="1:14" ht="15">
      <c r="A47" s="68"/>
      <c r="B47" s="98"/>
      <c r="C47" s="95"/>
      <c r="D47" s="98"/>
      <c r="E47" s="62"/>
      <c r="F47" s="64"/>
      <c r="G47" s="76"/>
      <c r="H47" s="99"/>
      <c r="I47" s="100"/>
      <c r="J47" s="76">
        <f t="shared" si="8"/>
        <v>0</v>
      </c>
      <c r="K47" s="79">
        <f t="shared" si="3"/>
        <v>0</v>
      </c>
      <c r="L47" s="76">
        <f t="shared" si="4"/>
        <v>0</v>
      </c>
      <c r="M47" s="78"/>
      <c r="N47" s="74"/>
    </row>
    <row r="48" spans="1:14" ht="25.5">
      <c r="A48" s="68"/>
      <c r="B48" s="97">
        <v>6</v>
      </c>
      <c r="C48" s="94" t="s">
        <v>203</v>
      </c>
      <c r="D48" s="98"/>
      <c r="E48" s="62"/>
      <c r="F48" s="64"/>
      <c r="G48" s="76"/>
      <c r="H48" s="99"/>
      <c r="I48" s="100"/>
      <c r="J48" s="76">
        <f t="shared" si="8"/>
        <v>0</v>
      </c>
      <c r="K48" s="79">
        <f t="shared" si="3"/>
        <v>0</v>
      </c>
      <c r="L48" s="76">
        <f t="shared" si="4"/>
        <v>0</v>
      </c>
      <c r="M48" s="78"/>
      <c r="N48" s="74"/>
    </row>
    <row r="49" spans="1:14" ht="15">
      <c r="A49" s="68">
        <v>6</v>
      </c>
      <c r="B49" s="98" t="s">
        <v>62</v>
      </c>
      <c r="C49" s="93" t="s">
        <v>204</v>
      </c>
      <c r="D49" s="98" t="s">
        <v>97</v>
      </c>
      <c r="E49" s="62"/>
      <c r="F49" s="64"/>
      <c r="G49" s="76"/>
      <c r="H49" s="99">
        <v>11</v>
      </c>
      <c r="I49" s="100">
        <v>750</v>
      </c>
      <c r="J49" s="76">
        <f t="shared" si="8"/>
        <v>8250</v>
      </c>
      <c r="K49" s="79">
        <f t="shared" si="3"/>
        <v>11</v>
      </c>
      <c r="L49" s="76">
        <f t="shared" si="4"/>
        <v>8250</v>
      </c>
      <c r="M49" s="78"/>
      <c r="N49" s="74"/>
    </row>
    <row r="50" spans="1:14" ht="15">
      <c r="A50" s="68">
        <f>A49+0.01</f>
        <v>6.01</v>
      </c>
      <c r="B50" s="98" t="s">
        <v>63</v>
      </c>
      <c r="C50" s="93" t="s">
        <v>205</v>
      </c>
      <c r="D50" s="98" t="s">
        <v>97</v>
      </c>
      <c r="E50" s="62"/>
      <c r="F50" s="59"/>
      <c r="G50" s="76"/>
      <c r="H50" s="99">
        <v>17</v>
      </c>
      <c r="I50" s="100">
        <v>750</v>
      </c>
      <c r="J50" s="76">
        <f t="shared" si="8"/>
        <v>12750</v>
      </c>
      <c r="K50" s="79">
        <f t="shared" si="3"/>
        <v>17</v>
      </c>
      <c r="L50" s="76">
        <f t="shared" si="4"/>
        <v>12750</v>
      </c>
      <c r="M50" s="78"/>
      <c r="N50" s="74"/>
    </row>
    <row r="51" spans="1:14" ht="38.25">
      <c r="A51" s="68">
        <f>A50+0.01</f>
        <v>6.02</v>
      </c>
      <c r="B51" s="97">
        <v>7</v>
      </c>
      <c r="C51" s="94" t="s">
        <v>206</v>
      </c>
      <c r="D51" s="98"/>
      <c r="E51" s="62"/>
      <c r="F51" s="59"/>
      <c r="G51" s="76"/>
      <c r="H51" s="99"/>
      <c r="I51" s="100"/>
      <c r="J51" s="76">
        <f t="shared" si="8"/>
        <v>0</v>
      </c>
      <c r="K51" s="79">
        <f t="shared" si="3"/>
        <v>0</v>
      </c>
      <c r="L51" s="76">
        <f t="shared" si="4"/>
        <v>0</v>
      </c>
      <c r="M51" s="78"/>
      <c r="N51" s="74"/>
    </row>
    <row r="52" spans="1:14" ht="15">
      <c r="A52" s="68">
        <f t="shared" ref="A52:A53" si="9">A51+0.01</f>
        <v>6.0299999999999994</v>
      </c>
      <c r="B52" s="98" t="s">
        <v>62</v>
      </c>
      <c r="C52" s="93" t="s">
        <v>204</v>
      </c>
      <c r="D52" s="98" t="s">
        <v>97</v>
      </c>
      <c r="E52" s="62"/>
      <c r="F52" s="59"/>
      <c r="G52" s="76"/>
      <c r="H52" s="99">
        <v>6</v>
      </c>
      <c r="I52" s="100">
        <v>750</v>
      </c>
      <c r="J52" s="76">
        <f t="shared" si="8"/>
        <v>4500</v>
      </c>
      <c r="K52" s="79">
        <f t="shared" si="3"/>
        <v>6</v>
      </c>
      <c r="L52" s="76">
        <f t="shared" si="4"/>
        <v>4500</v>
      </c>
      <c r="M52" s="78"/>
      <c r="N52" s="74"/>
    </row>
    <row r="53" spans="1:14" ht="15">
      <c r="A53" s="68">
        <f t="shared" si="9"/>
        <v>6.0399999999999991</v>
      </c>
      <c r="B53" s="98" t="s">
        <v>63</v>
      </c>
      <c r="C53" s="93" t="s">
        <v>205</v>
      </c>
      <c r="D53" s="98" t="s">
        <v>97</v>
      </c>
      <c r="E53" s="62"/>
      <c r="F53" s="59"/>
      <c r="G53" s="76"/>
      <c r="H53" s="99">
        <v>0</v>
      </c>
      <c r="I53" s="100"/>
      <c r="J53" s="76">
        <f t="shared" si="8"/>
        <v>0</v>
      </c>
      <c r="K53" s="79">
        <f t="shared" si="3"/>
        <v>0</v>
      </c>
      <c r="L53" s="76">
        <f t="shared" si="4"/>
        <v>0</v>
      </c>
      <c r="M53" s="78"/>
      <c r="N53" s="74"/>
    </row>
    <row r="54" spans="1:14" ht="15">
      <c r="A54" s="68"/>
      <c r="B54" s="98"/>
      <c r="C54" s="94"/>
      <c r="D54" s="98"/>
      <c r="E54" s="62"/>
      <c r="F54" s="59"/>
      <c r="G54" s="76"/>
      <c r="H54" s="99"/>
      <c r="I54" s="100"/>
      <c r="J54" s="76">
        <f t="shared" si="8"/>
        <v>0</v>
      </c>
      <c r="K54" s="79">
        <f t="shared" si="3"/>
        <v>0</v>
      </c>
      <c r="L54" s="76">
        <f t="shared" si="4"/>
        <v>0</v>
      </c>
      <c r="M54" s="78"/>
      <c r="N54" s="74"/>
    </row>
    <row r="55" spans="1:14" ht="15">
      <c r="A55" s="68">
        <v>7</v>
      </c>
      <c r="B55" s="97">
        <v>8</v>
      </c>
      <c r="C55" s="94" t="s">
        <v>207</v>
      </c>
      <c r="D55" s="98"/>
      <c r="E55" s="62"/>
      <c r="F55" s="83"/>
      <c r="G55" s="76"/>
      <c r="H55" s="99"/>
      <c r="I55" s="100"/>
      <c r="J55" s="76">
        <f t="shared" si="8"/>
        <v>0</v>
      </c>
      <c r="K55" s="79">
        <f t="shared" si="3"/>
        <v>0</v>
      </c>
      <c r="L55" s="76">
        <f t="shared" si="4"/>
        <v>0</v>
      </c>
      <c r="M55" s="78"/>
      <c r="N55" s="74"/>
    </row>
    <row r="56" spans="1:14" ht="15">
      <c r="A56" s="68">
        <f>A55+0.01</f>
        <v>7.01</v>
      </c>
      <c r="B56" s="98" t="s">
        <v>62</v>
      </c>
      <c r="C56" s="93" t="s">
        <v>208</v>
      </c>
      <c r="D56" s="98" t="s">
        <v>97</v>
      </c>
      <c r="E56" s="62"/>
      <c r="F56" s="83"/>
      <c r="G56" s="76"/>
      <c r="H56" s="99">
        <v>17</v>
      </c>
      <c r="I56" s="102">
        <v>2100</v>
      </c>
      <c r="J56" s="76">
        <f t="shared" si="8"/>
        <v>35700</v>
      </c>
      <c r="K56" s="79">
        <f t="shared" si="3"/>
        <v>17</v>
      </c>
      <c r="L56" s="76">
        <f t="shared" si="4"/>
        <v>35700</v>
      </c>
      <c r="M56" s="78"/>
      <c r="N56" s="74"/>
    </row>
    <row r="57" spans="1:14" ht="15">
      <c r="A57" s="68"/>
      <c r="B57" s="98" t="s">
        <v>63</v>
      </c>
      <c r="C57" s="93" t="s">
        <v>209</v>
      </c>
      <c r="D57" s="98" t="s">
        <v>97</v>
      </c>
      <c r="E57" s="62"/>
      <c r="F57" s="83"/>
      <c r="G57" s="76"/>
      <c r="H57" s="99">
        <v>0</v>
      </c>
      <c r="I57" s="102"/>
      <c r="J57" s="76">
        <f t="shared" si="8"/>
        <v>0</v>
      </c>
      <c r="K57" s="79">
        <f t="shared" si="3"/>
        <v>0</v>
      </c>
      <c r="L57" s="76">
        <f t="shared" si="4"/>
        <v>0</v>
      </c>
      <c r="M57" s="78"/>
      <c r="N57" s="74"/>
    </row>
    <row r="58" spans="1:14" ht="15">
      <c r="A58" s="74"/>
      <c r="B58" s="98" t="s">
        <v>64</v>
      </c>
      <c r="C58" s="93" t="s">
        <v>210</v>
      </c>
      <c r="D58" s="98" t="s">
        <v>97</v>
      </c>
      <c r="E58" s="84"/>
      <c r="F58" s="84"/>
      <c r="G58" s="76"/>
      <c r="H58" s="99">
        <v>0</v>
      </c>
      <c r="I58" s="102"/>
      <c r="J58" s="76">
        <f t="shared" si="8"/>
        <v>0</v>
      </c>
      <c r="K58" s="79">
        <f t="shared" si="3"/>
        <v>0</v>
      </c>
      <c r="L58" s="76">
        <f t="shared" si="4"/>
        <v>0</v>
      </c>
      <c r="M58" s="78"/>
      <c r="N58" s="74"/>
    </row>
    <row r="59" spans="1:14" ht="15">
      <c r="A59" s="74"/>
      <c r="B59" s="98"/>
      <c r="C59" s="93"/>
      <c r="D59" s="98"/>
      <c r="E59" s="84"/>
      <c r="F59" s="84"/>
      <c r="G59" s="76"/>
      <c r="H59" s="99"/>
      <c r="I59" s="102"/>
      <c r="J59" s="76">
        <f t="shared" si="8"/>
        <v>0</v>
      </c>
      <c r="K59" s="79">
        <f t="shared" si="3"/>
        <v>0</v>
      </c>
      <c r="L59" s="76">
        <f t="shared" si="4"/>
        <v>0</v>
      </c>
      <c r="M59" s="78"/>
      <c r="N59" s="74"/>
    </row>
    <row r="60" spans="1:14" ht="15">
      <c r="A60" s="68">
        <v>1</v>
      </c>
      <c r="B60" s="97">
        <v>9</v>
      </c>
      <c r="C60" s="96" t="s">
        <v>211</v>
      </c>
      <c r="D60" s="98" t="s">
        <v>97</v>
      </c>
      <c r="E60" s="60"/>
      <c r="F60" s="81"/>
      <c r="G60" s="76"/>
      <c r="H60" s="99">
        <v>0</v>
      </c>
      <c r="I60" s="102"/>
      <c r="J60" s="76">
        <f t="shared" si="8"/>
        <v>0</v>
      </c>
      <c r="K60" s="79">
        <f t="shared" si="3"/>
        <v>0</v>
      </c>
      <c r="L60" s="76">
        <f t="shared" si="4"/>
        <v>0</v>
      </c>
      <c r="M60" s="78"/>
      <c r="N60" s="74"/>
    </row>
    <row r="61" spans="1:14" ht="15">
      <c r="A61" s="68"/>
      <c r="B61" s="74"/>
      <c r="C61" s="80"/>
      <c r="D61" s="55"/>
      <c r="E61" s="60"/>
      <c r="F61" s="81"/>
      <c r="G61" s="76"/>
      <c r="H61" s="81"/>
      <c r="I61" s="60"/>
      <c r="J61" s="76"/>
      <c r="K61" s="86"/>
      <c r="L61" s="76"/>
      <c r="M61" s="78"/>
      <c r="N61" s="74"/>
    </row>
    <row r="62" spans="1:14" ht="15">
      <c r="A62" s="68"/>
      <c r="B62" s="71"/>
      <c r="C62" s="103"/>
      <c r="D62" s="104"/>
      <c r="E62" s="105"/>
      <c r="F62" s="106"/>
      <c r="G62" s="72"/>
      <c r="H62" s="106"/>
      <c r="I62" s="105"/>
      <c r="J62" s="72"/>
      <c r="K62" s="107"/>
      <c r="L62" s="72"/>
      <c r="M62" s="73"/>
      <c r="N62" s="71"/>
    </row>
    <row r="63" spans="1:14" ht="15">
      <c r="A63" s="68"/>
      <c r="B63" s="74"/>
      <c r="C63" s="80"/>
      <c r="D63" s="55"/>
      <c r="E63" s="65"/>
      <c r="F63" s="70"/>
      <c r="G63" s="76"/>
      <c r="H63" s="70"/>
      <c r="I63" s="65"/>
      <c r="J63" s="76"/>
      <c r="K63" s="86"/>
      <c r="L63" s="76"/>
      <c r="M63" s="78"/>
      <c r="N63" s="74"/>
    </row>
    <row r="64" spans="1:14" ht="16.5">
      <c r="A64" s="68">
        <v>1</v>
      </c>
      <c r="B64" s="74">
        <v>1</v>
      </c>
      <c r="C64" s="121" t="s">
        <v>232</v>
      </c>
      <c r="D64" s="122" t="s">
        <v>177</v>
      </c>
      <c r="E64" s="123"/>
      <c r="F64" s="124"/>
      <c r="G64" s="119"/>
      <c r="H64" s="124">
        <v>1</v>
      </c>
      <c r="I64" s="125">
        <v>62000</v>
      </c>
      <c r="J64" s="119">
        <f t="shared" ref="J64" si="10">I64*H64</f>
        <v>62000</v>
      </c>
      <c r="K64" s="120">
        <f t="shared" ref="K64" si="11">H64+F64</f>
        <v>1</v>
      </c>
      <c r="L64" s="119">
        <f t="shared" ref="L64" si="12">J64+G64</f>
        <v>62000</v>
      </c>
      <c r="M64" s="78"/>
      <c r="N64" s="74"/>
    </row>
    <row r="65" spans="1:14" ht="16.5">
      <c r="A65" s="74">
        <v>2</v>
      </c>
      <c r="B65" s="74">
        <v>2</v>
      </c>
      <c r="C65" s="126" t="s">
        <v>233</v>
      </c>
      <c r="D65" s="122" t="s">
        <v>177</v>
      </c>
      <c r="E65" s="127"/>
      <c r="F65" s="118"/>
      <c r="G65" s="119"/>
      <c r="H65" s="119">
        <v>1</v>
      </c>
      <c r="I65" s="119">
        <v>20000</v>
      </c>
      <c r="J65" s="119">
        <f t="shared" ref="J65" si="13">I65*H65</f>
        <v>20000</v>
      </c>
      <c r="K65" s="120">
        <f t="shared" ref="K65" si="14">H65+F65</f>
        <v>1</v>
      </c>
      <c r="L65" s="119">
        <f t="shared" ref="L65" si="15">J65+G65</f>
        <v>20000</v>
      </c>
      <c r="M65" s="78"/>
      <c r="N65" s="74"/>
    </row>
    <row r="66" spans="1:14" ht="15">
      <c r="A66" s="74"/>
      <c r="B66" s="74"/>
      <c r="C66" s="84"/>
      <c r="D66" s="55"/>
      <c r="E66" s="87"/>
      <c r="F66" s="74"/>
      <c r="G66" s="76"/>
      <c r="H66" s="76"/>
      <c r="I66" s="76"/>
      <c r="J66" s="76"/>
      <c r="K66" s="79"/>
      <c r="L66" s="76"/>
      <c r="M66" s="78"/>
      <c r="N66" s="74"/>
    </row>
    <row r="67" spans="1:14" ht="15.75">
      <c r="A67" s="88"/>
      <c r="B67" s="88"/>
      <c r="C67" s="85"/>
      <c r="D67" s="74"/>
      <c r="E67" s="87"/>
      <c r="F67" s="74"/>
      <c r="G67" s="76"/>
      <c r="H67" s="76"/>
      <c r="I67" s="76"/>
      <c r="J67" s="76"/>
      <c r="K67" s="74"/>
      <c r="L67" s="76"/>
      <c r="M67" s="78"/>
      <c r="N67" s="74"/>
    </row>
    <row r="68" spans="1:14" ht="15.75">
      <c r="A68" s="88"/>
      <c r="B68" s="88"/>
      <c r="C68" s="85"/>
      <c r="D68" s="74"/>
      <c r="E68" s="87"/>
      <c r="F68" s="74"/>
      <c r="G68" s="76"/>
      <c r="H68" s="76"/>
      <c r="I68" s="76"/>
      <c r="J68" s="76"/>
      <c r="K68" s="74"/>
      <c r="L68" s="76"/>
      <c r="M68" s="78"/>
      <c r="N68" s="74"/>
    </row>
    <row r="69" spans="1:14" ht="15.75">
      <c r="A69" s="44"/>
      <c r="B69" s="44"/>
      <c r="C69" s="45" t="s">
        <v>218</v>
      </c>
      <c r="D69" s="45"/>
      <c r="E69" s="46"/>
      <c r="F69" s="45"/>
      <c r="G69" s="47">
        <f>SUM(G7:G67)</f>
        <v>0</v>
      </c>
      <c r="H69" s="47"/>
      <c r="I69" s="47"/>
      <c r="J69" s="47">
        <f>SUM(J7:J67)</f>
        <v>415695</v>
      </c>
      <c r="K69" s="48"/>
      <c r="L69" s="47">
        <f>SUM(L7:L67)</f>
        <v>415695</v>
      </c>
      <c r="M69" s="51"/>
      <c r="N69" s="49"/>
    </row>
    <row r="70" spans="1:14">
      <c r="A70" s="112"/>
      <c r="B70" s="112"/>
      <c r="C70" s="112"/>
      <c r="D70" s="112"/>
      <c r="E70" s="112"/>
      <c r="F70" s="112"/>
      <c r="G70" s="112"/>
      <c r="H70" s="112"/>
      <c r="I70" s="112"/>
      <c r="J70" s="112"/>
      <c r="K70" s="112"/>
      <c r="L70" s="112"/>
      <c r="M70" s="112"/>
      <c r="N70" s="112"/>
    </row>
    <row r="71" spans="1:14">
      <c r="A71" s="112"/>
      <c r="B71" s="112"/>
      <c r="C71" s="114" t="s">
        <v>219</v>
      </c>
      <c r="D71" s="112"/>
      <c r="E71" s="112"/>
      <c r="F71" s="112"/>
      <c r="G71" s="112"/>
      <c r="H71" s="112"/>
      <c r="I71" s="112"/>
      <c r="J71" s="117">
        <f>J69*18%</f>
        <v>74825.099999999991</v>
      </c>
      <c r="K71" s="112"/>
      <c r="L71" s="117">
        <f>L69*18%</f>
        <v>74825.099999999991</v>
      </c>
      <c r="M71" s="112"/>
      <c r="N71" s="112"/>
    </row>
    <row r="72" spans="1:14">
      <c r="A72" s="113"/>
      <c r="B72" s="113"/>
      <c r="C72" s="116" t="s">
        <v>220</v>
      </c>
      <c r="D72" s="113"/>
      <c r="E72" s="113"/>
      <c r="F72" s="113"/>
      <c r="G72" s="113"/>
      <c r="H72" s="113"/>
      <c r="I72" s="113"/>
      <c r="J72" s="115">
        <f>SUM(J69:J71)</f>
        <v>490520.1</v>
      </c>
      <c r="K72" s="113"/>
      <c r="L72" s="115">
        <f>SUM(L69:L71)</f>
        <v>490520.1</v>
      </c>
      <c r="M72" s="113"/>
      <c r="N72" s="113"/>
    </row>
  </sheetData>
  <mergeCells count="18">
    <mergeCell ref="M5:M6"/>
    <mergeCell ref="N5:N6"/>
    <mergeCell ref="A4:B4"/>
    <mergeCell ref="C4:N4"/>
    <mergeCell ref="A5:A6"/>
    <mergeCell ref="B5:B6"/>
    <mergeCell ref="C5:C6"/>
    <mergeCell ref="D5:D6"/>
    <mergeCell ref="E5:E6"/>
    <mergeCell ref="F5:G5"/>
    <mergeCell ref="H5:J5"/>
    <mergeCell ref="K5:L5"/>
    <mergeCell ref="A1:B1"/>
    <mergeCell ref="C1:N1"/>
    <mergeCell ref="A2:B2"/>
    <mergeCell ref="C2:N2"/>
    <mergeCell ref="A3:B3"/>
    <mergeCell ref="C3:N3"/>
  </mergeCells>
  <conditionalFormatting sqref="C8:C19 E12:F19 G18 I18 C37 C50:C51">
    <cfRule type="cellIs" dxfId="25" priority="33" stopIfTrue="1" operator="equal">
      <formula>0</formula>
    </cfRule>
  </conditionalFormatting>
  <conditionalFormatting sqref="C22:C25">
    <cfRule type="cellIs" dxfId="24" priority="29" stopIfTrue="1" operator="equal">
      <formula>0</formula>
    </cfRule>
  </conditionalFormatting>
  <conditionalFormatting sqref="C39:C48">
    <cfRule type="cellIs" dxfId="23" priority="30" stopIfTrue="1" operator="equal">
      <formula>0</formula>
    </cfRule>
  </conditionalFormatting>
  <conditionalFormatting sqref="C53:C56">
    <cfRule type="cellIs" dxfId="22" priority="28" stopIfTrue="1" operator="equal">
      <formula>0</formula>
    </cfRule>
  </conditionalFormatting>
  <conditionalFormatting sqref="D12:D17 D19">
    <cfRule type="cellIs" dxfId="21" priority="27" stopIfTrue="1" operator="equal">
      <formula>0</formula>
    </cfRule>
  </conditionalFormatting>
  <conditionalFormatting sqref="D31:E36 D47:E47 D53:E55">
    <cfRule type="cellIs" dxfId="20" priority="25" stopIfTrue="1" operator="equal">
      <formula>0</formula>
    </cfRule>
  </conditionalFormatting>
  <conditionalFormatting sqref="E9:E11 E22:E25">
    <cfRule type="cellIs" dxfId="19" priority="26" stopIfTrue="1" operator="equal">
      <formula>0</formula>
    </cfRule>
  </conditionalFormatting>
  <conditionalFormatting sqref="F8:F16">
    <cfRule type="cellIs" dxfId="18" priority="23" stopIfTrue="1" operator="equal">
      <formula>0</formula>
    </cfRule>
  </conditionalFormatting>
  <conditionalFormatting sqref="F20:F25">
    <cfRule type="cellIs" dxfId="17" priority="19" stopIfTrue="1" operator="equal">
      <formula>0</formula>
    </cfRule>
  </conditionalFormatting>
  <conditionalFormatting sqref="F27:F57">
    <cfRule type="cellIs" dxfId="16" priority="20" stopIfTrue="1" operator="equal">
      <formula>0</formula>
    </cfRule>
  </conditionalFormatting>
  <conditionalFormatting sqref="G10">
    <cfRule type="cellIs" dxfId="15" priority="18" stopIfTrue="1" operator="equal">
      <formula>0</formula>
    </cfRule>
  </conditionalFormatting>
  <conditionalFormatting sqref="G28:G29">
    <cfRule type="cellIs" dxfId="14" priority="17" stopIfTrue="1" operator="equal">
      <formula>0</formula>
    </cfRule>
  </conditionalFormatting>
  <conditionalFormatting sqref="G43:H43">
    <cfRule type="cellIs" dxfId="13" priority="3" stopIfTrue="1" operator="equal">
      <formula>0</formula>
    </cfRule>
  </conditionalFormatting>
  <conditionalFormatting sqref="H17">
    <cfRule type="cellIs" dxfId="12" priority="9" stopIfTrue="1" operator="equal">
      <formula>0</formula>
    </cfRule>
  </conditionalFormatting>
  <conditionalFormatting sqref="H25">
    <cfRule type="cellIs" dxfId="11" priority="8" stopIfTrue="1" operator="equal">
      <formula>0</formula>
    </cfRule>
  </conditionalFormatting>
  <conditionalFormatting sqref="H27:H29">
    <cfRule type="cellIs" dxfId="10" priority="5" stopIfTrue="1" operator="equal">
      <formula>0</formula>
    </cfRule>
  </conditionalFormatting>
  <conditionalFormatting sqref="H34">
    <cfRule type="cellIs" dxfId="9" priority="4" stopIfTrue="1" operator="equal">
      <formula>0</formula>
    </cfRule>
  </conditionalFormatting>
  <conditionalFormatting sqref="H50">
    <cfRule type="cellIs" dxfId="8" priority="2" stopIfTrue="1" operator="equal">
      <formula>0</formula>
    </cfRule>
  </conditionalFormatting>
  <conditionalFormatting sqref="H52">
    <cfRule type="cellIs" dxfId="7" priority="1" stopIfTrue="1" operator="equal">
      <formula>0</formula>
    </cfRule>
  </conditionalFormatting>
  <conditionalFormatting sqref="I10">
    <cfRule type="cellIs" dxfId="6" priority="16" stopIfTrue="1" operator="equal">
      <formula>0</formula>
    </cfRule>
  </conditionalFormatting>
  <conditionalFormatting sqref="I28:I29">
    <cfRule type="cellIs" dxfId="5" priority="10" stopIfTrue="1" operator="equal">
      <formula>0</formula>
    </cfRule>
  </conditionalFormatting>
  <conditionalFormatting sqref="I31:I32">
    <cfRule type="cellIs" dxfId="4" priority="11" stopIfTrue="1" operator="equal">
      <formula>0</formula>
    </cfRule>
  </conditionalFormatting>
  <conditionalFormatting sqref="I43:I44">
    <cfRule type="cellIs" dxfId="3" priority="12" stopIfTrue="1" operator="equal">
      <formula>0</formula>
    </cfRule>
  </conditionalFormatting>
  <conditionalFormatting sqref="I47:I49">
    <cfRule type="cellIs" dxfId="2" priority="15" stopIfTrue="1" operator="equal">
      <formula>0</formula>
    </cfRule>
  </conditionalFormatting>
  <conditionalFormatting sqref="I54:I55">
    <cfRule type="cellIs" dxfId="1" priority="13" stopIfTrue="1" operator="equal">
      <formula>0</formula>
    </cfRule>
  </conditionalFormatting>
  <conditionalFormatting sqref="I57">
    <cfRule type="cellIs" dxfId="0" priority="14" stopIfTrue="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NFA-SO</vt:lpstr>
      <vt:lpstr>Summary1</vt:lpstr>
      <vt:lpstr>Shawarma Variation Statement</vt:lpstr>
      <vt:lpstr>'NFA-SO'!Print_Area</vt:lpstr>
      <vt:lpstr>'NFA-SO'!Print_Titles</vt:lpstr>
    </vt:vector>
  </TitlesOfParts>
  <Company>pmc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2128163</dc:creator>
  <cp:lastModifiedBy>Trupti Dalvi</cp:lastModifiedBy>
  <cp:lastPrinted>2022-06-25T08:10:44Z</cp:lastPrinted>
  <dcterms:created xsi:type="dcterms:W3CDTF">2009-11-13T12:11:15Z</dcterms:created>
  <dcterms:modified xsi:type="dcterms:W3CDTF">2024-01-31T12:54:55Z</dcterms:modified>
</cp:coreProperties>
</file>