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Chai Point INT -D08\Cost variation for Pioneer\"/>
    </mc:Choice>
  </mc:AlternateContent>
  <bookViews>
    <workbookView xWindow="-120" yWindow="-120" windowWidth="20730" windowHeight="11760" firstSheet="1" activeTab="2"/>
  </bookViews>
  <sheets>
    <sheet name="NFA-SO" sheetId="4" state="hidden" r:id="rId1"/>
    <sheet name="Summary1" sheetId="11" r:id="rId2"/>
    <sheet name="Chai Point- D08" sheetId="9" r:id="rId3"/>
  </sheets>
  <externalReferences>
    <externalReference r:id="rId4"/>
  </externalReferences>
  <definedNames>
    <definedName name="_xlnm._FilterDatabase" localSheetId="0" hidden="1">'NFA-SO'!$A$2:$J$74</definedName>
    <definedName name="_xlnm.Print_Area" localSheetId="0">'NFA-SO'!$A$2:$J$92</definedName>
    <definedName name="_xlnm.Print_Titles" localSheetId="0">'NFA-SO'!$1:$8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1" l="1"/>
  <c r="D10" i="11" s="1"/>
  <c r="C6" i="11"/>
  <c r="C5" i="11"/>
  <c r="C8" i="11" s="1"/>
  <c r="C10" i="11" s="1"/>
  <c r="D11" i="11" s="1"/>
  <c r="D12" i="11" s="1"/>
  <c r="C4" i="11"/>
  <c r="C3" i="11"/>
  <c r="K16" i="9"/>
  <c r="J16" i="9"/>
  <c r="L16" i="9" s="1"/>
  <c r="G18" i="9" l="1"/>
  <c r="K14" i="9"/>
  <c r="J14" i="9"/>
  <c r="L14" i="9" s="1"/>
  <c r="K13" i="9"/>
  <c r="J13" i="9"/>
  <c r="L13" i="9" s="1"/>
  <c r="K12" i="9"/>
  <c r="J12" i="9"/>
  <c r="L12" i="9" s="1"/>
  <c r="K11" i="9"/>
  <c r="J11" i="9"/>
  <c r="J18" i="9" l="1"/>
  <c r="L11" i="9"/>
  <c r="L18" i="9" s="1"/>
  <c r="L20" i="9" l="1"/>
  <c r="L22" i="9" s="1"/>
  <c r="J20" i="9"/>
  <c r="J22" i="9" s="1"/>
  <c r="H45" i="4" l="1"/>
  <c r="J47" i="4" l="1"/>
  <c r="J48" i="4" l="1"/>
  <c r="H47" i="4"/>
  <c r="H48" i="4" s="1"/>
</calcChain>
</file>

<file path=xl/sharedStrings.xml><?xml version="1.0" encoding="utf-8"?>
<sst xmlns="http://schemas.openxmlformats.org/spreadsheetml/2006/main" count="237" uniqueCount="203">
  <si>
    <t>Note for Approval</t>
  </si>
  <si>
    <t>A.</t>
  </si>
  <si>
    <t>B.</t>
  </si>
  <si>
    <t>Parties to Whom Enquiry Issued.</t>
  </si>
  <si>
    <t xml:space="preserve">1. Basis and justification for the recommendation: </t>
  </si>
  <si>
    <t xml:space="preserve">Lowest offer </t>
  </si>
  <si>
    <t xml:space="preserve"> -</t>
  </si>
  <si>
    <t>Yes</t>
  </si>
  <si>
    <t xml:space="preserve">Repeat order </t>
  </si>
  <si>
    <t xml:space="preserve">Based on the internal cost estimate </t>
  </si>
  <si>
    <t>Others (specify in details) - (in case of other than lowest, indicate the financial impact)</t>
  </si>
  <si>
    <t>2. Supporting enclosures (please specify):</t>
  </si>
  <si>
    <t>-</t>
  </si>
  <si>
    <t>D.</t>
  </si>
  <si>
    <t>If no, has the prequalification been carried out satisfactorily:</t>
  </si>
  <si>
    <t>No</t>
  </si>
  <si>
    <t>Any other details:</t>
  </si>
  <si>
    <t>E.</t>
  </si>
  <si>
    <t>Basic Order Value:</t>
  </si>
  <si>
    <t>Price Basis :</t>
  </si>
  <si>
    <t>Provision for Quantity Variation:</t>
  </si>
  <si>
    <t>F.</t>
  </si>
  <si>
    <t>Other Major Terms &amp; Conditions</t>
  </si>
  <si>
    <t>Schedule of Completion:</t>
  </si>
  <si>
    <t>Payment Terms:</t>
  </si>
  <si>
    <t>Mobilization Advance:</t>
  </si>
  <si>
    <t>R/A Bills:</t>
  </si>
  <si>
    <t>Securities applicable and their validity:</t>
  </si>
  <si>
    <t>Advance BG:</t>
  </si>
  <si>
    <t>Contract Performance BG:</t>
  </si>
  <si>
    <t>Retention Money:</t>
  </si>
  <si>
    <t>Any other guarantees:</t>
  </si>
  <si>
    <t>Insurance:</t>
  </si>
  <si>
    <t>CAR Policy</t>
  </si>
  <si>
    <t>Third party insurance</t>
  </si>
  <si>
    <t>Workmen compensation</t>
  </si>
  <si>
    <t>Contractor’s P&amp;M</t>
  </si>
  <si>
    <t>Professional Indemnity</t>
  </si>
  <si>
    <t>Any other</t>
  </si>
  <si>
    <t xml:space="preserve">Liquidated damages </t>
  </si>
  <si>
    <t>Defect Liability Period</t>
  </si>
  <si>
    <t>Any other significant terms and conditions:</t>
  </si>
  <si>
    <t>Mention and justify significant deviations, if any:</t>
  </si>
  <si>
    <t>G.</t>
  </si>
  <si>
    <t>I.</t>
  </si>
  <si>
    <t>Post Approval Notes</t>
  </si>
  <si>
    <t>1. Service Order No. _________________________ dated ____________.</t>
  </si>
  <si>
    <t xml:space="preserve">2. Unconditional acceptance of Service Order received on ______________. </t>
  </si>
  <si>
    <t xml:space="preserve">Date: </t>
  </si>
  <si>
    <t xml:space="preserve">Project Name &amp; Location: </t>
  </si>
  <si>
    <t>3.</t>
  </si>
  <si>
    <t>Date of Last release</t>
  </si>
  <si>
    <t>4.</t>
  </si>
  <si>
    <t>5.</t>
  </si>
  <si>
    <t>Justify delay, if any</t>
  </si>
  <si>
    <t>6.</t>
  </si>
  <si>
    <t>7.</t>
  </si>
  <si>
    <t>Explain &amp; justify if any delays are likely</t>
  </si>
  <si>
    <t>8.</t>
  </si>
  <si>
    <t>Any other significant information about PR</t>
  </si>
  <si>
    <t>1.</t>
  </si>
  <si>
    <t>2.</t>
  </si>
  <si>
    <t>a.</t>
  </si>
  <si>
    <t>b.</t>
  </si>
  <si>
    <t>c.</t>
  </si>
  <si>
    <t>d.</t>
  </si>
  <si>
    <t>e.</t>
  </si>
  <si>
    <t>f.</t>
  </si>
  <si>
    <t>Last Order Price details</t>
  </si>
  <si>
    <t>Whether eligible for SEZ benefit.</t>
  </si>
  <si>
    <t>If yes then LOP No.</t>
  </si>
  <si>
    <t xml:space="preserve">Project WBS  </t>
  </si>
  <si>
    <t>Name of Project Manager</t>
  </si>
  <si>
    <t xml:space="preserve">SO Requisition no. &amp; date </t>
  </si>
  <si>
    <t>Target date for placement of SO</t>
  </si>
  <si>
    <t xml:space="preserve">Prices as per pervious SO </t>
  </si>
  <si>
    <t xml:space="preserve">Quotations of the parties </t>
  </si>
  <si>
    <t>Was it an Emergency PR?</t>
  </si>
  <si>
    <t>3. Emergency PR</t>
  </si>
  <si>
    <t xml:space="preserve">b.  </t>
  </si>
  <si>
    <t>If Yes, Was there any implication (Incase of implication specify amount and provide justification in the General Remarks).</t>
  </si>
  <si>
    <t>Based on SO approved SOR</t>
  </si>
  <si>
    <t>Schedule of Approximate Quantities and Unit Rates</t>
  </si>
  <si>
    <t>General Remarks</t>
  </si>
  <si>
    <t>J.</t>
  </si>
  <si>
    <t>K.</t>
  </si>
  <si>
    <t>SEZ Benefit</t>
  </si>
  <si>
    <t>Requisition</t>
  </si>
  <si>
    <t>Bidding</t>
  </si>
  <si>
    <t>Basis &amp; Justification</t>
  </si>
  <si>
    <t>Price</t>
  </si>
  <si>
    <t>Approvers’ Notes, if any</t>
  </si>
  <si>
    <t>Ref. No.</t>
  </si>
  <si>
    <t>Comparatives statement of quoted &amp; revised prices and internal estimates</t>
  </si>
  <si>
    <t xml:space="preserve">Recommended Price Rs. </t>
  </si>
  <si>
    <t xml:space="preserve">Part A : </t>
  </si>
  <si>
    <t xml:space="preserve">  -</t>
  </si>
  <si>
    <t>No.</t>
  </si>
  <si>
    <t>Target date for Mobilization of Consultant</t>
  </si>
  <si>
    <t>Consultant</t>
  </si>
  <si>
    <t>Whether the Consultant is pre-qualified:</t>
  </si>
  <si>
    <t>Consultant ’s name (and place)</t>
  </si>
  <si>
    <t>Consultant’s PF Registration No.</t>
  </si>
  <si>
    <t>GST :  18 %</t>
  </si>
  <si>
    <t>SO Commencement Date.</t>
  </si>
  <si>
    <t>SO Completion Date.</t>
  </si>
  <si>
    <t>Nil</t>
  </si>
  <si>
    <t xml:space="preserve">Total Implication including Basic Order value, travel expenses , GST :  </t>
  </si>
  <si>
    <t>NA</t>
  </si>
  <si>
    <t>Work/Package</t>
  </si>
  <si>
    <t>Position</t>
  </si>
  <si>
    <t>Firm Price till completion of services</t>
  </si>
  <si>
    <t>L1</t>
  </si>
  <si>
    <t>RFP issued on</t>
  </si>
  <si>
    <t xml:space="preserve">Proposals received on </t>
  </si>
  <si>
    <t>to be appointed</t>
  </si>
  <si>
    <t>Provision for travel expenses</t>
  </si>
  <si>
    <t>Budget</t>
  </si>
  <si>
    <t>Adani Airport Holdings Ltd</t>
  </si>
  <si>
    <t>Approved by</t>
  </si>
  <si>
    <t>Avadhesh Kr Singh</t>
  </si>
  <si>
    <t>Parag Thakurdesai</t>
  </si>
  <si>
    <t>Vishal Mirchandani</t>
  </si>
  <si>
    <t>Dr. Malay Mahadevia</t>
  </si>
  <si>
    <t>L2</t>
  </si>
  <si>
    <t>1.Max. 2 bills can be raised , one on completion of field work and other at completion and submission of final report. 
2. Billing on item rate basis for actual work done. Quantities mentioned in the Price Schedule are tentative and may vary to any extent.
3. Payment shall be made within 30 days from submission of bill</t>
  </si>
  <si>
    <t>One percent (1%) of the SO Price (along with applicable GST), for each completed week of delay or part thereof, subject to a maximum of Five percent (5 %) of the SO Price.</t>
  </si>
  <si>
    <t>From the date of the Service Order or Notice to proceed whichever is later</t>
  </si>
  <si>
    <t>Staff of their company and of sub consultants engaged are fully covered under the insurance policy including COVID-19 epidemic</t>
  </si>
  <si>
    <t>Manish Mulchandani</t>
  </si>
  <si>
    <t>R1 offer (Rs. Lakhs)</t>
  </si>
  <si>
    <t>R0 offer
(Rs. Lakhs)</t>
  </si>
  <si>
    <t>L3</t>
  </si>
  <si>
    <t>C.</t>
  </si>
  <si>
    <t>Proposal Details</t>
  </si>
  <si>
    <t>L4</t>
  </si>
  <si>
    <r>
      <rPr>
        <b/>
        <sz val="11"/>
        <rFont val="Adani Regular"/>
      </rPr>
      <t>30</t>
    </r>
    <r>
      <rPr>
        <sz val="11"/>
        <rFont val="Adani Regular"/>
      </rPr>
      <t xml:space="preserve"> days from effective date</t>
    </r>
  </si>
  <si>
    <t>Head- Contracts &amp; Procurement 
(CSD)</t>
  </si>
  <si>
    <t>CEO (CSD)</t>
  </si>
  <si>
    <t>CEO (AAHL)</t>
  </si>
  <si>
    <t>a) Employer shall retain the right to close the assignment at any stage, as per the needs of the overall development Program. In such an event the breakup of Fees as agreed in Price Schedule shall form the basis for finalization of payment of consultancy fees, after successful completion of the work for respective stage.
b) Consultant shall arrange water and electricity for the use in its work/services at its own cost.
c) Safety and security of the equipment and personnel of the Consultant deployed at the site shall be its own responsibility. The Consultant shall indemnify the Employer of all the related liabilities.</t>
  </si>
  <si>
    <t>Proposed by</t>
  </si>
  <si>
    <t>Recommended by</t>
  </si>
  <si>
    <t>Verified by</t>
  </si>
  <si>
    <t>Dushyant Kumar</t>
  </si>
  <si>
    <t>AGM- Contracts &amp; Procurement 
(CSD)</t>
  </si>
  <si>
    <t>GM- Finance Controller 
(CSD)</t>
  </si>
  <si>
    <t>Manager - Contracts &amp; Procurement 
(CSD)</t>
  </si>
  <si>
    <t>Plant Code</t>
  </si>
  <si>
    <t>Lokpriya Gopinath Bordoloi International Airport, Guwahati</t>
  </si>
  <si>
    <t>GAU/Soil Inv. Consultant</t>
  </si>
  <si>
    <t>Appointment of Consultant for Soil Investigation Work for CSD land parcels (Land Areas: 18.53 Acre)</t>
  </si>
  <si>
    <t>Geotest Engineers</t>
  </si>
  <si>
    <t>Gaveshana Geosciences</t>
  </si>
  <si>
    <t>SS Solution</t>
  </si>
  <si>
    <t>Bose Engineers</t>
  </si>
  <si>
    <t>M/s. Geotest Engineers Pvt. Ltd</t>
  </si>
  <si>
    <t>1. Scope of Works &amp; Plot Layout document was received from Design team consisting of BOQ</t>
  </si>
  <si>
    <t>112A</t>
  </si>
  <si>
    <t xml:space="preserve">For Amendment of Service Order </t>
  </si>
  <si>
    <t>D-2026-01-P1-AL-CM-PC-SY-</t>
  </si>
  <si>
    <t xml:space="preserve">Variation </t>
  </si>
  <si>
    <t>SR NO</t>
  </si>
  <si>
    <t xml:space="preserve">SERVICE NO </t>
  </si>
  <si>
    <t xml:space="preserve">ITEM DESCRIPTION </t>
  </si>
  <si>
    <t>UNIT</t>
  </si>
  <si>
    <t xml:space="preserve"> RATE </t>
  </si>
  <si>
    <t>Remarks</t>
  </si>
  <si>
    <t>QTY</t>
  </si>
  <si>
    <t>AMOUNT</t>
  </si>
  <si>
    <t>TOTAL AMOUNT</t>
  </si>
  <si>
    <t>% Variation</t>
  </si>
  <si>
    <t>Previous BOQ</t>
  </si>
  <si>
    <t>Revised BOQ</t>
  </si>
  <si>
    <t>Project:</t>
  </si>
  <si>
    <t>Previous SO No.:</t>
  </si>
  <si>
    <t>Package Details:</t>
  </si>
  <si>
    <t>Document Date:</t>
  </si>
  <si>
    <t>RATE</t>
  </si>
  <si>
    <t>NOTE</t>
  </si>
  <si>
    <t xml:space="preserve">
Providing and fixing 75 mm X 40 mm framing with 600 mm grid on Floor</t>
  </si>
  <si>
    <t xml:space="preserve">
Providing and fixing 18 mm bison board on Floor</t>
  </si>
  <si>
    <t xml:space="preserve"> Providing and fixing 600mm X 600 Tiles with roff chemical on Floor</t>
  </si>
  <si>
    <t>Sqft.</t>
  </si>
  <si>
    <t>CVCP EXTRA WORK</t>
  </si>
  <si>
    <t>GST 18%</t>
  </si>
  <si>
    <t>TOTAL AMOUNT WITH GST</t>
  </si>
  <si>
    <t>CHAI POINT D08</t>
  </si>
  <si>
    <t xml:space="preserve">SR NO </t>
  </si>
  <si>
    <t xml:space="preserve">List of outlet </t>
  </si>
  <si>
    <t xml:space="preserve">AJ KITCHEN </t>
  </si>
  <si>
    <t>SHAWARMA  CVCP</t>
  </si>
  <si>
    <t>CHAI POINT F03</t>
  </si>
  <si>
    <t>CHAI POINT D 08</t>
  </si>
  <si>
    <t xml:space="preserve">Total </t>
  </si>
  <si>
    <t>75 mm Tile Skirting  with backing ply</t>
  </si>
  <si>
    <t>Rft</t>
  </si>
  <si>
    <t>Initial Amount</t>
  </si>
  <si>
    <t>Final Amount</t>
  </si>
  <si>
    <t>Amount of items removed from BOQ</t>
  </si>
  <si>
    <t>Total Amount of Variation Claimed</t>
  </si>
  <si>
    <t>Variation</t>
  </si>
  <si>
    <t>Variation%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</si>
</sst>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_(* #,##0_);_(* \(#,##0\);_(* &quot;-&quot;??_);_(@_)"/>
    <numFmt numFmtId="166" formatCode="[$-409]d\-mmm\-yy;@"/>
    <numFmt numFmtId="167" formatCode="[$-409]d\-mmm\-yyyy;@"/>
    <numFmt numFmtId="168" formatCode="_ * #,##0_ ;_ * \-#,##0_ ;_ * &quot;-&quot;??_ ;_ @_ "/>
    <numFmt numFmtId="170" formatCode="_-* #,##0.00_-;\-* #,##0.00_-;_-* &quot;-&quot;??_-;_-@_-"/>
    <numFmt numFmtId="171" formatCode="_(* #,##0.00_);_(* \(#,##0.00\);_(* \-??_);_(@_)"/>
  </numFmts>
  <fonts count="28">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1"/>
      <name val="Adani Regular"/>
    </font>
    <font>
      <sz val="11"/>
      <name val="Adani Regular"/>
    </font>
    <font>
      <sz val="10"/>
      <name val="Arial"/>
      <family val="2"/>
    </font>
    <font>
      <sz val="11"/>
      <color indexed="10"/>
      <name val="Adani Regular"/>
    </font>
    <font>
      <b/>
      <i/>
      <sz val="11"/>
      <name val="Adani Regular"/>
    </font>
    <font>
      <b/>
      <u/>
      <sz val="11"/>
      <name val="Adani Regular"/>
    </font>
    <font>
      <sz val="11"/>
      <color rgb="FFC00000"/>
      <name val="Adani Regular"/>
    </font>
    <font>
      <sz val="10"/>
      <name val="Adani Regular"/>
    </font>
    <font>
      <b/>
      <sz val="14"/>
      <name val="Adani Regular"/>
    </font>
    <font>
      <b/>
      <sz val="12"/>
      <name val="Adani Regular"/>
    </font>
    <font>
      <sz val="12"/>
      <name val="Adani Regular"/>
    </font>
    <font>
      <b/>
      <sz val="12"/>
      <color theme="0"/>
      <name val="Adani Regular"/>
    </font>
    <font>
      <b/>
      <sz val="14"/>
      <color theme="0"/>
      <name val="Adani Regular"/>
    </font>
    <font>
      <b/>
      <u/>
      <sz val="10"/>
      <color theme="1"/>
      <name val="Century Gothic"/>
      <family val="2"/>
    </font>
    <font>
      <b/>
      <sz val="10"/>
      <color theme="1"/>
      <name val="Century Gothic"/>
      <family val="2"/>
    </font>
    <font>
      <sz val="10"/>
      <color theme="1"/>
      <name val="Century Gothic"/>
      <family val="2"/>
    </font>
    <font>
      <sz val="10"/>
      <color rgb="FFFF0000"/>
      <name val="Century Gothic"/>
      <family val="2"/>
    </font>
    <font>
      <sz val="12"/>
      <name val="Times New Roman"/>
      <family val="1"/>
    </font>
    <font>
      <sz val="10"/>
      <color theme="1"/>
      <name val="Calibri"/>
      <family val="2"/>
      <scheme val="minor"/>
    </font>
    <font>
      <sz val="11"/>
      <color rgb="FF000000"/>
      <name val="Calibri"/>
      <family val="2"/>
      <charset val="1"/>
    </font>
    <font>
      <sz val="10"/>
      <name val="Times New Roman"/>
      <family val="1"/>
    </font>
    <font>
      <sz val="10"/>
      <name val="Arial"/>
      <family val="2"/>
      <charset val="204"/>
    </font>
    <font>
      <b/>
      <sz val="10"/>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63A8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7">
    <xf numFmtId="0" fontId="0" fillId="0" borderId="0"/>
    <xf numFmtId="164" fontId="3" fillId="0" borderId="0" applyFont="0" applyFill="0" applyBorder="0" applyAlignment="0" applyProtection="0"/>
    <xf numFmtId="9" fontId="7" fillId="0" borderId="0" applyFont="0" applyFill="0" applyBorder="0" applyAlignment="0" applyProtection="0"/>
    <xf numFmtId="0" fontId="3" fillId="0" borderId="0">
      <alignment vertical="center"/>
    </xf>
    <xf numFmtId="43"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43" fontId="2" fillId="0" borderId="0" applyFont="0" applyFill="0" applyBorder="0" applyAlignment="0" applyProtection="0"/>
    <xf numFmtId="164" fontId="22" fillId="0" borderId="0" applyFont="0" applyFill="0" applyBorder="0" applyAlignment="0" applyProtection="0"/>
    <xf numFmtId="170" fontId="2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0" fontId="3" fillId="0" borderId="0"/>
    <xf numFmtId="171" fontId="3" fillId="0" borderId="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cellStyleXfs>
  <cellXfs count="207">
    <xf numFmtId="0" fontId="0" fillId="0" borderId="0" xfId="0"/>
    <xf numFmtId="0" fontId="6" fillId="0" borderId="1" xfId="0"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left"/>
    </xf>
    <xf numFmtId="0" fontId="6" fillId="0" borderId="1" xfId="0" quotePrefix="1" applyFont="1" applyBorder="1" applyAlignment="1">
      <alignment horizontal="center" vertical="center" wrapText="1"/>
    </xf>
    <xf numFmtId="15" fontId="6" fillId="0" borderId="1" xfId="0" quotePrefix="1" applyNumberFormat="1" applyFont="1" applyBorder="1" applyAlignment="1">
      <alignment horizontal="center" vertical="center" wrapText="1"/>
    </xf>
    <xf numFmtId="165" fontId="6" fillId="0" borderId="0" xfId="1" applyNumberFormat="1" applyFont="1" applyAlignment="1">
      <alignment vertical="center"/>
    </xf>
    <xf numFmtId="15" fontId="6" fillId="0" borderId="0" xfId="0" applyNumberFormat="1" applyFont="1" applyAlignment="1">
      <alignment vertical="center"/>
    </xf>
    <xf numFmtId="2" fontId="6" fillId="0" borderId="1" xfId="0" applyNumberFormat="1" applyFont="1" applyBorder="1" applyAlignment="1">
      <alignment horizontal="center" vertical="center" wrapText="1"/>
    </xf>
    <xf numFmtId="0" fontId="6" fillId="0" borderId="1" xfId="0" applyFont="1" applyBorder="1" applyAlignment="1">
      <alignment horizontal="right" vertical="top" wrapText="1"/>
    </xf>
    <xf numFmtId="164" fontId="6" fillId="0" borderId="0" xfId="1" applyFont="1" applyAlignment="1">
      <alignment vertical="center"/>
    </xf>
    <xf numFmtId="9" fontId="6" fillId="0" borderId="0" xfId="2" applyFont="1" applyAlignment="1">
      <alignment vertical="center"/>
    </xf>
    <xf numFmtId="0" fontId="6" fillId="0" borderId="1" xfId="0" applyFont="1" applyBorder="1" applyAlignment="1">
      <alignment vertical="center"/>
    </xf>
    <xf numFmtId="165" fontId="5" fillId="0" borderId="1" xfId="1" applyNumberFormat="1" applyFont="1" applyFill="1" applyBorder="1" applyAlignment="1">
      <alignment vertical="center" wrapText="1"/>
    </xf>
    <xf numFmtId="165" fontId="5" fillId="0" borderId="1" xfId="1" applyNumberFormat="1" applyFont="1" applyFill="1" applyBorder="1" applyAlignment="1">
      <alignment horizontal="right" vertical="center" wrapText="1"/>
    </xf>
    <xf numFmtId="0" fontId="6" fillId="0" borderId="0" xfId="0" applyFont="1" applyAlignment="1">
      <alignment horizontal="center" vertical="top"/>
    </xf>
    <xf numFmtId="43" fontId="6" fillId="0" borderId="0" xfId="0" applyNumberFormat="1" applyFont="1" applyAlignment="1">
      <alignment vertical="center"/>
    </xf>
    <xf numFmtId="16" fontId="6" fillId="0" borderId="0" xfId="0" applyNumberFormat="1" applyFont="1" applyAlignment="1">
      <alignment vertical="center"/>
    </xf>
    <xf numFmtId="165" fontId="6" fillId="0" borderId="1" xfId="1" applyNumberFormat="1" applyFont="1" applyFill="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 xfId="0" applyFont="1" applyBorder="1" applyAlignment="1">
      <alignment horizontal="right" vertical="center" wrapText="1"/>
    </xf>
    <xf numFmtId="15" fontId="6"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6" fillId="0" borderId="12"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horizontal="center" vertical="top"/>
    </xf>
    <xf numFmtId="0" fontId="6" fillId="0" borderId="10" xfId="0"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center" vertical="center"/>
    </xf>
    <xf numFmtId="0" fontId="12" fillId="0" borderId="8" xfId="0" applyFont="1" applyBorder="1" applyAlignment="1">
      <alignment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15" fillId="0" borderId="1" xfId="3" applyFont="1" applyBorder="1" applyAlignment="1">
      <alignment horizontal="left" vertical="center" wrapText="1"/>
    </xf>
    <xf numFmtId="0" fontId="15" fillId="0" borderId="1" xfId="3" applyFont="1" applyBorder="1" applyAlignment="1">
      <alignment horizontal="center" vertical="center"/>
    </xf>
    <xf numFmtId="168" fontId="15" fillId="0" borderId="1" xfId="4" applyNumberFormat="1" applyFont="1" applyBorder="1" applyAlignment="1">
      <alignment horizontal="center" vertical="center"/>
    </xf>
    <xf numFmtId="168" fontId="15" fillId="0" borderId="1" xfId="4" applyNumberFormat="1" applyFont="1" applyBorder="1" applyAlignment="1">
      <alignment horizontal="right" vertical="center"/>
    </xf>
    <xf numFmtId="0" fontId="12" fillId="4" borderId="1" xfId="3" applyFont="1" applyFill="1" applyBorder="1" applyAlignment="1">
      <alignment horizontal="center" vertical="center"/>
    </xf>
    <xf numFmtId="0" fontId="14" fillId="4" borderId="1" xfId="3" applyFont="1" applyFill="1" applyBorder="1">
      <alignment vertical="center"/>
    </xf>
    <xf numFmtId="168" fontId="14" fillId="4" borderId="1" xfId="4" applyNumberFormat="1" applyFont="1" applyFill="1" applyBorder="1">
      <alignment vertical="center"/>
    </xf>
    <xf numFmtId="168" fontId="14" fillId="4" borderId="1" xfId="4" applyNumberFormat="1" applyFont="1" applyFill="1" applyBorder="1" applyAlignment="1">
      <alignment horizontal="right" vertical="center"/>
    </xf>
    <xf numFmtId="0" fontId="14" fillId="4" borderId="1" xfId="3" applyFont="1" applyFill="1" applyBorder="1" applyAlignment="1">
      <alignment horizontal="right" vertical="center"/>
    </xf>
    <xf numFmtId="168" fontId="14" fillId="4" borderId="1" xfId="3" applyNumberFormat="1" applyFont="1" applyFill="1" applyBorder="1">
      <alignment vertical="center"/>
    </xf>
    <xf numFmtId="9" fontId="15" fillId="0" borderId="1" xfId="2" applyFont="1" applyBorder="1" applyAlignment="1">
      <alignment horizontal="right" vertical="center"/>
    </xf>
    <xf numFmtId="10" fontId="14" fillId="4" borderId="1" xfId="2" applyNumberFormat="1" applyFont="1" applyFill="1" applyBorder="1" applyAlignment="1">
      <alignment horizontal="right" vertical="center"/>
    </xf>
    <xf numFmtId="0" fontId="16" fillId="5" borderId="1" xfId="3" applyFont="1" applyFill="1" applyBorder="1" applyAlignment="1">
      <alignment horizontal="center" vertical="center"/>
    </xf>
    <xf numFmtId="0" fontId="18" fillId="0" borderId="1" xfId="6" applyFont="1" applyBorder="1" applyAlignment="1">
      <alignment vertical="center" wrapText="1"/>
    </xf>
    <xf numFmtId="3" fontId="20" fillId="0" borderId="1" xfId="6" applyNumberFormat="1" applyFont="1" applyBorder="1" applyAlignment="1">
      <alignment horizontal="center" vertical="center"/>
    </xf>
    <xf numFmtId="3" fontId="20" fillId="2" borderId="1" xfId="6" applyNumberFormat="1" applyFont="1" applyFill="1" applyBorder="1" applyAlignment="1">
      <alignment horizontal="center" vertical="center"/>
    </xf>
    <xf numFmtId="164" fontId="21" fillId="0" borderId="1" xfId="8" applyFont="1" applyFill="1" applyBorder="1" applyAlignment="1" applyProtection="1">
      <alignment horizontal="center" vertical="center"/>
    </xf>
    <xf numFmtId="164" fontId="20" fillId="0" borderId="1" xfId="8" applyFont="1" applyFill="1" applyBorder="1" applyAlignment="1" applyProtection="1">
      <alignment horizontal="center" vertical="center"/>
    </xf>
    <xf numFmtId="2" fontId="20" fillId="0" borderId="1" xfId="8" applyNumberFormat="1" applyFont="1" applyFill="1" applyBorder="1" applyAlignment="1" applyProtection="1">
      <alignment horizontal="center" vertical="center"/>
    </xf>
    <xf numFmtId="2" fontId="20" fillId="2" borderId="1" xfId="8" applyNumberFormat="1" applyFont="1" applyFill="1" applyBorder="1" applyAlignment="1" applyProtection="1">
      <alignment horizontal="center" vertical="center"/>
    </xf>
    <xf numFmtId="164" fontId="20" fillId="2" borderId="1" xfId="8" applyFont="1" applyFill="1" applyBorder="1" applyAlignment="1" applyProtection="1">
      <alignment horizontal="center" vertical="center"/>
    </xf>
    <xf numFmtId="164" fontId="21" fillId="2" borderId="1" xfId="8" applyFont="1" applyFill="1" applyBorder="1" applyAlignment="1" applyProtection="1">
      <alignment horizontal="center" vertical="center"/>
    </xf>
    <xf numFmtId="170" fontId="21" fillId="7" borderId="1" xfId="9" applyFont="1" applyFill="1" applyBorder="1" applyAlignment="1" applyProtection="1">
      <alignment horizontal="center" vertical="center"/>
    </xf>
    <xf numFmtId="2" fontId="20" fillId="0" borderId="1" xfId="6" applyNumberFormat="1" applyFont="1" applyBorder="1" applyAlignment="1">
      <alignment horizontal="center" vertical="center"/>
    </xf>
    <xf numFmtId="2" fontId="19" fillId="2" borderId="1" xfId="6" applyNumberFormat="1" applyFont="1" applyFill="1" applyBorder="1" applyAlignment="1">
      <alignment horizontal="center" vertical="center"/>
    </xf>
    <xf numFmtId="2" fontId="20" fillId="2" borderId="1" xfId="6" applyNumberFormat="1" applyFont="1" applyFill="1" applyBorder="1" applyAlignment="1">
      <alignment horizontal="center" vertical="center"/>
    </xf>
    <xf numFmtId="0" fontId="15" fillId="7" borderId="1" xfId="3" applyFont="1" applyFill="1" applyBorder="1" applyAlignment="1">
      <alignment horizontal="center" vertical="center"/>
    </xf>
    <xf numFmtId="168" fontId="15" fillId="7" borderId="1" xfId="4" applyNumberFormat="1" applyFont="1" applyFill="1" applyBorder="1" applyAlignment="1">
      <alignment horizontal="right" vertical="center"/>
    </xf>
    <xf numFmtId="9" fontId="15" fillId="7" borderId="1" xfId="2" applyFont="1" applyFill="1" applyBorder="1" applyAlignment="1">
      <alignment horizontal="right" vertical="center"/>
    </xf>
    <xf numFmtId="0" fontId="15" fillId="2" borderId="1" xfId="3" applyFont="1" applyFill="1" applyBorder="1" applyAlignment="1">
      <alignment horizontal="center" vertical="center"/>
    </xf>
    <xf numFmtId="0" fontId="19" fillId="2" borderId="1" xfId="6" applyFont="1" applyFill="1" applyBorder="1" applyAlignment="1">
      <alignment vertical="center"/>
    </xf>
    <xf numFmtId="168" fontId="15" fillId="2" borderId="1" xfId="4" applyNumberFormat="1" applyFont="1" applyFill="1" applyBorder="1" applyAlignment="1">
      <alignment horizontal="right" vertical="center"/>
    </xf>
    <xf numFmtId="164" fontId="20" fillId="2" borderId="2" xfId="8" applyFont="1" applyFill="1" applyBorder="1" applyAlignment="1" applyProtection="1">
      <alignment horizontal="center" vertical="center"/>
    </xf>
    <xf numFmtId="9" fontId="15" fillId="2" borderId="1" xfId="2" applyFont="1" applyFill="1" applyBorder="1" applyAlignment="1">
      <alignment horizontal="right" vertical="center"/>
    </xf>
    <xf numFmtId="0" fontId="20" fillId="2" borderId="1" xfId="0" applyFont="1" applyFill="1" applyBorder="1" applyAlignment="1">
      <alignment wrapText="1"/>
    </xf>
    <xf numFmtId="1" fontId="25" fillId="0" borderId="1" xfId="12" applyNumberFormat="1" applyFont="1" applyBorder="1" applyAlignment="1">
      <alignment horizontal="center" vertical="center" wrapText="1"/>
    </xf>
    <xf numFmtId="3" fontId="20" fillId="7" borderId="1" xfId="6" applyNumberFormat="1" applyFont="1" applyFill="1" applyBorder="1" applyAlignment="1">
      <alignment horizontal="center" vertical="center"/>
    </xf>
    <xf numFmtId="164" fontId="20" fillId="7" borderId="1" xfId="8" applyFont="1" applyFill="1" applyBorder="1" applyAlignment="1" applyProtection="1">
      <alignment horizontal="center" vertical="center"/>
    </xf>
    <xf numFmtId="0" fontId="18" fillId="7" borderId="1" xfId="6" applyFont="1" applyFill="1" applyBorder="1" applyAlignment="1">
      <alignment vertical="center" wrapText="1"/>
    </xf>
    <xf numFmtId="168" fontId="23" fillId="0" borderId="1" xfId="14" applyNumberFormat="1" applyFont="1" applyBorder="1" applyAlignment="1">
      <alignment horizontal="center" vertical="center" wrapText="1"/>
    </xf>
    <xf numFmtId="168" fontId="23" fillId="0" borderId="1" xfId="10" applyNumberFormat="1" applyFont="1" applyBorder="1" applyAlignment="1">
      <alignment vertical="center" wrapText="1"/>
    </xf>
    <xf numFmtId="0" fontId="0" fillId="0" borderId="1" xfId="0" applyBorder="1"/>
    <xf numFmtId="0" fontId="0" fillId="8" borderId="1" xfId="0" applyFill="1" applyBorder="1"/>
    <xf numFmtId="0" fontId="3" fillId="0" borderId="1" xfId="0" applyFont="1" applyBorder="1"/>
    <xf numFmtId="168" fontId="0" fillId="0" borderId="1" xfId="0" applyNumberFormat="1" applyBorder="1"/>
    <xf numFmtId="168" fontId="27" fillId="8" borderId="1" xfId="0" applyNumberFormat="1" applyFont="1" applyFill="1" applyBorder="1"/>
    <xf numFmtId="0" fontId="27" fillId="8" borderId="1" xfId="0" applyFont="1" applyFill="1" applyBorder="1"/>
    <xf numFmtId="0" fontId="3" fillId="0" borderId="1" xfId="0" applyFont="1" applyBorder="1" applyAlignment="1">
      <alignment horizontal="center" vertical="center" wrapText="1"/>
    </xf>
    <xf numFmtId="0" fontId="3" fillId="0" borderId="1" xfId="0" applyFont="1" applyBorder="1" applyAlignment="1">
      <alignment horizontal="left" wrapText="1"/>
    </xf>
    <xf numFmtId="0" fontId="12" fillId="2" borderId="1" xfId="3" applyFont="1" applyFill="1" applyBorder="1" applyAlignment="1">
      <alignment horizontal="center" vertical="center"/>
    </xf>
    <xf numFmtId="168" fontId="12" fillId="2" borderId="1" xfId="4" applyNumberFormat="1" applyFont="1" applyFill="1" applyBorder="1" applyAlignment="1">
      <alignment horizontal="right" vertical="center"/>
    </xf>
    <xf numFmtId="43" fontId="12" fillId="2" borderId="1" xfId="3" applyNumberFormat="1" applyFont="1" applyFill="1" applyBorder="1" applyAlignment="1">
      <alignment horizontal="center" vertical="center"/>
    </xf>
    <xf numFmtId="168" fontId="12" fillId="2" borderId="1" xfId="4" applyNumberFormat="1" applyFont="1" applyFill="1" applyBorder="1" applyAlignment="1">
      <alignment horizontal="center" vertical="center"/>
    </xf>
    <xf numFmtId="168" fontId="1" fillId="0" borderId="1" xfId="14" applyNumberFormat="1" applyFont="1" applyBorder="1" applyAlignment="1">
      <alignment horizontal="center" vertical="center" wrapText="1"/>
    </xf>
    <xf numFmtId="0" fontId="3" fillId="0" borderId="1" xfId="12" applyBorder="1" applyAlignment="1">
      <alignment horizontal="center"/>
    </xf>
    <xf numFmtId="0" fontId="3" fillId="0" borderId="0" xfId="12"/>
    <xf numFmtId="0" fontId="3" fillId="9" borderId="1" xfId="12" applyFill="1" applyBorder="1" applyAlignment="1">
      <alignment horizontal="center"/>
    </xf>
    <xf numFmtId="2" fontId="3" fillId="3" borderId="1" xfId="12" applyNumberFormat="1" applyFill="1" applyBorder="1" applyAlignment="1">
      <alignment horizontal="center"/>
    </xf>
    <xf numFmtId="43" fontId="3" fillId="3" borderId="1" xfId="12" applyNumberFormat="1" applyFill="1" applyBorder="1" applyAlignment="1">
      <alignment horizontal="center"/>
    </xf>
    <xf numFmtId="0" fontId="3" fillId="0" borderId="1" xfId="12" applyBorder="1" applyAlignment="1">
      <alignment horizontal="center" wrapText="1"/>
    </xf>
    <xf numFmtId="43" fontId="0" fillId="9" borderId="1" xfId="15" applyFont="1" applyFill="1" applyBorder="1" applyAlignment="1">
      <alignment horizontal="center"/>
    </xf>
    <xf numFmtId="0" fontId="3" fillId="0" borderId="1" xfId="12" applyBorder="1"/>
    <xf numFmtId="43" fontId="3" fillId="0" borderId="1" xfId="12" applyNumberFormat="1" applyBorder="1"/>
    <xf numFmtId="0" fontId="3" fillId="6" borderId="1" xfId="12" applyFill="1" applyBorder="1"/>
    <xf numFmtId="43" fontId="3" fillId="6" borderId="1" xfId="12" applyNumberFormat="1" applyFill="1" applyBorder="1"/>
    <xf numFmtId="9" fontId="0" fillId="9" borderId="1" xfId="2" applyFont="1" applyFill="1" applyBorder="1" applyAlignment="1">
      <alignment horizontal="center"/>
    </xf>
    <xf numFmtId="0" fontId="3" fillId="9" borderId="1" xfId="12" applyFill="1" applyBorder="1" applyAlignment="1">
      <alignment horizont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6" fillId="0" borderId="0" xfId="0" applyFont="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xf>
    <xf numFmtId="0" fontId="5" fillId="0" borderId="11" xfId="0" applyFont="1" applyBorder="1" applyAlignment="1">
      <alignment horizontal="center" vertical="top"/>
    </xf>
    <xf numFmtId="0" fontId="6" fillId="0" borderId="11" xfId="0" applyFont="1" applyBorder="1" applyAlignment="1">
      <alignment horizontal="center" vertical="center" wrapText="1"/>
    </xf>
    <xf numFmtId="0" fontId="6" fillId="0" borderId="0" xfId="0" applyFont="1" applyAlignment="1">
      <alignment horizontal="center" vertical="center"/>
    </xf>
    <xf numFmtId="0" fontId="12" fillId="0" borderId="11" xfId="0" applyFont="1" applyBorder="1" applyAlignment="1">
      <alignment horizontal="center" vertical="center"/>
    </xf>
    <xf numFmtId="0" fontId="6" fillId="0" borderId="11" xfId="0" applyFont="1" applyBorder="1" applyAlignment="1">
      <alignment horizontal="center" vertical="center"/>
    </xf>
    <xf numFmtId="0" fontId="5" fillId="0" borderId="11" xfId="0" applyFont="1" applyBorder="1" applyAlignment="1">
      <alignment horizontal="center" vertical="top"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167"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top" wrapText="1"/>
    </xf>
    <xf numFmtId="0" fontId="6" fillId="0" borderId="2" xfId="0" applyFont="1" applyBorder="1" applyAlignment="1">
      <alignment vertical="center" wrapText="1"/>
    </xf>
    <xf numFmtId="0" fontId="6" fillId="0" borderId="4"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justify"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167" fontId="6" fillId="0" borderId="2"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67" fontId="6" fillId="0" borderId="4" xfId="0" applyNumberFormat="1" applyFont="1" applyBorder="1" applyAlignment="1">
      <alignment horizontal="center" vertical="center" wrapText="1"/>
    </xf>
    <xf numFmtId="166" fontId="6" fillId="0" borderId="2" xfId="0" applyNumberFormat="1" applyFont="1" applyBorder="1" applyAlignment="1">
      <alignment horizontal="justify" vertical="center" wrapText="1"/>
    </xf>
    <xf numFmtId="166" fontId="6" fillId="0" borderId="3" xfId="0" applyNumberFormat="1" applyFont="1" applyBorder="1" applyAlignment="1">
      <alignment horizontal="justify" vertical="center" wrapText="1"/>
    </xf>
    <xf numFmtId="166" fontId="6" fillId="0" borderId="4" xfId="0" applyNumberFormat="1" applyFont="1" applyBorder="1" applyAlignment="1">
      <alignment horizontal="justify" vertical="center" wrapText="1"/>
    </xf>
    <xf numFmtId="15" fontId="6" fillId="0" borderId="2" xfId="0" quotePrefix="1" applyNumberFormat="1" applyFont="1" applyBorder="1" applyAlignment="1">
      <alignment horizontal="center" vertical="center" wrapText="1"/>
    </xf>
    <xf numFmtId="15" fontId="6" fillId="0" borderId="3" xfId="0" quotePrefix="1" applyNumberFormat="1" applyFont="1" applyBorder="1" applyAlignment="1">
      <alignment horizontal="center" vertical="center" wrapText="1"/>
    </xf>
    <xf numFmtId="15" fontId="6" fillId="0" borderId="4" xfId="0" quotePrefix="1" applyNumberFormat="1" applyFont="1" applyBorder="1" applyAlignment="1">
      <alignment horizontal="center" vertical="center" wrapText="1"/>
    </xf>
    <xf numFmtId="0" fontId="6" fillId="0" borderId="1" xfId="0" applyFont="1" applyBorder="1" applyAlignment="1">
      <alignment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2" xfId="0" quotePrefix="1"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2" borderId="1"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1" xfId="0" applyFont="1" applyBorder="1" applyAlignment="1">
      <alignment horizontal="center" vertical="center"/>
    </xf>
    <xf numFmtId="0" fontId="5" fillId="0" borderId="1" xfId="0" applyFont="1" applyBorder="1" applyAlignment="1">
      <alignment horizontal="justify" vertical="center" wrapText="1"/>
    </xf>
    <xf numFmtId="0" fontId="6" fillId="0" borderId="1" xfId="0" applyFont="1" applyBorder="1" applyAlignment="1">
      <alignment horizontal="right" vertical="center" wrapText="1"/>
    </xf>
    <xf numFmtId="0" fontId="6" fillId="0" borderId="2" xfId="0" quotePrefix="1"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165" fontId="5" fillId="0" borderId="2" xfId="1" applyNumberFormat="1" applyFont="1" applyFill="1" applyBorder="1" applyAlignment="1">
      <alignment horizontal="right" vertical="center" wrapText="1"/>
    </xf>
    <xf numFmtId="165" fontId="5" fillId="0" borderId="3" xfId="1" applyNumberFormat="1" applyFont="1" applyFill="1" applyBorder="1" applyAlignment="1">
      <alignment horizontal="right" vertical="center" wrapText="1"/>
    </xf>
    <xf numFmtId="0" fontId="6" fillId="0" borderId="3" xfId="0" applyFont="1" applyBorder="1" applyAlignment="1">
      <alignment horizontal="right" vertical="center"/>
    </xf>
    <xf numFmtId="165" fontId="6" fillId="0" borderId="2" xfId="1" applyNumberFormat="1" applyFont="1" applyFill="1" applyBorder="1" applyAlignment="1">
      <alignment horizontal="right" vertical="center" wrapText="1"/>
    </xf>
    <xf numFmtId="165" fontId="6" fillId="0" borderId="3" xfId="1" applyNumberFormat="1" applyFont="1" applyFill="1" applyBorder="1" applyAlignment="1">
      <alignment horizontal="right" vertical="center" wrapText="1"/>
    </xf>
    <xf numFmtId="165" fontId="5" fillId="0" borderId="2" xfId="1" applyNumberFormat="1" applyFont="1" applyFill="1" applyBorder="1" applyAlignment="1">
      <alignment horizontal="center" vertical="center" wrapText="1"/>
    </xf>
    <xf numFmtId="165" fontId="5" fillId="0" borderId="3" xfId="1" applyNumberFormat="1" applyFont="1" applyFill="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5" xfId="0" applyFont="1" applyBorder="1" applyAlignment="1">
      <alignment horizontal="center" vertical="top" wrapText="1"/>
    </xf>
    <xf numFmtId="0" fontId="5" fillId="0" borderId="15" xfId="0" applyFont="1" applyBorder="1" applyAlignment="1">
      <alignment horizontal="left" vertical="top" wrapText="1"/>
    </xf>
    <xf numFmtId="0" fontId="5" fillId="0" borderId="1" xfId="0" applyFont="1" applyBorder="1" applyAlignment="1">
      <alignment horizontal="center" vertical="top" wrapText="1"/>
    </xf>
    <xf numFmtId="0" fontId="6" fillId="0" borderId="1" xfId="0" applyFont="1" applyBorder="1" applyAlignment="1">
      <alignment horizontal="left" vertical="center"/>
    </xf>
    <xf numFmtId="0" fontId="6" fillId="0" borderId="1" xfId="0" applyFont="1" applyBorder="1" applyAlignment="1">
      <alignment horizontal="justify" vertical="center"/>
    </xf>
    <xf numFmtId="0" fontId="13" fillId="0" borderId="0" xfId="3" applyFont="1" applyAlignment="1">
      <alignment horizontal="center" vertical="center"/>
    </xf>
    <xf numFmtId="0" fontId="13" fillId="0" borderId="13" xfId="3" applyFont="1" applyBorder="1" applyAlignment="1">
      <alignment vertical="center" wrapText="1"/>
    </xf>
    <xf numFmtId="0" fontId="16" fillId="5" borderId="1" xfId="3" applyFont="1" applyFill="1" applyBorder="1" applyAlignment="1">
      <alignment horizontal="center" vertical="center"/>
    </xf>
    <xf numFmtId="0" fontId="16" fillId="5" borderId="1" xfId="3" applyFont="1" applyFill="1" applyBorder="1" applyAlignment="1">
      <alignment horizontal="center" vertical="center" wrapText="1"/>
    </xf>
    <xf numFmtId="0" fontId="16" fillId="5" borderId="1" xfId="4" applyNumberFormat="1" applyFont="1" applyFill="1" applyBorder="1" applyAlignment="1">
      <alignment horizontal="center" vertical="center"/>
    </xf>
    <xf numFmtId="0" fontId="17" fillId="5" borderId="1" xfId="3" applyFont="1" applyFill="1" applyBorder="1" applyAlignment="1">
      <alignment horizontal="center" vertical="center" wrapText="1"/>
    </xf>
    <xf numFmtId="0" fontId="17" fillId="5" borderId="5" xfId="3" applyFont="1" applyFill="1" applyBorder="1" applyAlignment="1">
      <alignment horizontal="center" vertical="center" wrapText="1"/>
    </xf>
    <xf numFmtId="0" fontId="17" fillId="5" borderId="15" xfId="3" applyFont="1" applyFill="1" applyBorder="1" applyAlignment="1">
      <alignment horizontal="center" vertical="center" wrapText="1"/>
    </xf>
    <xf numFmtId="0" fontId="13" fillId="0" borderId="8" xfId="3" applyFont="1" applyBorder="1" applyAlignment="1">
      <alignment horizontal="left" vertical="center"/>
    </xf>
    <xf numFmtId="0" fontId="13" fillId="0" borderId="0" xfId="3" applyFont="1" applyAlignment="1">
      <alignment horizontal="left" vertical="center"/>
    </xf>
    <xf numFmtId="0" fontId="13" fillId="0" borderId="13" xfId="3" applyFont="1" applyBorder="1" applyAlignment="1">
      <alignment horizontal="left" vertical="center" wrapText="1"/>
    </xf>
    <xf numFmtId="0" fontId="13" fillId="0" borderId="8" xfId="3" applyFont="1" applyBorder="1" applyAlignment="1">
      <alignment horizontal="center" vertical="center"/>
    </xf>
  </cellXfs>
  <cellStyles count="17">
    <cellStyle name="Comma" xfId="1" builtinId="3"/>
    <cellStyle name="Comma 10" xfId="14"/>
    <cellStyle name="Comma 10 2" xfId="15"/>
    <cellStyle name="Comma 2" xfId="4"/>
    <cellStyle name="Comma 2 2" xfId="8"/>
    <cellStyle name="Comma 2 2 2" xfId="9"/>
    <cellStyle name="Comma 2 2 2 5" xfId="13"/>
    <cellStyle name="Comma 2 3" xfId="10"/>
    <cellStyle name="Comma 2 5" xfId="7"/>
    <cellStyle name="Comma 4" xfId="11"/>
    <cellStyle name="Normal" xfId="0" builtinId="0"/>
    <cellStyle name="Normal 11" xfId="12"/>
    <cellStyle name="Normal 2" xfId="3"/>
    <cellStyle name="Normal_Prelims" xfId="6"/>
    <cellStyle name="Percent" xfId="2" builtinId="5"/>
    <cellStyle name="Percent 2" xfId="5"/>
    <cellStyle name="Percent 3" xfId="16"/>
  </cellStyles>
  <dxfs count="7">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9" defaultPivotStyle="PivotStyleLight16"/>
  <colors>
    <mruColors>
      <color rgb="FF963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327450</xdr:colOff>
      <xdr:row>60</xdr:row>
      <xdr:rowOff>30089</xdr:rowOff>
    </xdr:from>
    <xdr:to>
      <xdr:col>6</xdr:col>
      <xdr:colOff>494227</xdr:colOff>
      <xdr:row>63</xdr:row>
      <xdr:rowOff>197689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4883275" y="22512683"/>
          <a:ext cx="166777" cy="787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53686</xdr:colOff>
      <xdr:row>15</xdr:row>
      <xdr:rowOff>0</xdr:rowOff>
    </xdr:from>
    <xdr:ext cx="545523" cy="248851"/>
    <xdr:sp macro="" textlink="">
      <xdr:nvSpPr>
        <xdr:cNvPr id="2" name="TextBox 1">
          <a:extLst>
            <a:ext uri="{FF2B5EF4-FFF2-40B4-BE49-F238E27FC236}">
              <a16:creationId xmlns:a16="http://schemas.microsoft.com/office/drawing/2014/main" id="{29C21F99-600F-4575-91BC-3D612B45A817}"/>
            </a:ext>
          </a:extLst>
        </xdr:cNvPr>
        <xdr:cNvSpPr txBox="1"/>
      </xdr:nvSpPr>
      <xdr:spPr>
        <a:xfrm>
          <a:off x="8416636" y="3429000"/>
          <a:ext cx="5455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a:p>
      </xdr:txBody>
    </xdr:sp>
    <xdr:clientData/>
  </xdr:oneCellAnchor>
  <xdr:oneCellAnchor>
    <xdr:from>
      <xdr:col>8</xdr:col>
      <xdr:colOff>53686</xdr:colOff>
      <xdr:row>15</xdr:row>
      <xdr:rowOff>0</xdr:rowOff>
    </xdr:from>
    <xdr:ext cx="545523" cy="103574"/>
    <xdr:sp macro="" textlink="">
      <xdr:nvSpPr>
        <xdr:cNvPr id="3" name="TextBox 2">
          <a:extLst>
            <a:ext uri="{FF2B5EF4-FFF2-40B4-BE49-F238E27FC236}">
              <a16:creationId xmlns:a16="http://schemas.microsoft.com/office/drawing/2014/main" id="{76569110-C743-463D-8AA4-090DD2C6AA3B}"/>
            </a:ext>
          </a:extLst>
        </xdr:cNvPr>
        <xdr:cNvSpPr txBox="1"/>
      </xdr:nvSpPr>
      <xdr:spPr>
        <a:xfrm flipV="1">
          <a:off x="8416636" y="3677851"/>
          <a:ext cx="545523" cy="103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8</xdr:col>
      <xdr:colOff>53686</xdr:colOff>
      <xdr:row>15</xdr:row>
      <xdr:rowOff>0</xdr:rowOff>
    </xdr:from>
    <xdr:ext cx="545523" cy="264560"/>
    <xdr:sp macro="" textlink="">
      <xdr:nvSpPr>
        <xdr:cNvPr id="5" name="TextBox 4">
          <a:extLst>
            <a:ext uri="{FF2B5EF4-FFF2-40B4-BE49-F238E27FC236}">
              <a16:creationId xmlns:a16="http://schemas.microsoft.com/office/drawing/2014/main" id="{5BC2ED50-FE8F-48B3-A8B8-684CE2DBE298}"/>
            </a:ext>
          </a:extLst>
        </xdr:cNvPr>
        <xdr:cNvSpPr txBox="1"/>
      </xdr:nvSpPr>
      <xdr:spPr>
        <a:xfrm>
          <a:off x="6664036" y="4152900"/>
          <a:ext cx="54552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IN" sz="1100" b="0" i="0" u="none" strike="noStrike">
              <a:solidFill>
                <a:schemeClr val="tx1"/>
              </a:solidFill>
              <a:effectLst/>
              <a:latin typeface="+mn-lt"/>
              <a:ea typeface="+mn-ea"/>
              <a:cs typeface="+mn-cs"/>
            </a:rPr>
            <a:t>      </a:t>
          </a:r>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ishant\Projects\Variations\Pioneer\BOQ%20Variation%20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FA-SO"/>
      <sheetName val="Summary1"/>
      <sheetName val="AJ KitechenVariation Statement "/>
      <sheetName val="Shawarma Variation Statement"/>
      <sheetName val="Chai Point F03"/>
      <sheetName val="Chai Point- D08"/>
    </sheetNames>
    <sheetDataSet>
      <sheetData sheetId="0"/>
      <sheetData sheetId="1"/>
      <sheetData sheetId="2">
        <row r="105">
          <cell r="J105">
            <v>1205717.682</v>
          </cell>
        </row>
      </sheetData>
      <sheetData sheetId="3">
        <row r="69">
          <cell r="L69">
            <v>463845</v>
          </cell>
        </row>
      </sheetData>
      <sheetData sheetId="4">
        <row r="20">
          <cell r="L20">
            <v>180675</v>
          </cell>
        </row>
      </sheetData>
      <sheetData sheetId="5">
        <row r="18">
          <cell r="L18">
            <v>143150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view="pageBreakPreview" topLeftCell="A39" zoomScale="85" zoomScaleNormal="100" zoomScaleSheetLayoutView="85" workbookViewId="0">
      <selection activeCell="K53" sqref="K53"/>
    </sheetView>
  </sheetViews>
  <sheetFormatPr defaultColWidth="9.140625" defaultRowHeight="14.25"/>
  <cols>
    <col min="1" max="1" width="3.140625" style="3" customWidth="1"/>
    <col min="2" max="2" width="18.7109375" style="3" customWidth="1"/>
    <col min="3" max="3" width="6.42578125" style="3" customWidth="1"/>
    <col min="4" max="4" width="9.140625" style="3"/>
    <col min="5" max="5" width="7.5703125" style="3" customWidth="1"/>
    <col min="6" max="6" width="24.85546875" style="3" customWidth="1"/>
    <col min="7" max="7" width="8.140625" style="3" customWidth="1"/>
    <col min="8" max="8" width="18.7109375" style="3" customWidth="1"/>
    <col min="9" max="10" width="17" style="3" customWidth="1"/>
    <col min="11" max="11" width="16.42578125" style="3" customWidth="1"/>
    <col min="12" max="12" width="11.85546875" style="3" bestFit="1" customWidth="1"/>
    <col min="13" max="16384" width="9.140625" style="3"/>
  </cols>
  <sheetData>
    <row r="1" spans="1:12" s="2" customFormat="1" hidden="1">
      <c r="A1" s="33"/>
      <c r="B1" s="34"/>
      <c r="C1" s="34"/>
      <c r="D1" s="34"/>
      <c r="E1" s="34"/>
      <c r="F1" s="34"/>
      <c r="G1" s="34"/>
      <c r="H1" s="34"/>
      <c r="I1" s="34"/>
      <c r="J1" s="35"/>
    </row>
    <row r="2" spans="1:12" ht="18.75" customHeight="1">
      <c r="A2" s="127" t="s">
        <v>118</v>
      </c>
      <c r="B2" s="128"/>
      <c r="C2" s="128"/>
      <c r="D2" s="128"/>
      <c r="E2" s="128"/>
      <c r="F2" s="128"/>
      <c r="G2" s="128"/>
      <c r="H2" s="128"/>
      <c r="I2" s="128"/>
      <c r="J2" s="129"/>
      <c r="L2" s="4"/>
    </row>
    <row r="3" spans="1:12" ht="15">
      <c r="A3" s="162"/>
      <c r="B3" s="163"/>
      <c r="C3" s="163"/>
      <c r="D3" s="163"/>
      <c r="E3" s="163"/>
      <c r="F3" s="163"/>
      <c r="G3" s="163"/>
      <c r="H3" s="163"/>
      <c r="I3" s="39" t="s">
        <v>148</v>
      </c>
      <c r="J3" s="38" t="s">
        <v>158</v>
      </c>
      <c r="L3" s="4"/>
    </row>
    <row r="4" spans="1:12" ht="18" customHeight="1">
      <c r="A4" s="122" t="s">
        <v>0</v>
      </c>
      <c r="B4" s="122"/>
      <c r="C4" s="122"/>
      <c r="D4" s="122"/>
      <c r="E4" s="122"/>
      <c r="F4" s="122"/>
      <c r="G4" s="122"/>
      <c r="H4" s="122"/>
      <c r="I4" s="122"/>
      <c r="J4" s="122"/>
      <c r="L4" s="4"/>
    </row>
    <row r="5" spans="1:12" ht="20.25" customHeight="1">
      <c r="A5" s="122" t="s">
        <v>159</v>
      </c>
      <c r="B5" s="122"/>
      <c r="C5" s="122"/>
      <c r="D5" s="122"/>
      <c r="E5" s="122"/>
      <c r="F5" s="122"/>
      <c r="G5" s="122"/>
      <c r="H5" s="122"/>
      <c r="I5" s="122"/>
      <c r="J5" s="122"/>
      <c r="L5" s="4"/>
    </row>
    <row r="6" spans="1:12" ht="17.25" customHeight="1">
      <c r="A6" s="125" t="s">
        <v>92</v>
      </c>
      <c r="B6" s="125"/>
      <c r="C6" s="123" t="s">
        <v>150</v>
      </c>
      <c r="D6" s="123"/>
      <c r="E6" s="123"/>
      <c r="F6" s="123"/>
      <c r="G6" s="173" t="s">
        <v>48</v>
      </c>
      <c r="H6" s="173"/>
      <c r="I6" s="124">
        <v>44867</v>
      </c>
      <c r="J6" s="124"/>
      <c r="L6" s="4"/>
    </row>
    <row r="7" spans="1:12" ht="30.75" customHeight="1">
      <c r="A7" s="125" t="s">
        <v>49</v>
      </c>
      <c r="B7" s="125"/>
      <c r="C7" s="123" t="s">
        <v>149</v>
      </c>
      <c r="D7" s="123"/>
      <c r="E7" s="123"/>
      <c r="F7" s="123"/>
      <c r="G7" s="125" t="s">
        <v>71</v>
      </c>
      <c r="H7" s="125"/>
      <c r="I7" s="136" t="s">
        <v>160</v>
      </c>
      <c r="J7" s="136"/>
      <c r="L7" s="4"/>
    </row>
    <row r="8" spans="1:12" s="2" customFormat="1" ht="15.75" customHeight="1">
      <c r="A8" s="131" t="s">
        <v>109</v>
      </c>
      <c r="B8" s="132"/>
      <c r="C8" s="149" t="s">
        <v>151</v>
      </c>
      <c r="D8" s="150"/>
      <c r="E8" s="150"/>
      <c r="F8" s="150"/>
      <c r="G8" s="150"/>
      <c r="H8" s="150"/>
      <c r="I8" s="150"/>
      <c r="J8" s="151"/>
      <c r="L8" s="4"/>
    </row>
    <row r="9" spans="1:12">
      <c r="A9" s="130" t="s">
        <v>1</v>
      </c>
      <c r="B9" s="130" t="s">
        <v>87</v>
      </c>
      <c r="C9" s="1" t="s">
        <v>60</v>
      </c>
      <c r="D9" s="125" t="s">
        <v>72</v>
      </c>
      <c r="E9" s="125"/>
      <c r="F9" s="125"/>
      <c r="G9" s="125"/>
      <c r="H9" s="136" t="s">
        <v>115</v>
      </c>
      <c r="I9" s="136"/>
      <c r="J9" s="136"/>
      <c r="L9" s="4"/>
    </row>
    <row r="10" spans="1:12">
      <c r="A10" s="130"/>
      <c r="B10" s="130"/>
      <c r="C10" s="1" t="s">
        <v>61</v>
      </c>
      <c r="D10" s="125" t="s">
        <v>73</v>
      </c>
      <c r="E10" s="125"/>
      <c r="F10" s="125"/>
      <c r="G10" s="125"/>
      <c r="H10" s="152">
        <v>44789</v>
      </c>
      <c r="I10" s="153"/>
      <c r="J10" s="154"/>
      <c r="L10" s="4"/>
    </row>
    <row r="11" spans="1:12">
      <c r="A11" s="130"/>
      <c r="B11" s="130"/>
      <c r="C11" s="5" t="s">
        <v>50</v>
      </c>
      <c r="D11" s="125" t="s">
        <v>51</v>
      </c>
      <c r="E11" s="125"/>
      <c r="F11" s="125"/>
      <c r="G11" s="125"/>
      <c r="H11" s="135"/>
      <c r="I11" s="136"/>
      <c r="J11" s="136"/>
    </row>
    <row r="12" spans="1:12">
      <c r="A12" s="130"/>
      <c r="B12" s="130"/>
      <c r="C12" s="5" t="s">
        <v>52</v>
      </c>
      <c r="D12" s="125" t="s">
        <v>74</v>
      </c>
      <c r="E12" s="125"/>
      <c r="F12" s="125"/>
      <c r="G12" s="125"/>
      <c r="H12" s="152">
        <v>44810</v>
      </c>
      <c r="I12" s="153"/>
      <c r="J12" s="154"/>
    </row>
    <row r="13" spans="1:12">
      <c r="A13" s="130"/>
      <c r="B13" s="130"/>
      <c r="C13" s="5" t="s">
        <v>53</v>
      </c>
      <c r="D13" s="125" t="s">
        <v>54</v>
      </c>
      <c r="E13" s="125"/>
      <c r="F13" s="125"/>
      <c r="G13" s="125"/>
      <c r="H13" s="135" t="s">
        <v>12</v>
      </c>
      <c r="I13" s="136"/>
      <c r="J13" s="136"/>
    </row>
    <row r="14" spans="1:12">
      <c r="A14" s="130"/>
      <c r="B14" s="130"/>
      <c r="C14" s="5" t="s">
        <v>55</v>
      </c>
      <c r="D14" s="125" t="s">
        <v>98</v>
      </c>
      <c r="E14" s="125"/>
      <c r="F14" s="125"/>
      <c r="G14" s="125"/>
      <c r="H14" s="155"/>
      <c r="I14" s="156"/>
      <c r="J14" s="157"/>
    </row>
    <row r="15" spans="1:12">
      <c r="A15" s="130"/>
      <c r="B15" s="130"/>
      <c r="C15" s="5" t="s">
        <v>56</v>
      </c>
      <c r="D15" s="125" t="s">
        <v>57</v>
      </c>
      <c r="E15" s="125"/>
      <c r="F15" s="125"/>
      <c r="G15" s="125"/>
      <c r="H15" s="135" t="s">
        <v>12</v>
      </c>
      <c r="I15" s="136"/>
      <c r="J15" s="136"/>
    </row>
    <row r="16" spans="1:12">
      <c r="A16" s="130"/>
      <c r="B16" s="130"/>
      <c r="C16" s="5" t="s">
        <v>58</v>
      </c>
      <c r="D16" s="125" t="s">
        <v>59</v>
      </c>
      <c r="E16" s="125"/>
      <c r="F16" s="125"/>
      <c r="G16" s="125"/>
      <c r="H16" s="135" t="s">
        <v>12</v>
      </c>
      <c r="I16" s="136"/>
      <c r="J16" s="136"/>
      <c r="L16" s="18"/>
    </row>
    <row r="17" spans="1:15" ht="30" customHeight="1">
      <c r="A17" s="186" t="s">
        <v>2</v>
      </c>
      <c r="B17" s="188" t="s">
        <v>88</v>
      </c>
      <c r="C17" s="164" t="s">
        <v>113</v>
      </c>
      <c r="D17" s="165"/>
      <c r="E17" s="165"/>
      <c r="F17" s="165"/>
      <c r="G17" s="166"/>
      <c r="H17" s="158">
        <v>44789</v>
      </c>
      <c r="I17" s="159"/>
      <c r="J17" s="160"/>
      <c r="K17" s="7"/>
    </row>
    <row r="18" spans="1:15">
      <c r="A18" s="187"/>
      <c r="B18" s="189"/>
      <c r="C18" s="164" t="s">
        <v>114</v>
      </c>
      <c r="D18" s="165"/>
      <c r="E18" s="165"/>
      <c r="F18" s="165"/>
      <c r="G18" s="166"/>
      <c r="H18" s="6">
        <v>44796</v>
      </c>
      <c r="I18" s="6">
        <v>44804</v>
      </c>
      <c r="J18" s="23"/>
      <c r="K18" s="7"/>
    </row>
    <row r="19" spans="1:15" ht="30">
      <c r="A19" s="186" t="s">
        <v>133</v>
      </c>
      <c r="B19" s="188" t="s">
        <v>134</v>
      </c>
      <c r="C19" s="137" t="s">
        <v>3</v>
      </c>
      <c r="D19" s="137"/>
      <c r="E19" s="137"/>
      <c r="F19" s="137"/>
      <c r="G19" s="137"/>
      <c r="H19" s="21" t="s">
        <v>131</v>
      </c>
      <c r="I19" s="21" t="s">
        <v>130</v>
      </c>
      <c r="J19" s="21" t="s">
        <v>110</v>
      </c>
      <c r="K19" s="7"/>
      <c r="M19" s="8"/>
      <c r="O19" s="8"/>
    </row>
    <row r="20" spans="1:15" ht="15" customHeight="1">
      <c r="A20" s="187"/>
      <c r="B20" s="189"/>
      <c r="C20" s="21">
        <v>1</v>
      </c>
      <c r="D20" s="133" t="s">
        <v>152</v>
      </c>
      <c r="E20" s="133"/>
      <c r="F20" s="133"/>
      <c r="G20" s="133"/>
      <c r="H20" s="9">
        <v>16.5</v>
      </c>
      <c r="I20" s="9">
        <v>8.2319999999999993</v>
      </c>
      <c r="J20" s="21" t="s">
        <v>112</v>
      </c>
      <c r="K20" s="7"/>
      <c r="M20" s="8"/>
      <c r="O20" s="8"/>
    </row>
    <row r="21" spans="1:15" ht="15" customHeight="1">
      <c r="A21" s="187"/>
      <c r="B21" s="189"/>
      <c r="C21" s="1">
        <v>2</v>
      </c>
      <c r="D21" s="143" t="s">
        <v>153</v>
      </c>
      <c r="E21" s="144"/>
      <c r="F21" s="144"/>
      <c r="G21" s="145"/>
      <c r="H21" s="9">
        <v>11.07</v>
      </c>
      <c r="I21" s="9">
        <v>8.76</v>
      </c>
      <c r="J21" s="1" t="s">
        <v>124</v>
      </c>
      <c r="K21" s="7"/>
      <c r="M21" s="8"/>
      <c r="O21" s="8"/>
    </row>
    <row r="22" spans="1:15" ht="15" customHeight="1">
      <c r="A22" s="187"/>
      <c r="B22" s="189"/>
      <c r="C22" s="1">
        <v>3</v>
      </c>
      <c r="D22" s="143" t="s">
        <v>154</v>
      </c>
      <c r="E22" s="144"/>
      <c r="F22" s="144"/>
      <c r="G22" s="145"/>
      <c r="H22" s="9">
        <v>11.44</v>
      </c>
      <c r="I22" s="9">
        <v>11.04</v>
      </c>
      <c r="J22" s="1" t="s">
        <v>132</v>
      </c>
      <c r="K22" s="7"/>
      <c r="M22" s="8"/>
      <c r="O22" s="8"/>
    </row>
    <row r="23" spans="1:15" ht="15" customHeight="1">
      <c r="A23" s="190"/>
      <c r="B23" s="191"/>
      <c r="C23" s="1">
        <v>4</v>
      </c>
      <c r="D23" s="143" t="s">
        <v>155</v>
      </c>
      <c r="E23" s="144"/>
      <c r="F23" s="144"/>
      <c r="G23" s="145"/>
      <c r="H23" s="9">
        <v>14.25</v>
      </c>
      <c r="I23" s="9">
        <v>12.516</v>
      </c>
      <c r="J23" s="1" t="s">
        <v>135</v>
      </c>
      <c r="K23" s="7"/>
      <c r="M23" s="8"/>
      <c r="O23" s="8"/>
    </row>
    <row r="24" spans="1:15">
      <c r="A24" s="130" t="s">
        <v>13</v>
      </c>
      <c r="B24" s="130" t="s">
        <v>89</v>
      </c>
      <c r="C24" s="138" t="s">
        <v>4</v>
      </c>
      <c r="D24" s="138"/>
      <c r="E24" s="138"/>
      <c r="F24" s="138"/>
      <c r="G24" s="138"/>
      <c r="H24" s="138"/>
      <c r="I24" s="138"/>
      <c r="J24" s="138"/>
    </row>
    <row r="25" spans="1:15">
      <c r="A25" s="130"/>
      <c r="B25" s="130"/>
      <c r="C25" s="22" t="s">
        <v>62</v>
      </c>
      <c r="D25" s="125" t="s">
        <v>5</v>
      </c>
      <c r="E25" s="125"/>
      <c r="F25" s="125"/>
      <c r="G25" s="125"/>
      <c r="H25" s="134" t="s">
        <v>7</v>
      </c>
      <c r="I25" s="134"/>
      <c r="J25" s="134"/>
    </row>
    <row r="26" spans="1:15">
      <c r="A26" s="130"/>
      <c r="B26" s="130"/>
      <c r="C26" s="22" t="s">
        <v>63</v>
      </c>
      <c r="D26" s="125" t="s">
        <v>8</v>
      </c>
      <c r="E26" s="125"/>
      <c r="F26" s="125"/>
      <c r="G26" s="125"/>
      <c r="H26" s="134" t="s">
        <v>12</v>
      </c>
      <c r="I26" s="134"/>
      <c r="J26" s="134"/>
    </row>
    <row r="27" spans="1:15">
      <c r="A27" s="130"/>
      <c r="B27" s="130"/>
      <c r="C27" s="22" t="s">
        <v>64</v>
      </c>
      <c r="D27" s="125" t="s">
        <v>75</v>
      </c>
      <c r="E27" s="125"/>
      <c r="F27" s="125"/>
      <c r="G27" s="125"/>
      <c r="H27" s="134" t="s">
        <v>12</v>
      </c>
      <c r="I27" s="134"/>
      <c r="J27" s="134"/>
    </row>
    <row r="28" spans="1:15">
      <c r="A28" s="130"/>
      <c r="B28" s="130"/>
      <c r="C28" s="22" t="s">
        <v>65</v>
      </c>
      <c r="D28" s="125" t="s">
        <v>81</v>
      </c>
      <c r="E28" s="125"/>
      <c r="F28" s="125"/>
      <c r="G28" s="125"/>
      <c r="H28" s="134" t="s">
        <v>12</v>
      </c>
      <c r="I28" s="134"/>
      <c r="J28" s="134"/>
    </row>
    <row r="29" spans="1:15">
      <c r="A29" s="130"/>
      <c r="B29" s="130"/>
      <c r="C29" s="22" t="s">
        <v>66</v>
      </c>
      <c r="D29" s="125" t="s">
        <v>9</v>
      </c>
      <c r="E29" s="125"/>
      <c r="F29" s="125"/>
      <c r="G29" s="125"/>
      <c r="H29" s="134"/>
      <c r="I29" s="134"/>
      <c r="J29" s="134"/>
    </row>
    <row r="30" spans="1:15" ht="30" customHeight="1">
      <c r="A30" s="130"/>
      <c r="B30" s="130"/>
      <c r="C30" s="22" t="s">
        <v>67</v>
      </c>
      <c r="D30" s="125" t="s">
        <v>10</v>
      </c>
      <c r="E30" s="125"/>
      <c r="F30" s="125"/>
      <c r="G30" s="125"/>
      <c r="H30" s="134"/>
      <c r="I30" s="134"/>
      <c r="J30" s="134"/>
    </row>
    <row r="31" spans="1:15">
      <c r="A31" s="130"/>
      <c r="B31" s="130"/>
      <c r="C31" s="138" t="s">
        <v>11</v>
      </c>
      <c r="D31" s="138"/>
      <c r="E31" s="138"/>
      <c r="F31" s="138"/>
      <c r="G31" s="138"/>
      <c r="H31" s="138"/>
      <c r="I31" s="138"/>
      <c r="J31" s="138"/>
    </row>
    <row r="32" spans="1:15" ht="30.75" customHeight="1">
      <c r="A32" s="130"/>
      <c r="B32" s="130"/>
      <c r="C32" s="22" t="s">
        <v>62</v>
      </c>
      <c r="D32" s="125" t="s">
        <v>82</v>
      </c>
      <c r="E32" s="125"/>
      <c r="F32" s="125"/>
      <c r="G32" s="125"/>
      <c r="H32" s="134" t="s">
        <v>7</v>
      </c>
      <c r="I32" s="134"/>
      <c r="J32" s="134"/>
    </row>
    <row r="33" spans="1:12" ht="31.5" customHeight="1">
      <c r="A33" s="130"/>
      <c r="B33" s="130"/>
      <c r="C33" s="22" t="s">
        <v>63</v>
      </c>
      <c r="D33" s="125" t="s">
        <v>93</v>
      </c>
      <c r="E33" s="125"/>
      <c r="F33" s="125"/>
      <c r="G33" s="125"/>
      <c r="H33" s="134" t="s">
        <v>7</v>
      </c>
      <c r="I33" s="134"/>
      <c r="J33" s="134"/>
    </row>
    <row r="34" spans="1:12">
      <c r="A34" s="130"/>
      <c r="B34" s="130"/>
      <c r="C34" s="22" t="s">
        <v>64</v>
      </c>
      <c r="D34" s="125" t="s">
        <v>76</v>
      </c>
      <c r="E34" s="125"/>
      <c r="F34" s="125"/>
      <c r="G34" s="125"/>
      <c r="H34" s="134" t="s">
        <v>7</v>
      </c>
      <c r="I34" s="134"/>
      <c r="J34" s="134"/>
    </row>
    <row r="35" spans="1:12">
      <c r="A35" s="130"/>
      <c r="B35" s="130"/>
      <c r="C35" s="22" t="s">
        <v>65</v>
      </c>
      <c r="D35" s="125" t="s">
        <v>68</v>
      </c>
      <c r="E35" s="125"/>
      <c r="F35" s="125"/>
      <c r="G35" s="125"/>
      <c r="H35" s="134"/>
      <c r="I35" s="134"/>
      <c r="J35" s="134"/>
    </row>
    <row r="36" spans="1:12">
      <c r="A36" s="130"/>
      <c r="B36" s="130"/>
      <c r="C36" s="125" t="s">
        <v>78</v>
      </c>
      <c r="D36" s="125"/>
      <c r="E36" s="125"/>
      <c r="F36" s="125"/>
      <c r="G36" s="125"/>
      <c r="H36" s="125"/>
      <c r="I36" s="125"/>
      <c r="J36" s="125"/>
    </row>
    <row r="37" spans="1:12">
      <c r="A37" s="130"/>
      <c r="B37" s="130"/>
      <c r="C37" s="22" t="s">
        <v>62</v>
      </c>
      <c r="D37" s="125" t="s">
        <v>77</v>
      </c>
      <c r="E37" s="125"/>
      <c r="F37" s="125"/>
      <c r="G37" s="125"/>
      <c r="H37" s="136" t="s">
        <v>15</v>
      </c>
      <c r="I37" s="136"/>
      <c r="J37" s="136"/>
    </row>
    <row r="38" spans="1:12" ht="52.5" customHeight="1">
      <c r="A38" s="130"/>
      <c r="B38" s="130"/>
      <c r="C38" s="10" t="s">
        <v>79</v>
      </c>
      <c r="D38" s="161" t="s">
        <v>80</v>
      </c>
      <c r="E38" s="161"/>
      <c r="F38" s="161"/>
      <c r="G38" s="161"/>
      <c r="H38" s="134" t="s">
        <v>6</v>
      </c>
      <c r="I38" s="134"/>
      <c r="J38" s="134"/>
    </row>
    <row r="39" spans="1:12" ht="15">
      <c r="A39" s="130" t="s">
        <v>17</v>
      </c>
      <c r="B39" s="130" t="s">
        <v>99</v>
      </c>
      <c r="C39" s="125" t="s">
        <v>101</v>
      </c>
      <c r="D39" s="125"/>
      <c r="E39" s="125"/>
      <c r="F39" s="125"/>
      <c r="G39" s="125"/>
      <c r="H39" s="168" t="s">
        <v>156</v>
      </c>
      <c r="I39" s="169"/>
      <c r="J39" s="170"/>
    </row>
    <row r="40" spans="1:12">
      <c r="A40" s="130"/>
      <c r="B40" s="130"/>
      <c r="C40" s="125" t="s">
        <v>100</v>
      </c>
      <c r="D40" s="125"/>
      <c r="E40" s="125"/>
      <c r="F40" s="125"/>
      <c r="G40" s="125"/>
      <c r="H40" s="134" t="s">
        <v>15</v>
      </c>
      <c r="I40" s="171"/>
      <c r="J40" s="171"/>
    </row>
    <row r="41" spans="1:12">
      <c r="A41" s="130"/>
      <c r="B41" s="130"/>
      <c r="C41" s="125" t="s">
        <v>14</v>
      </c>
      <c r="D41" s="125"/>
      <c r="E41" s="125"/>
      <c r="F41" s="125"/>
      <c r="G41" s="125"/>
      <c r="H41" s="134" t="s">
        <v>7</v>
      </c>
      <c r="I41" s="134"/>
      <c r="J41" s="134"/>
    </row>
    <row r="42" spans="1:12">
      <c r="A42" s="130"/>
      <c r="B42" s="130"/>
      <c r="C42" s="125" t="s">
        <v>102</v>
      </c>
      <c r="D42" s="125"/>
      <c r="E42" s="125"/>
      <c r="F42" s="125"/>
      <c r="G42" s="125"/>
      <c r="H42" s="134" t="s">
        <v>6</v>
      </c>
      <c r="I42" s="134"/>
      <c r="J42" s="134"/>
    </row>
    <row r="43" spans="1:12">
      <c r="A43" s="130"/>
      <c r="B43" s="130"/>
      <c r="C43" s="125" t="s">
        <v>16</v>
      </c>
      <c r="D43" s="125"/>
      <c r="E43" s="125"/>
      <c r="F43" s="125"/>
      <c r="G43" s="125"/>
      <c r="H43" s="134" t="s">
        <v>6</v>
      </c>
      <c r="I43" s="134"/>
      <c r="J43" s="134"/>
    </row>
    <row r="44" spans="1:12" ht="24.75" customHeight="1">
      <c r="A44" s="130" t="s">
        <v>21</v>
      </c>
      <c r="B44" s="130" t="s">
        <v>90</v>
      </c>
      <c r="C44" s="133" t="s">
        <v>95</v>
      </c>
      <c r="D44" s="133"/>
      <c r="E44" s="133"/>
      <c r="F44" s="133"/>
      <c r="G44" s="133"/>
      <c r="H44" s="177" t="s">
        <v>94</v>
      </c>
      <c r="I44" s="178"/>
      <c r="J44" s="22" t="s">
        <v>117</v>
      </c>
    </row>
    <row r="45" spans="1:12" ht="15">
      <c r="A45" s="130"/>
      <c r="B45" s="130"/>
      <c r="C45" s="149" t="s">
        <v>18</v>
      </c>
      <c r="D45" s="150"/>
      <c r="E45" s="150"/>
      <c r="F45" s="150"/>
      <c r="G45" s="151"/>
      <c r="H45" s="179">
        <f>I20*100000</f>
        <v>823199.99999999988</v>
      </c>
      <c r="I45" s="180"/>
      <c r="J45" s="15">
        <v>2800000</v>
      </c>
      <c r="K45" s="11"/>
      <c r="L45" s="12"/>
    </row>
    <row r="46" spans="1:12">
      <c r="A46" s="130"/>
      <c r="B46" s="130"/>
      <c r="C46" s="3" t="s">
        <v>116</v>
      </c>
      <c r="H46" s="181">
        <v>0</v>
      </c>
      <c r="I46" s="181"/>
      <c r="J46" s="13">
        <v>0</v>
      </c>
    </row>
    <row r="47" spans="1:12">
      <c r="A47" s="130"/>
      <c r="B47" s="130"/>
      <c r="C47" s="167" t="s">
        <v>103</v>
      </c>
      <c r="D47" s="167"/>
      <c r="E47" s="167"/>
      <c r="F47" s="167"/>
      <c r="G47" s="167"/>
      <c r="H47" s="182">
        <f>H45*18%</f>
        <v>148175.99999999997</v>
      </c>
      <c r="I47" s="183"/>
      <c r="J47" s="19">
        <f>J45*18%</f>
        <v>504000</v>
      </c>
    </row>
    <row r="48" spans="1:12" ht="33.75" customHeight="1">
      <c r="A48" s="130"/>
      <c r="B48" s="130"/>
      <c r="C48" s="172" t="s">
        <v>107</v>
      </c>
      <c r="D48" s="172"/>
      <c r="E48" s="172"/>
      <c r="F48" s="172"/>
      <c r="G48" s="172"/>
      <c r="H48" s="184">
        <f>H45+H46+H47</f>
        <v>971375.99999999988</v>
      </c>
      <c r="I48" s="185"/>
      <c r="J48" s="14">
        <f>J45+J46+J47</f>
        <v>3304000</v>
      </c>
      <c r="L48" s="17"/>
    </row>
    <row r="49" spans="1:10">
      <c r="A49" s="130"/>
      <c r="B49" s="130"/>
      <c r="C49" s="125" t="s">
        <v>19</v>
      </c>
      <c r="D49" s="125"/>
      <c r="E49" s="125"/>
      <c r="F49" s="125"/>
      <c r="G49" s="125"/>
      <c r="H49" s="126" t="s">
        <v>111</v>
      </c>
      <c r="I49" s="126"/>
      <c r="J49" s="126"/>
    </row>
    <row r="50" spans="1:10">
      <c r="A50" s="130"/>
      <c r="B50" s="130"/>
      <c r="C50" s="125" t="s">
        <v>20</v>
      </c>
      <c r="D50" s="125"/>
      <c r="E50" s="125"/>
      <c r="F50" s="125"/>
      <c r="G50" s="125"/>
      <c r="H50" s="126" t="s">
        <v>106</v>
      </c>
      <c r="I50" s="126"/>
      <c r="J50" s="126"/>
    </row>
    <row r="51" spans="1:10">
      <c r="A51" s="130" t="s">
        <v>43</v>
      </c>
      <c r="B51" s="130" t="s">
        <v>86</v>
      </c>
      <c r="C51" s="125" t="s">
        <v>69</v>
      </c>
      <c r="D51" s="125"/>
      <c r="E51" s="125"/>
      <c r="F51" s="125"/>
      <c r="G51" s="125"/>
      <c r="H51" s="140" t="s">
        <v>97</v>
      </c>
      <c r="I51" s="141"/>
      <c r="J51" s="142"/>
    </row>
    <row r="52" spans="1:10">
      <c r="A52" s="130"/>
      <c r="B52" s="130"/>
      <c r="C52" s="125" t="s">
        <v>70</v>
      </c>
      <c r="D52" s="125"/>
      <c r="E52" s="125"/>
      <c r="F52" s="125"/>
      <c r="G52" s="125"/>
      <c r="H52" s="174" t="s">
        <v>96</v>
      </c>
      <c r="I52" s="175"/>
      <c r="J52" s="176"/>
    </row>
    <row r="53" spans="1:10" ht="30.75" customHeight="1">
      <c r="A53" s="130"/>
      <c r="B53" s="130" t="s">
        <v>22</v>
      </c>
      <c r="C53" s="125" t="s">
        <v>23</v>
      </c>
      <c r="D53" s="125"/>
      <c r="E53" s="125"/>
      <c r="F53" s="125" t="s">
        <v>104</v>
      </c>
      <c r="G53" s="125"/>
      <c r="H53" s="155" t="s">
        <v>127</v>
      </c>
      <c r="I53" s="156"/>
      <c r="J53" s="157"/>
    </row>
    <row r="54" spans="1:10" ht="32.25" customHeight="1">
      <c r="A54" s="130"/>
      <c r="B54" s="130"/>
      <c r="C54" s="125"/>
      <c r="D54" s="125"/>
      <c r="E54" s="125"/>
      <c r="F54" s="125" t="s">
        <v>105</v>
      </c>
      <c r="G54" s="125"/>
      <c r="H54" s="155" t="s">
        <v>136</v>
      </c>
      <c r="I54" s="156"/>
      <c r="J54" s="157"/>
    </row>
    <row r="55" spans="1:10">
      <c r="A55" s="130"/>
      <c r="B55" s="130"/>
      <c r="C55" s="125" t="s">
        <v>24</v>
      </c>
      <c r="D55" s="125"/>
      <c r="E55" s="125"/>
      <c r="F55" s="125" t="s">
        <v>25</v>
      </c>
      <c r="G55" s="125"/>
      <c r="H55" s="140" t="s">
        <v>106</v>
      </c>
      <c r="I55" s="141"/>
      <c r="J55" s="142"/>
    </row>
    <row r="56" spans="1:10" ht="131.1" customHeight="1">
      <c r="A56" s="130"/>
      <c r="B56" s="130"/>
      <c r="C56" s="125"/>
      <c r="D56" s="125"/>
      <c r="E56" s="125"/>
      <c r="F56" s="125" t="s">
        <v>26</v>
      </c>
      <c r="G56" s="125"/>
      <c r="H56" s="140" t="s">
        <v>125</v>
      </c>
      <c r="I56" s="141"/>
      <c r="J56" s="142"/>
    </row>
    <row r="57" spans="1:10">
      <c r="A57" s="192"/>
      <c r="B57" s="192"/>
      <c r="C57" s="125" t="s">
        <v>27</v>
      </c>
      <c r="D57" s="125"/>
      <c r="E57" s="125"/>
      <c r="F57" s="125" t="s">
        <v>28</v>
      </c>
      <c r="G57" s="125"/>
      <c r="H57" s="126" t="s">
        <v>106</v>
      </c>
      <c r="I57" s="194"/>
      <c r="J57" s="194"/>
    </row>
    <row r="58" spans="1:10">
      <c r="A58" s="192"/>
      <c r="B58" s="192"/>
      <c r="C58" s="125"/>
      <c r="D58" s="125"/>
      <c r="E58" s="125"/>
      <c r="F58" s="125" t="s">
        <v>29</v>
      </c>
      <c r="G58" s="125"/>
      <c r="H58" s="126" t="s">
        <v>106</v>
      </c>
      <c r="I58" s="126"/>
      <c r="J58" s="126"/>
    </row>
    <row r="59" spans="1:10">
      <c r="A59" s="192"/>
      <c r="B59" s="192"/>
      <c r="C59" s="125"/>
      <c r="D59" s="125"/>
      <c r="E59" s="125"/>
      <c r="F59" s="125" t="s">
        <v>30</v>
      </c>
      <c r="G59" s="125"/>
      <c r="H59" s="126" t="s">
        <v>106</v>
      </c>
      <c r="I59" s="126"/>
      <c r="J59" s="126"/>
    </row>
    <row r="60" spans="1:10">
      <c r="A60" s="192"/>
      <c r="B60" s="192"/>
      <c r="C60" s="125"/>
      <c r="D60" s="125"/>
      <c r="E60" s="125"/>
      <c r="F60" s="125" t="s">
        <v>31</v>
      </c>
      <c r="G60" s="125"/>
      <c r="H60" s="139" t="s">
        <v>6</v>
      </c>
      <c r="I60" s="139"/>
      <c r="J60" s="139"/>
    </row>
    <row r="61" spans="1:10">
      <c r="A61" s="192"/>
      <c r="B61" s="192"/>
      <c r="C61" s="125" t="s">
        <v>32</v>
      </c>
      <c r="D61" s="125"/>
      <c r="E61" s="125"/>
      <c r="F61" s="125" t="s">
        <v>33</v>
      </c>
      <c r="G61" s="125"/>
      <c r="H61" s="193" t="s">
        <v>108</v>
      </c>
      <c r="I61" s="193"/>
      <c r="J61" s="193"/>
    </row>
    <row r="62" spans="1:10">
      <c r="A62" s="192"/>
      <c r="B62" s="192"/>
      <c r="C62" s="125"/>
      <c r="D62" s="125"/>
      <c r="E62" s="125"/>
      <c r="F62" s="125" t="s">
        <v>34</v>
      </c>
      <c r="G62" s="125"/>
      <c r="H62" s="193"/>
      <c r="I62" s="193"/>
      <c r="J62" s="193"/>
    </row>
    <row r="63" spans="1:10">
      <c r="A63" s="192"/>
      <c r="B63" s="192"/>
      <c r="C63" s="125"/>
      <c r="D63" s="125"/>
      <c r="E63" s="125"/>
      <c r="F63" s="125" t="s">
        <v>35</v>
      </c>
      <c r="G63" s="125"/>
      <c r="H63" s="193"/>
      <c r="I63" s="193"/>
      <c r="J63" s="193"/>
    </row>
    <row r="64" spans="1:10">
      <c r="A64" s="192"/>
      <c r="B64" s="192"/>
      <c r="C64" s="125"/>
      <c r="D64" s="125"/>
      <c r="E64" s="125"/>
      <c r="F64" s="125" t="s">
        <v>36</v>
      </c>
      <c r="G64" s="125"/>
      <c r="H64" s="193"/>
      <c r="I64" s="193"/>
      <c r="J64" s="193"/>
    </row>
    <row r="65" spans="1:10" ht="15.95" customHeight="1">
      <c r="A65" s="192"/>
      <c r="B65" s="192"/>
      <c r="C65" s="125"/>
      <c r="D65" s="125"/>
      <c r="E65" s="125"/>
      <c r="F65" s="125" t="s">
        <v>37</v>
      </c>
      <c r="G65" s="125"/>
      <c r="H65" s="125" t="s">
        <v>108</v>
      </c>
      <c r="I65" s="125"/>
      <c r="J65" s="125"/>
    </row>
    <row r="66" spans="1:10" ht="50.25" customHeight="1">
      <c r="A66" s="192"/>
      <c r="B66" s="192"/>
      <c r="C66" s="125"/>
      <c r="D66" s="125"/>
      <c r="E66" s="125"/>
      <c r="F66" s="125" t="s">
        <v>38</v>
      </c>
      <c r="G66" s="125"/>
      <c r="H66" s="125" t="s">
        <v>128</v>
      </c>
      <c r="I66" s="125"/>
      <c r="J66" s="125"/>
    </row>
    <row r="67" spans="1:10" ht="68.25" customHeight="1">
      <c r="A67" s="192"/>
      <c r="B67" s="192"/>
      <c r="C67" s="143" t="s">
        <v>39</v>
      </c>
      <c r="D67" s="144"/>
      <c r="E67" s="144"/>
      <c r="F67" s="144"/>
      <c r="G67" s="145"/>
      <c r="H67" s="126" t="s">
        <v>126</v>
      </c>
      <c r="I67" s="126"/>
      <c r="J67" s="126"/>
    </row>
    <row r="68" spans="1:10" ht="15.95" customHeight="1">
      <c r="A68" s="192"/>
      <c r="B68" s="192"/>
      <c r="C68" s="143" t="s">
        <v>40</v>
      </c>
      <c r="D68" s="144"/>
      <c r="E68" s="144"/>
      <c r="F68" s="144"/>
      <c r="G68" s="145"/>
      <c r="H68" s="126" t="s">
        <v>108</v>
      </c>
      <c r="I68" s="126"/>
      <c r="J68" s="126"/>
    </row>
    <row r="69" spans="1:10" ht="255.75" customHeight="1">
      <c r="A69" s="192"/>
      <c r="B69" s="192"/>
      <c r="C69" s="143" t="s">
        <v>41</v>
      </c>
      <c r="D69" s="144"/>
      <c r="E69" s="144"/>
      <c r="F69" s="144"/>
      <c r="G69" s="145"/>
      <c r="H69" s="125" t="s">
        <v>140</v>
      </c>
      <c r="I69" s="125"/>
      <c r="J69" s="125"/>
    </row>
    <row r="70" spans="1:10" ht="14.45" customHeight="1">
      <c r="A70" s="192"/>
      <c r="B70" s="192"/>
      <c r="C70" s="143" t="s">
        <v>42</v>
      </c>
      <c r="D70" s="144"/>
      <c r="E70" s="144"/>
      <c r="F70" s="144"/>
      <c r="G70" s="145"/>
      <c r="H70" s="134" t="s">
        <v>6</v>
      </c>
      <c r="I70" s="134"/>
      <c r="J70" s="134"/>
    </row>
    <row r="71" spans="1:10" ht="30">
      <c r="A71" s="24" t="s">
        <v>44</v>
      </c>
      <c r="B71" s="20" t="s">
        <v>83</v>
      </c>
      <c r="C71" s="140" t="s">
        <v>157</v>
      </c>
      <c r="D71" s="141"/>
      <c r="E71" s="141"/>
      <c r="F71" s="141"/>
      <c r="G71" s="141"/>
      <c r="H71" s="141"/>
      <c r="I71" s="141"/>
      <c r="J71" s="142"/>
    </row>
    <row r="72" spans="1:10" ht="31.5" customHeight="1">
      <c r="A72" s="20" t="s">
        <v>84</v>
      </c>
      <c r="B72" s="20" t="s">
        <v>91</v>
      </c>
      <c r="C72" s="146"/>
      <c r="D72" s="147"/>
      <c r="E72" s="147"/>
      <c r="F72" s="147"/>
      <c r="G72" s="147"/>
      <c r="H72" s="147"/>
      <c r="I72" s="147"/>
      <c r="J72" s="148"/>
    </row>
    <row r="73" spans="1:10" ht="15.75" customHeight="1">
      <c r="A73" s="130" t="s">
        <v>85</v>
      </c>
      <c r="B73" s="130" t="s">
        <v>45</v>
      </c>
      <c r="C73" s="140" t="s">
        <v>46</v>
      </c>
      <c r="D73" s="141"/>
      <c r="E73" s="141"/>
      <c r="F73" s="141"/>
      <c r="G73" s="141"/>
      <c r="H73" s="141"/>
      <c r="I73" s="141"/>
      <c r="J73" s="142"/>
    </row>
    <row r="74" spans="1:10" ht="28.5" customHeight="1">
      <c r="A74" s="130"/>
      <c r="B74" s="130"/>
      <c r="C74" s="140" t="s">
        <v>47</v>
      </c>
      <c r="D74" s="141"/>
      <c r="E74" s="141"/>
      <c r="F74" s="141"/>
      <c r="G74" s="141"/>
      <c r="H74" s="141"/>
      <c r="I74" s="141"/>
      <c r="J74" s="142"/>
    </row>
    <row r="75" spans="1:10">
      <c r="A75" s="27"/>
      <c r="B75" s="28"/>
      <c r="C75" s="28"/>
      <c r="D75" s="28"/>
      <c r="E75" s="28"/>
      <c r="F75" s="28"/>
      <c r="G75" s="28"/>
      <c r="H75" s="28"/>
      <c r="I75" s="28"/>
      <c r="J75" s="29"/>
    </row>
    <row r="76" spans="1:10">
      <c r="A76" s="25"/>
      <c r="J76" s="30"/>
    </row>
    <row r="77" spans="1:10">
      <c r="A77" s="36"/>
      <c r="B77" s="113"/>
      <c r="C77" s="113"/>
      <c r="D77" s="113"/>
      <c r="E77" s="113"/>
      <c r="F77" s="113"/>
      <c r="G77" s="37"/>
      <c r="H77" s="37"/>
      <c r="I77" s="113"/>
      <c r="J77" s="114"/>
    </row>
    <row r="78" spans="1:10">
      <c r="A78" s="26"/>
      <c r="B78" s="115" t="s">
        <v>141</v>
      </c>
      <c r="C78" s="115"/>
      <c r="D78" s="115"/>
      <c r="E78" s="115" t="s">
        <v>142</v>
      </c>
      <c r="F78" s="115"/>
      <c r="G78" s="115" t="s">
        <v>142</v>
      </c>
      <c r="H78" s="115"/>
      <c r="I78" s="115" t="s">
        <v>143</v>
      </c>
      <c r="J78" s="119"/>
    </row>
    <row r="79" spans="1:10" ht="30" customHeight="1">
      <c r="A79" s="26"/>
      <c r="B79" s="118"/>
      <c r="C79" s="118"/>
      <c r="D79" s="118"/>
      <c r="E79" s="118"/>
      <c r="F79" s="118"/>
      <c r="G79" s="118"/>
      <c r="H79" s="118"/>
      <c r="I79" s="118"/>
      <c r="J79" s="120"/>
    </row>
    <row r="80" spans="1:10" ht="33" customHeight="1">
      <c r="A80" s="26"/>
      <c r="B80" s="118"/>
      <c r="C80" s="118"/>
      <c r="D80" s="118"/>
      <c r="E80" s="118"/>
      <c r="F80" s="118"/>
      <c r="G80" s="118"/>
      <c r="H80" s="118"/>
      <c r="I80" s="118"/>
      <c r="J80" s="120"/>
    </row>
    <row r="81" spans="1:10">
      <c r="A81" s="26"/>
      <c r="B81" s="118"/>
      <c r="C81" s="118"/>
      <c r="D81" s="118"/>
      <c r="E81" s="118"/>
      <c r="F81" s="118"/>
      <c r="G81" s="118"/>
      <c r="H81" s="118"/>
      <c r="I81" s="118"/>
      <c r="J81" s="120"/>
    </row>
    <row r="82" spans="1:10" s="16" customFormat="1" ht="29.1" customHeight="1">
      <c r="A82" s="31"/>
      <c r="B82" s="110" t="s">
        <v>129</v>
      </c>
      <c r="C82" s="110"/>
      <c r="D82" s="110"/>
      <c r="E82" s="111" t="s">
        <v>120</v>
      </c>
      <c r="F82" s="111"/>
      <c r="G82" s="111" t="s">
        <v>121</v>
      </c>
      <c r="H82" s="111"/>
      <c r="I82" s="111" t="s">
        <v>144</v>
      </c>
      <c r="J82" s="116"/>
    </row>
    <row r="83" spans="1:10" ht="50.25" customHeight="1">
      <c r="A83" s="26"/>
      <c r="B83" s="112" t="s">
        <v>147</v>
      </c>
      <c r="C83" s="112"/>
      <c r="D83" s="112"/>
      <c r="E83" s="112" t="s">
        <v>145</v>
      </c>
      <c r="F83" s="112"/>
      <c r="G83" s="112" t="s">
        <v>137</v>
      </c>
      <c r="H83" s="112"/>
      <c r="I83" s="112" t="s">
        <v>146</v>
      </c>
      <c r="J83" s="117"/>
    </row>
    <row r="84" spans="1:10">
      <c r="A84" s="107"/>
      <c r="B84" s="108"/>
      <c r="C84" s="108"/>
      <c r="D84" s="108"/>
      <c r="E84" s="108"/>
      <c r="F84" s="108"/>
      <c r="G84" s="108"/>
      <c r="H84" s="108"/>
      <c r="I84" s="108"/>
      <c r="J84" s="109"/>
    </row>
    <row r="85" spans="1:10">
      <c r="A85" s="27"/>
      <c r="B85" s="113"/>
      <c r="C85" s="113"/>
      <c r="D85" s="113"/>
      <c r="E85" s="113"/>
      <c r="F85" s="113"/>
      <c r="G85" s="113"/>
      <c r="H85" s="113"/>
      <c r="I85" s="113"/>
      <c r="J85" s="114"/>
    </row>
    <row r="86" spans="1:10">
      <c r="A86" s="32"/>
      <c r="B86" s="115" t="s">
        <v>119</v>
      </c>
      <c r="C86" s="115"/>
      <c r="D86" s="115"/>
      <c r="E86" s="115"/>
      <c r="F86" s="115"/>
      <c r="G86" s="115" t="s">
        <v>119</v>
      </c>
      <c r="H86" s="115"/>
      <c r="I86" s="115"/>
      <c r="J86" s="119"/>
    </row>
    <row r="87" spans="1:10">
      <c r="A87" s="32"/>
      <c r="B87" s="118"/>
      <c r="C87" s="118"/>
      <c r="D87" s="118"/>
      <c r="E87" s="118"/>
      <c r="F87" s="118"/>
      <c r="G87" s="118"/>
      <c r="H87" s="118"/>
      <c r="I87" s="118"/>
      <c r="J87" s="120"/>
    </row>
    <row r="88" spans="1:10">
      <c r="A88" s="32"/>
      <c r="B88" s="118"/>
      <c r="C88" s="118"/>
      <c r="D88" s="118"/>
      <c r="E88" s="118"/>
      <c r="F88" s="118"/>
      <c r="G88" s="118"/>
      <c r="H88" s="118"/>
      <c r="I88" s="118"/>
      <c r="J88" s="120"/>
    </row>
    <row r="89" spans="1:10">
      <c r="A89" s="32"/>
      <c r="B89" s="118"/>
      <c r="C89" s="118"/>
      <c r="D89" s="118"/>
      <c r="E89" s="118"/>
      <c r="F89" s="118"/>
      <c r="G89" s="118"/>
      <c r="H89" s="118"/>
      <c r="I89" s="118"/>
      <c r="J89" s="120"/>
    </row>
    <row r="90" spans="1:10" ht="15" customHeight="1">
      <c r="A90" s="32"/>
      <c r="B90" s="111" t="s">
        <v>122</v>
      </c>
      <c r="C90" s="111"/>
      <c r="D90" s="111"/>
      <c r="E90" s="111"/>
      <c r="F90" s="111"/>
      <c r="G90" s="110" t="s">
        <v>123</v>
      </c>
      <c r="H90" s="110"/>
      <c r="I90" s="110"/>
      <c r="J90" s="121"/>
    </row>
    <row r="91" spans="1:10">
      <c r="A91" s="32"/>
      <c r="B91" s="118" t="s">
        <v>138</v>
      </c>
      <c r="C91" s="118"/>
      <c r="D91" s="118"/>
      <c r="E91" s="118"/>
      <c r="F91" s="118"/>
      <c r="G91" s="118" t="s">
        <v>139</v>
      </c>
      <c r="H91" s="118"/>
      <c r="I91" s="118"/>
      <c r="J91" s="120"/>
    </row>
    <row r="92" spans="1:10">
      <c r="A92" s="107"/>
      <c r="B92" s="108"/>
      <c r="C92" s="108"/>
      <c r="D92" s="108"/>
      <c r="E92" s="108"/>
      <c r="F92" s="108"/>
      <c r="G92" s="108"/>
      <c r="H92" s="108"/>
      <c r="I92" s="108"/>
      <c r="J92" s="109"/>
    </row>
  </sheetData>
  <mergeCells count="196">
    <mergeCell ref="A73:A74"/>
    <mergeCell ref="B73:B74"/>
    <mergeCell ref="C73:J73"/>
    <mergeCell ref="H54:J54"/>
    <mergeCell ref="H53:J53"/>
    <mergeCell ref="H56:J56"/>
    <mergeCell ref="H55:J55"/>
    <mergeCell ref="A17:A18"/>
    <mergeCell ref="B17:B18"/>
    <mergeCell ref="A19:A23"/>
    <mergeCell ref="B19:B23"/>
    <mergeCell ref="D22:G22"/>
    <mergeCell ref="A57:A70"/>
    <mergeCell ref="H51:J51"/>
    <mergeCell ref="H68:J68"/>
    <mergeCell ref="H65:J65"/>
    <mergeCell ref="C61:E66"/>
    <mergeCell ref="H66:J66"/>
    <mergeCell ref="B57:B70"/>
    <mergeCell ref="C69:G69"/>
    <mergeCell ref="H59:J59"/>
    <mergeCell ref="H61:J64"/>
    <mergeCell ref="H57:J57"/>
    <mergeCell ref="F66:G66"/>
    <mergeCell ref="H50:J50"/>
    <mergeCell ref="C45:G45"/>
    <mergeCell ref="H52:J52"/>
    <mergeCell ref="C49:G49"/>
    <mergeCell ref="H44:I44"/>
    <mergeCell ref="H45:I45"/>
    <mergeCell ref="H46:I46"/>
    <mergeCell ref="H47:I47"/>
    <mergeCell ref="H48:I48"/>
    <mergeCell ref="A53:A56"/>
    <mergeCell ref="A51:A52"/>
    <mergeCell ref="A44:A50"/>
    <mergeCell ref="F53:G53"/>
    <mergeCell ref="B53:B56"/>
    <mergeCell ref="F55:G55"/>
    <mergeCell ref="F54:G54"/>
    <mergeCell ref="C55:E56"/>
    <mergeCell ref="C51:G51"/>
    <mergeCell ref="B51:B52"/>
    <mergeCell ref="C53:E54"/>
    <mergeCell ref="F56:G56"/>
    <mergeCell ref="C52:G52"/>
    <mergeCell ref="A3:H3"/>
    <mergeCell ref="C17:G17"/>
    <mergeCell ref="C18:G18"/>
    <mergeCell ref="B24:B38"/>
    <mergeCell ref="D37:G37"/>
    <mergeCell ref="H37:J37"/>
    <mergeCell ref="B44:B50"/>
    <mergeCell ref="C44:G44"/>
    <mergeCell ref="C47:G47"/>
    <mergeCell ref="C50:G50"/>
    <mergeCell ref="H43:J43"/>
    <mergeCell ref="H42:J42"/>
    <mergeCell ref="H39:J39"/>
    <mergeCell ref="H49:J49"/>
    <mergeCell ref="H40:J40"/>
    <mergeCell ref="H41:J41"/>
    <mergeCell ref="A39:A43"/>
    <mergeCell ref="C48:G48"/>
    <mergeCell ref="B39:B43"/>
    <mergeCell ref="C42:G42"/>
    <mergeCell ref="D13:G13"/>
    <mergeCell ref="D16:G16"/>
    <mergeCell ref="G6:H6"/>
    <mergeCell ref="H10:J10"/>
    <mergeCell ref="H38:J38"/>
    <mergeCell ref="H33:J33"/>
    <mergeCell ref="D38:G38"/>
    <mergeCell ref="D30:G30"/>
    <mergeCell ref="H32:J32"/>
    <mergeCell ref="H34:J34"/>
    <mergeCell ref="H29:J29"/>
    <mergeCell ref="C31:J31"/>
    <mergeCell ref="C36:J36"/>
    <mergeCell ref="D34:G34"/>
    <mergeCell ref="H35:J35"/>
    <mergeCell ref="H30:J30"/>
    <mergeCell ref="D35:G35"/>
    <mergeCell ref="D33:G33"/>
    <mergeCell ref="D11:G11"/>
    <mergeCell ref="C8:J8"/>
    <mergeCell ref="H12:J12"/>
    <mergeCell ref="D21:G21"/>
    <mergeCell ref="D23:G23"/>
    <mergeCell ref="D27:G27"/>
    <mergeCell ref="D29:G29"/>
    <mergeCell ref="D32:G32"/>
    <mergeCell ref="H14:J14"/>
    <mergeCell ref="D14:G14"/>
    <mergeCell ref="D15:G15"/>
    <mergeCell ref="H13:J13"/>
    <mergeCell ref="H27:J27"/>
    <mergeCell ref="D28:G28"/>
    <mergeCell ref="H28:J28"/>
    <mergeCell ref="H17:J17"/>
    <mergeCell ref="H60:J60"/>
    <mergeCell ref="C74:J74"/>
    <mergeCell ref="F65:G65"/>
    <mergeCell ref="H69:J69"/>
    <mergeCell ref="C68:G68"/>
    <mergeCell ref="C70:G70"/>
    <mergeCell ref="H70:J70"/>
    <mergeCell ref="C67:G67"/>
    <mergeCell ref="H67:J67"/>
    <mergeCell ref="C72:J72"/>
    <mergeCell ref="C71:J71"/>
    <mergeCell ref="F61:G61"/>
    <mergeCell ref="C43:G43"/>
    <mergeCell ref="A2:J2"/>
    <mergeCell ref="G7:H7"/>
    <mergeCell ref="D9:G9"/>
    <mergeCell ref="D10:G10"/>
    <mergeCell ref="A24:A38"/>
    <mergeCell ref="A8:B8"/>
    <mergeCell ref="D12:G12"/>
    <mergeCell ref="D20:G20"/>
    <mergeCell ref="A9:A16"/>
    <mergeCell ref="H25:J25"/>
    <mergeCell ref="H26:J26"/>
    <mergeCell ref="H16:J16"/>
    <mergeCell ref="C19:G19"/>
    <mergeCell ref="D25:G25"/>
    <mergeCell ref="D26:G26"/>
    <mergeCell ref="C24:J24"/>
    <mergeCell ref="A7:B7"/>
    <mergeCell ref="I7:J7"/>
    <mergeCell ref="B9:B16"/>
    <mergeCell ref="H11:J11"/>
    <mergeCell ref="C7:F7"/>
    <mergeCell ref="H15:J15"/>
    <mergeCell ref="H9:J9"/>
    <mergeCell ref="A4:J4"/>
    <mergeCell ref="A5:J5"/>
    <mergeCell ref="C6:F6"/>
    <mergeCell ref="I6:J6"/>
    <mergeCell ref="A6:B6"/>
    <mergeCell ref="B77:D77"/>
    <mergeCell ref="E77:F77"/>
    <mergeCell ref="B78:D78"/>
    <mergeCell ref="E78:F78"/>
    <mergeCell ref="I77:J77"/>
    <mergeCell ref="G78:H78"/>
    <mergeCell ref="I78:J78"/>
    <mergeCell ref="C39:G39"/>
    <mergeCell ref="C41:G41"/>
    <mergeCell ref="F58:G58"/>
    <mergeCell ref="F63:G63"/>
    <mergeCell ref="H58:J58"/>
    <mergeCell ref="F60:G60"/>
    <mergeCell ref="F62:G62"/>
    <mergeCell ref="C40:G40"/>
    <mergeCell ref="F64:G64"/>
    <mergeCell ref="C57:E60"/>
    <mergeCell ref="F57:G57"/>
    <mergeCell ref="F59:G59"/>
    <mergeCell ref="B79:D79"/>
    <mergeCell ref="E79:F79"/>
    <mergeCell ref="B80:D80"/>
    <mergeCell ref="E80:F80"/>
    <mergeCell ref="B81:D81"/>
    <mergeCell ref="E81:F81"/>
    <mergeCell ref="G79:H79"/>
    <mergeCell ref="I79:J79"/>
    <mergeCell ref="G80:H80"/>
    <mergeCell ref="I80:J80"/>
    <mergeCell ref="G81:H81"/>
    <mergeCell ref="I81:J81"/>
    <mergeCell ref="A92:J92"/>
    <mergeCell ref="B82:D82"/>
    <mergeCell ref="E82:F82"/>
    <mergeCell ref="B83:D83"/>
    <mergeCell ref="E83:F83"/>
    <mergeCell ref="B85:F85"/>
    <mergeCell ref="G85:J85"/>
    <mergeCell ref="B86:F86"/>
    <mergeCell ref="G82:H82"/>
    <mergeCell ref="I82:J82"/>
    <mergeCell ref="G83:H83"/>
    <mergeCell ref="I83:J83"/>
    <mergeCell ref="A84:J84"/>
    <mergeCell ref="B87:F87"/>
    <mergeCell ref="B88:F88"/>
    <mergeCell ref="B89:F89"/>
    <mergeCell ref="B90:F90"/>
    <mergeCell ref="B91:F91"/>
    <mergeCell ref="G86:J86"/>
    <mergeCell ref="G87:J87"/>
    <mergeCell ref="G88:J88"/>
    <mergeCell ref="G89:J89"/>
    <mergeCell ref="G90:J90"/>
    <mergeCell ref="G91:J91"/>
  </mergeCells>
  <phoneticPr fontId="4" type="noConversion"/>
  <dataValidations count="3">
    <dataValidation type="list" allowBlank="1" showInputMessage="1" showErrorMessage="1" sqref="A7:B7">
      <formula1>$L$11:$L$12</formula1>
    </dataValidation>
    <dataValidation type="list" allowBlank="1" showInputMessage="1" showErrorMessage="1" sqref="G7:H7">
      <formula1>$L$14:$L$15</formula1>
    </dataValidation>
    <dataValidation type="list" allowBlank="1" showInputMessage="1" showErrorMessage="1" sqref="H32:J35 H37:J37 H25:J30">
      <formula1>#REF!</formula1>
    </dataValidation>
  </dataValidations>
  <printOptions horizontalCentered="1" gridLines="1"/>
  <pageMargins left="0.94488188976377996" right="0.47244094488188998" top="0.45866141700000002" bottom="0.41929133899999999" header="0.511811023622047" footer="0.31496062992126"/>
  <pageSetup paperSize="9" scale="65" fitToHeight="3" orientation="portrait" r:id="rId1"/>
  <headerFooter alignWithMargins="0">
    <oddFooter>&amp;RPage &amp;P of &amp;N</oddFooter>
  </headerFooter>
  <rowBreaks count="1" manualBreakCount="1">
    <brk id="60" max="10" man="1"/>
  </rowBreaks>
  <ignoredErrors>
    <ignoredError sqref="C9:C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11" sqref="D11"/>
    </sheetView>
  </sheetViews>
  <sheetFormatPr defaultRowHeight="12.75"/>
  <cols>
    <col min="1" max="1" width="9.140625" style="95"/>
    <col min="2" max="2" width="25" style="95" bestFit="1" customWidth="1"/>
    <col min="3" max="4" width="12.85546875" style="95" bestFit="1" customWidth="1"/>
    <col min="5" max="16384" width="9.140625" style="95"/>
  </cols>
  <sheetData>
    <row r="1" spans="1:4">
      <c r="A1" s="94"/>
      <c r="B1" s="94"/>
      <c r="C1" s="94"/>
      <c r="D1" s="94"/>
    </row>
    <row r="2" spans="1:4">
      <c r="A2" s="96" t="s">
        <v>188</v>
      </c>
      <c r="B2" s="96" t="s">
        <v>189</v>
      </c>
      <c r="C2" s="96" t="s">
        <v>197</v>
      </c>
      <c r="D2" s="96" t="s">
        <v>198</v>
      </c>
    </row>
    <row r="3" spans="1:4">
      <c r="A3" s="94">
        <v>1</v>
      </c>
      <c r="B3" s="94" t="s">
        <v>190</v>
      </c>
      <c r="C3" s="97">
        <f>'[1]AJ KitechenVariation Statement '!J105</f>
        <v>1205717.682</v>
      </c>
      <c r="D3" s="97">
        <v>836779.68200000003</v>
      </c>
    </row>
    <row r="4" spans="1:4">
      <c r="A4" s="94">
        <v>2</v>
      </c>
      <c r="B4" s="94" t="s">
        <v>191</v>
      </c>
      <c r="C4" s="98">
        <f>'[1]Shawarma Variation Statement'!L69</f>
        <v>463845</v>
      </c>
      <c r="D4" s="98">
        <v>415695</v>
      </c>
    </row>
    <row r="5" spans="1:4">
      <c r="A5" s="94">
        <v>4</v>
      </c>
      <c r="B5" s="94" t="s">
        <v>192</v>
      </c>
      <c r="C5" s="94">
        <f>'[1]Chai Point F03'!L20</f>
        <v>180675</v>
      </c>
      <c r="D5" s="94">
        <v>165275</v>
      </c>
    </row>
    <row r="6" spans="1:4">
      <c r="A6" s="94">
        <v>5</v>
      </c>
      <c r="B6" s="94" t="s">
        <v>193</v>
      </c>
      <c r="C6" s="94">
        <f>'[1]Chai Point- D08'!L18</f>
        <v>143150</v>
      </c>
      <c r="D6" s="94">
        <v>131250</v>
      </c>
    </row>
    <row r="7" spans="1:4" ht="25.5">
      <c r="A7" s="94"/>
      <c r="B7" s="99" t="s">
        <v>199</v>
      </c>
      <c r="C7" s="94"/>
      <c r="D7" s="94"/>
    </row>
    <row r="8" spans="1:4">
      <c r="A8" s="96"/>
      <c r="B8" s="96" t="s">
        <v>194</v>
      </c>
      <c r="C8" s="100">
        <f>SUM(C3:C6)</f>
        <v>1993387.682</v>
      </c>
      <c r="D8" s="100">
        <f>SUM(D3:D6)</f>
        <v>1548999.682</v>
      </c>
    </row>
    <row r="9" spans="1:4" ht="25.5">
      <c r="A9" s="96"/>
      <c r="B9" s="106" t="s">
        <v>199</v>
      </c>
      <c r="C9" s="100">
        <v>113250</v>
      </c>
      <c r="D9" s="100"/>
    </row>
    <row r="10" spans="1:4" ht="25.5">
      <c r="A10" s="96"/>
      <c r="B10" s="106" t="s">
        <v>200</v>
      </c>
      <c r="C10" s="100">
        <f>C8-C9</f>
        <v>1880137.682</v>
      </c>
      <c r="D10" s="100">
        <f>D8</f>
        <v>1548999.682</v>
      </c>
    </row>
    <row r="11" spans="1:4">
      <c r="A11" s="96"/>
      <c r="B11" s="96" t="s">
        <v>201</v>
      </c>
      <c r="C11" s="100"/>
      <c r="D11" s="100">
        <f>C10-D10</f>
        <v>331138</v>
      </c>
    </row>
    <row r="12" spans="1:4">
      <c r="A12" s="96"/>
      <c r="B12" s="96" t="s">
        <v>202</v>
      </c>
      <c r="C12" s="100"/>
      <c r="D12" s="105">
        <f>D11/C10</f>
        <v>0.17612433555810195</v>
      </c>
    </row>
    <row r="13" spans="1:4">
      <c r="A13" s="101"/>
      <c r="B13" s="94"/>
      <c r="C13" s="102"/>
      <c r="D13" s="102"/>
    </row>
    <row r="14" spans="1:4">
      <c r="A14" s="103"/>
      <c r="B14" s="103"/>
      <c r="C14" s="104"/>
      <c r="D14" s="10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4" workbookViewId="0">
      <selection activeCell="D16" sqref="D16"/>
    </sheetView>
  </sheetViews>
  <sheetFormatPr defaultRowHeight="12.75"/>
  <cols>
    <col min="2" max="2" width="13.42578125" customWidth="1"/>
    <col min="3" max="3" width="57.140625" customWidth="1"/>
    <col min="10" max="10" width="11.28515625" bestFit="1" customWidth="1"/>
    <col min="12" max="12" width="11.28515625" bestFit="1" customWidth="1"/>
  </cols>
  <sheetData>
    <row r="1" spans="1:14" ht="18">
      <c r="A1" s="203" t="s">
        <v>174</v>
      </c>
      <c r="B1" s="203"/>
      <c r="C1" s="206" t="s">
        <v>187</v>
      </c>
      <c r="D1" s="206"/>
      <c r="E1" s="206"/>
      <c r="F1" s="206"/>
      <c r="G1" s="206"/>
      <c r="H1" s="206"/>
      <c r="I1" s="206"/>
      <c r="J1" s="206"/>
      <c r="K1" s="206"/>
      <c r="L1" s="206"/>
      <c r="M1" s="206"/>
      <c r="N1" s="206"/>
    </row>
    <row r="2" spans="1:14" ht="18">
      <c r="A2" s="204" t="s">
        <v>176</v>
      </c>
      <c r="B2" s="204"/>
      <c r="C2" s="195"/>
      <c r="D2" s="195"/>
      <c r="E2" s="195"/>
      <c r="F2" s="195"/>
      <c r="G2" s="195"/>
      <c r="H2" s="195"/>
      <c r="I2" s="195"/>
      <c r="J2" s="195"/>
      <c r="K2" s="195"/>
      <c r="L2" s="195"/>
      <c r="M2" s="195"/>
      <c r="N2" s="195"/>
    </row>
    <row r="3" spans="1:14" ht="18">
      <c r="A3" s="204" t="s">
        <v>175</v>
      </c>
      <c r="B3" s="204"/>
      <c r="C3" s="195"/>
      <c r="D3" s="195"/>
      <c r="E3" s="195"/>
      <c r="F3" s="195"/>
      <c r="G3" s="195"/>
      <c r="H3" s="195"/>
      <c r="I3" s="195"/>
      <c r="J3" s="195"/>
      <c r="K3" s="195"/>
      <c r="L3" s="195"/>
      <c r="M3" s="195"/>
      <c r="N3" s="195"/>
    </row>
    <row r="4" spans="1:14" ht="18">
      <c r="A4" s="205" t="s">
        <v>177</v>
      </c>
      <c r="B4" s="205"/>
      <c r="C4" s="196"/>
      <c r="D4" s="196"/>
      <c r="E4" s="196"/>
      <c r="F4" s="196"/>
      <c r="G4" s="196"/>
      <c r="H4" s="196"/>
      <c r="I4" s="196"/>
      <c r="J4" s="196"/>
      <c r="K4" s="196"/>
      <c r="L4" s="196"/>
      <c r="M4" s="196"/>
      <c r="N4" s="196"/>
    </row>
    <row r="5" spans="1:14" ht="18">
      <c r="A5" s="197" t="s">
        <v>162</v>
      </c>
      <c r="B5" s="197" t="s">
        <v>163</v>
      </c>
      <c r="C5" s="198" t="s">
        <v>164</v>
      </c>
      <c r="D5" s="197" t="s">
        <v>165</v>
      </c>
      <c r="E5" s="199" t="s">
        <v>166</v>
      </c>
      <c r="F5" s="200" t="s">
        <v>172</v>
      </c>
      <c r="G5" s="200"/>
      <c r="H5" s="200" t="s">
        <v>161</v>
      </c>
      <c r="I5" s="200"/>
      <c r="J5" s="200"/>
      <c r="K5" s="200" t="s">
        <v>173</v>
      </c>
      <c r="L5" s="200"/>
      <c r="M5" s="201" t="s">
        <v>171</v>
      </c>
      <c r="N5" s="200" t="s">
        <v>167</v>
      </c>
    </row>
    <row r="6" spans="1:14" ht="15.75">
      <c r="A6" s="197"/>
      <c r="B6" s="197"/>
      <c r="C6" s="198"/>
      <c r="D6" s="197"/>
      <c r="E6" s="199"/>
      <c r="F6" s="52" t="s">
        <v>168</v>
      </c>
      <c r="G6" s="52" t="s">
        <v>169</v>
      </c>
      <c r="H6" s="52" t="s">
        <v>168</v>
      </c>
      <c r="I6" s="52" t="s">
        <v>178</v>
      </c>
      <c r="J6" s="52" t="s">
        <v>169</v>
      </c>
      <c r="K6" s="52" t="s">
        <v>168</v>
      </c>
      <c r="L6" s="52" t="s">
        <v>169</v>
      </c>
      <c r="M6" s="202"/>
      <c r="N6" s="200"/>
    </row>
    <row r="7" spans="1:14" ht="15">
      <c r="A7" s="41"/>
      <c r="B7" s="41"/>
      <c r="C7" s="40"/>
      <c r="D7" s="41"/>
      <c r="E7" s="42"/>
      <c r="F7" s="41"/>
      <c r="G7" s="43"/>
      <c r="H7" s="43"/>
      <c r="I7" s="43"/>
      <c r="J7" s="43"/>
      <c r="K7" s="41"/>
      <c r="L7" s="43"/>
      <c r="M7" s="50"/>
      <c r="N7" s="41"/>
    </row>
    <row r="8" spans="1:14" ht="15">
      <c r="A8" s="63"/>
      <c r="B8" s="41"/>
      <c r="C8" s="53"/>
      <c r="D8" s="54"/>
      <c r="E8" s="56"/>
      <c r="F8" s="58"/>
      <c r="G8" s="43"/>
      <c r="H8" s="43"/>
      <c r="I8" s="57"/>
      <c r="J8" s="43"/>
      <c r="K8" s="41"/>
      <c r="L8" s="43"/>
      <c r="M8" s="50"/>
      <c r="N8" s="41"/>
    </row>
    <row r="9" spans="1:14" ht="15">
      <c r="A9" s="64" t="s">
        <v>179</v>
      </c>
      <c r="B9" s="66"/>
      <c r="C9" s="78" t="s">
        <v>184</v>
      </c>
      <c r="D9" s="76"/>
      <c r="E9" s="77"/>
      <c r="F9" s="77"/>
      <c r="G9" s="67"/>
      <c r="H9" s="67"/>
      <c r="I9" s="62"/>
      <c r="J9" s="67"/>
      <c r="K9" s="66"/>
      <c r="L9" s="67"/>
      <c r="M9" s="68"/>
      <c r="N9" s="66"/>
    </row>
    <row r="10" spans="1:14" ht="15">
      <c r="A10" s="65"/>
      <c r="B10" s="69"/>
      <c r="C10" s="70"/>
      <c r="D10" s="55"/>
      <c r="E10" s="61"/>
      <c r="F10" s="59"/>
      <c r="G10" s="59"/>
      <c r="H10" s="71"/>
      <c r="I10" s="72"/>
      <c r="J10" s="71"/>
      <c r="K10" s="69"/>
      <c r="L10" s="71"/>
      <c r="M10" s="73"/>
      <c r="N10" s="69"/>
    </row>
    <row r="11" spans="1:14" ht="38.25">
      <c r="A11" s="65">
        <v>1</v>
      </c>
      <c r="B11" s="89"/>
      <c r="C11" s="88" t="s">
        <v>180</v>
      </c>
      <c r="D11" s="87" t="s">
        <v>183</v>
      </c>
      <c r="E11" s="79"/>
      <c r="F11" s="60"/>
      <c r="G11" s="90"/>
      <c r="H11" s="80">
        <v>170</v>
      </c>
      <c r="I11" s="93">
        <v>275</v>
      </c>
      <c r="J11" s="90">
        <f t="shared" ref="J11:J16" si="0">I11*H11</f>
        <v>46750</v>
      </c>
      <c r="K11" s="91">
        <f>H11+F11</f>
        <v>170</v>
      </c>
      <c r="L11" s="90">
        <f>J11+G11</f>
        <v>46750</v>
      </c>
      <c r="M11" s="73"/>
      <c r="N11" s="69"/>
    </row>
    <row r="12" spans="1:14" ht="25.5">
      <c r="A12" s="65">
        <v>2</v>
      </c>
      <c r="B12" s="89"/>
      <c r="C12" s="88" t="s">
        <v>181</v>
      </c>
      <c r="D12" s="87" t="s">
        <v>183</v>
      </c>
      <c r="E12" s="79"/>
      <c r="F12" s="60"/>
      <c r="G12" s="90"/>
      <c r="H12" s="80">
        <v>170</v>
      </c>
      <c r="I12" s="93">
        <v>175</v>
      </c>
      <c r="J12" s="90">
        <f t="shared" si="0"/>
        <v>29750</v>
      </c>
      <c r="K12" s="91">
        <f t="shared" ref="K12:K14" si="1">H12+F12</f>
        <v>170</v>
      </c>
      <c r="L12" s="90">
        <f t="shared" ref="L12:L14" si="2">J12+G12</f>
        <v>29750</v>
      </c>
      <c r="M12" s="73"/>
      <c r="N12" s="69"/>
    </row>
    <row r="13" spans="1:14" ht="15">
      <c r="A13" s="65"/>
      <c r="B13" s="75"/>
      <c r="C13" s="88"/>
      <c r="D13" s="87"/>
      <c r="E13" s="79"/>
      <c r="F13" s="60"/>
      <c r="G13" s="90"/>
      <c r="H13" s="80"/>
      <c r="I13" s="93"/>
      <c r="J13" s="90">
        <f t="shared" si="0"/>
        <v>0</v>
      </c>
      <c r="K13" s="91">
        <f t="shared" si="1"/>
        <v>0</v>
      </c>
      <c r="L13" s="90">
        <f t="shared" si="2"/>
        <v>0</v>
      </c>
      <c r="M13" s="73"/>
      <c r="N13" s="69"/>
    </row>
    <row r="14" spans="1:14" ht="25.5">
      <c r="A14" s="65">
        <v>3</v>
      </c>
      <c r="B14" s="75"/>
      <c r="C14" s="88" t="s">
        <v>182</v>
      </c>
      <c r="D14" s="87" t="s">
        <v>183</v>
      </c>
      <c r="E14" s="79"/>
      <c r="F14" s="60"/>
      <c r="G14" s="90"/>
      <c r="H14" s="80">
        <v>170</v>
      </c>
      <c r="I14" s="93">
        <v>225</v>
      </c>
      <c r="J14" s="90">
        <f t="shared" si="0"/>
        <v>38250</v>
      </c>
      <c r="K14" s="91">
        <f t="shared" si="1"/>
        <v>170</v>
      </c>
      <c r="L14" s="90">
        <f t="shared" si="2"/>
        <v>38250</v>
      </c>
      <c r="M14" s="73"/>
      <c r="N14" s="69"/>
    </row>
    <row r="15" spans="1:14" ht="15">
      <c r="A15" s="65"/>
      <c r="B15" s="75"/>
      <c r="C15" s="88"/>
      <c r="D15" s="87"/>
      <c r="E15" s="79"/>
      <c r="F15" s="60"/>
      <c r="G15" s="90"/>
      <c r="H15" s="80"/>
      <c r="I15" s="93"/>
      <c r="J15" s="90"/>
      <c r="K15" s="91"/>
      <c r="L15" s="90"/>
      <c r="M15" s="73"/>
      <c r="N15" s="69"/>
    </row>
    <row r="16" spans="1:14" ht="15">
      <c r="A16" s="65">
        <v>4</v>
      </c>
      <c r="B16" s="89"/>
      <c r="C16" s="74" t="s">
        <v>195</v>
      </c>
      <c r="D16" s="55" t="s">
        <v>196</v>
      </c>
      <c r="E16" s="92"/>
      <c r="F16" s="89"/>
      <c r="G16" s="90"/>
      <c r="H16" s="90">
        <v>60</v>
      </c>
      <c r="I16" s="93">
        <v>275</v>
      </c>
      <c r="J16" s="90">
        <f t="shared" si="0"/>
        <v>16500</v>
      </c>
      <c r="K16" s="91">
        <f t="shared" ref="K16" si="3">H16+F16</f>
        <v>60</v>
      </c>
      <c r="L16" s="90">
        <f t="shared" ref="L16" si="4">J16+G16</f>
        <v>16500</v>
      </c>
      <c r="M16" s="73"/>
      <c r="N16" s="69"/>
    </row>
    <row r="17" spans="1:14" ht="15">
      <c r="A17" s="65"/>
      <c r="B17" s="89"/>
      <c r="C17" s="74"/>
      <c r="D17" s="55"/>
      <c r="E17" s="92"/>
      <c r="F17" s="89"/>
      <c r="G17" s="90"/>
      <c r="H17" s="90"/>
      <c r="I17" s="90"/>
      <c r="J17" s="90"/>
      <c r="K17" s="91"/>
      <c r="L17" s="90"/>
      <c r="M17" s="73"/>
      <c r="N17" s="69"/>
    </row>
    <row r="18" spans="1:14" ht="15.75">
      <c r="A18" s="44"/>
      <c r="B18" s="44"/>
      <c r="C18" s="45" t="s">
        <v>170</v>
      </c>
      <c r="D18" s="45"/>
      <c r="E18" s="46"/>
      <c r="F18" s="45"/>
      <c r="G18" s="47">
        <f>SUM(G7:G16)</f>
        <v>0</v>
      </c>
      <c r="H18" s="47"/>
      <c r="I18" s="47"/>
      <c r="J18" s="47">
        <f>SUM(J11:J16)</f>
        <v>131250</v>
      </c>
      <c r="K18" s="48"/>
      <c r="L18" s="47">
        <f>SUM(L11:L16)</f>
        <v>131250</v>
      </c>
      <c r="M18" s="51"/>
      <c r="N18" s="49"/>
    </row>
    <row r="19" spans="1:14">
      <c r="A19" s="81"/>
      <c r="B19" s="81"/>
      <c r="C19" s="81"/>
      <c r="D19" s="81"/>
      <c r="E19" s="81"/>
      <c r="F19" s="81"/>
      <c r="G19" s="81"/>
      <c r="H19" s="81"/>
      <c r="I19" s="81"/>
      <c r="J19" s="81"/>
      <c r="K19" s="81"/>
      <c r="L19" s="81"/>
      <c r="M19" s="81"/>
      <c r="N19" s="81"/>
    </row>
    <row r="20" spans="1:14">
      <c r="A20" s="81"/>
      <c r="B20" s="81"/>
      <c r="C20" s="83" t="s">
        <v>185</v>
      </c>
      <c r="D20" s="81"/>
      <c r="E20" s="81"/>
      <c r="F20" s="81"/>
      <c r="G20" s="81"/>
      <c r="H20" s="81"/>
      <c r="I20" s="81"/>
      <c r="J20" s="84">
        <f>J18*18%</f>
        <v>23625</v>
      </c>
      <c r="K20" s="81"/>
      <c r="L20" s="84">
        <f>L18*18%</f>
        <v>23625</v>
      </c>
      <c r="M20" s="81"/>
      <c r="N20" s="81"/>
    </row>
    <row r="21" spans="1:14">
      <c r="A21" s="81"/>
      <c r="B21" s="81"/>
      <c r="C21" s="81"/>
      <c r="D21" s="81"/>
      <c r="E21" s="81"/>
      <c r="F21" s="81"/>
      <c r="G21" s="81"/>
      <c r="H21" s="81"/>
      <c r="I21" s="81"/>
      <c r="J21" s="81"/>
      <c r="K21" s="81"/>
      <c r="L21" s="81"/>
      <c r="M21" s="81"/>
      <c r="N21" s="81"/>
    </row>
    <row r="22" spans="1:14">
      <c r="A22" s="82"/>
      <c r="B22" s="82"/>
      <c r="C22" s="86" t="s">
        <v>186</v>
      </c>
      <c r="D22" s="82"/>
      <c r="E22" s="82"/>
      <c r="F22" s="82"/>
      <c r="G22" s="82"/>
      <c r="H22" s="82"/>
      <c r="I22" s="82"/>
      <c r="J22" s="85">
        <f>SUM(J18:J21)</f>
        <v>154875</v>
      </c>
      <c r="K22" s="82"/>
      <c r="L22" s="85">
        <f>SUM(L18:L21)</f>
        <v>154875</v>
      </c>
      <c r="M22" s="82"/>
      <c r="N22" s="82"/>
    </row>
  </sheetData>
  <mergeCells count="18">
    <mergeCell ref="M5:M6"/>
    <mergeCell ref="N5:N6"/>
    <mergeCell ref="A4:B4"/>
    <mergeCell ref="C4:N4"/>
    <mergeCell ref="A5:A6"/>
    <mergeCell ref="B5:B6"/>
    <mergeCell ref="C5:C6"/>
    <mergeCell ref="D5:D6"/>
    <mergeCell ref="E5:E6"/>
    <mergeCell ref="F5:G5"/>
    <mergeCell ref="H5:J5"/>
    <mergeCell ref="K5:L5"/>
    <mergeCell ref="A1:B1"/>
    <mergeCell ref="C1:N1"/>
    <mergeCell ref="A2:B2"/>
    <mergeCell ref="C2:N2"/>
    <mergeCell ref="A3:B3"/>
    <mergeCell ref="C3:N3"/>
  </mergeCells>
  <conditionalFormatting sqref="C8:C15">
    <cfRule type="cellIs" dxfId="6" priority="8" stopIfTrue="1" operator="equal">
      <formula>0</formula>
    </cfRule>
  </conditionalFormatting>
  <conditionalFormatting sqref="D12:F15">
    <cfRule type="cellIs" dxfId="5" priority="7" stopIfTrue="1" operator="equal">
      <formula>0</formula>
    </cfRule>
  </conditionalFormatting>
  <conditionalFormatting sqref="E9:E11">
    <cfRule type="cellIs" dxfId="4" priority="6" stopIfTrue="1" operator="equal">
      <formula>0</formula>
    </cfRule>
  </conditionalFormatting>
  <conditionalFormatting sqref="F8:F12">
    <cfRule type="cellIs" dxfId="3" priority="5" stopIfTrue="1" operator="equal">
      <formula>0</formula>
    </cfRule>
  </conditionalFormatting>
  <conditionalFormatting sqref="G10">
    <cfRule type="cellIs" dxfId="2" priority="4" stopIfTrue="1" operator="equal">
      <formula>0</formula>
    </cfRule>
  </conditionalFormatting>
  <conditionalFormatting sqref="H13:H15">
    <cfRule type="cellIs" dxfId="1" priority="2" stopIfTrue="1" operator="equal">
      <formula>0</formula>
    </cfRule>
  </conditionalFormatting>
  <conditionalFormatting sqref="I10">
    <cfRule type="cellIs" dxfId="0" priority="3" stopIfTrue="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NFA-SO</vt:lpstr>
      <vt:lpstr>Summary1</vt:lpstr>
      <vt:lpstr>Chai Point- D08</vt:lpstr>
      <vt:lpstr>'NFA-SO'!Print_Area</vt:lpstr>
      <vt:lpstr>'NFA-SO'!Print_Titles</vt:lpstr>
    </vt:vector>
  </TitlesOfParts>
  <Company>pmc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2128163</dc:creator>
  <cp:lastModifiedBy>Trupti Dalvi</cp:lastModifiedBy>
  <cp:lastPrinted>2022-06-25T08:10:44Z</cp:lastPrinted>
  <dcterms:created xsi:type="dcterms:W3CDTF">2009-11-13T12:11:15Z</dcterms:created>
  <dcterms:modified xsi:type="dcterms:W3CDTF">2024-01-31T12:44:56Z</dcterms:modified>
</cp:coreProperties>
</file>