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kcorp11-my.sharepoint.com/personal/mrunal_joshi_k-corp_in/Documents/Downloads/"/>
    </mc:Choice>
  </mc:AlternateContent>
  <bookViews>
    <workbookView xWindow="0" yWindow="0" windowWidth="19200" windowHeight="6930"/>
  </bookViews>
  <sheets>
    <sheet name="PI" sheetId="3" r:id="rId1"/>
    <sheet name="Abstract" sheetId="1" r:id="rId2"/>
    <sheet name="MB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3" l="1"/>
  <c r="I25" i="3"/>
  <c r="J26" i="3"/>
  <c r="D12" i="3" l="1"/>
  <c r="F12" i="3" s="1"/>
  <c r="F26" i="3" s="1"/>
  <c r="F27" i="3" l="1"/>
  <c r="F28" i="3" s="1"/>
  <c r="I12" i="1" l="1"/>
  <c r="F12" i="1"/>
  <c r="H17" i="2"/>
  <c r="H6" i="2"/>
  <c r="H7" i="2"/>
  <c r="H8" i="2"/>
  <c r="H9" i="2"/>
  <c r="H10" i="2"/>
  <c r="H11" i="2"/>
  <c r="H12" i="2"/>
  <c r="H13" i="2"/>
  <c r="H5" i="2"/>
  <c r="H11" i="1"/>
  <c r="H15" i="2" l="1"/>
  <c r="G8" i="1" l="1"/>
  <c r="J8" i="1" l="1"/>
  <c r="F8" i="1"/>
  <c r="J11" i="1" l="1"/>
  <c r="I11" i="1" s="1"/>
  <c r="I8" i="1"/>
</calcChain>
</file>

<file path=xl/sharedStrings.xml><?xml version="1.0" encoding="utf-8"?>
<sst xmlns="http://schemas.openxmlformats.org/spreadsheetml/2006/main" count="84" uniqueCount="62">
  <si>
    <t>BILL OF QUANTITIES</t>
  </si>
  <si>
    <t>Lucknow T3 - Shops Barricades work</t>
  </si>
  <si>
    <t>Qty.</t>
  </si>
  <si>
    <t>Amount in (RS)</t>
  </si>
  <si>
    <t>SR. NO.</t>
  </si>
  <si>
    <t>DESCRIPTION</t>
  </si>
  <si>
    <t>RATE</t>
  </si>
  <si>
    <t xml:space="preserve">UNIT </t>
  </si>
  <si>
    <t>Previous Bill</t>
  </si>
  <si>
    <t>This Bill</t>
  </si>
  <si>
    <t>Up to date</t>
  </si>
  <si>
    <t>Remarks</t>
  </si>
  <si>
    <t>Shops Barricades work</t>
  </si>
  <si>
    <t>a</t>
  </si>
  <si>
    <t>Sqm</t>
  </si>
  <si>
    <t>Total Upto date amount</t>
  </si>
  <si>
    <t>This Bill amount</t>
  </si>
  <si>
    <t>Measurment Sheet of Barricades work</t>
  </si>
  <si>
    <t>Sr no.</t>
  </si>
  <si>
    <t>UNIT</t>
  </si>
  <si>
    <t>No.</t>
  </si>
  <si>
    <t>Length</t>
  </si>
  <si>
    <t>Width</t>
  </si>
  <si>
    <t>Height</t>
  </si>
  <si>
    <t>A</t>
  </si>
  <si>
    <t>BARRICADES WORK</t>
  </si>
  <si>
    <t>RHS side</t>
  </si>
  <si>
    <t>LHS side</t>
  </si>
  <si>
    <t>Shop no D-42 Magnum Bar pannel -1</t>
  </si>
  <si>
    <t xml:space="preserve">The Magnum Bar Pannel -2 Front </t>
  </si>
  <si>
    <t xml:space="preserve">The Magnum Bar Pannel -3 Front </t>
  </si>
  <si>
    <t>Total Qty in Sqm</t>
  </si>
  <si>
    <t>Sft</t>
  </si>
  <si>
    <t>This Bill Qty.</t>
  </si>
  <si>
    <t xml:space="preserve"> Providing and Fixing shops barricades work with 12 mm thik commercial ply board with 50x50mm wooden battern and all nessery fixing arrangment .D-42 Budwiser</t>
  </si>
  <si>
    <t xml:space="preserve">D-42 Budwiser </t>
  </si>
  <si>
    <t>Previous sqm</t>
  </si>
  <si>
    <t>Total qty as per JMC</t>
  </si>
  <si>
    <t>VART</t>
  </si>
  <si>
    <t>Infracon Pvt Ltd</t>
  </si>
  <si>
    <t xml:space="preserve">229, Neha Ind. Est., Off Duttapada Road, </t>
  </si>
  <si>
    <t>Opp. Oberoi Sky, Borivali (E), Mumbai - 400066</t>
  </si>
  <si>
    <t>Contact No :- 022-40233596 / 28700110                                                                                                                                                                                                                                                                                                                                                                                                                                                                Email : info@vartinfra.com</t>
  </si>
  <si>
    <t xml:space="preserve">Proforma Invoice for Barricades work </t>
  </si>
  <si>
    <t>To,</t>
  </si>
  <si>
    <t>Simolina Kitchen Pvt. Ltd.</t>
  </si>
  <si>
    <t>Date</t>
  </si>
  <si>
    <r>
      <rPr>
        <b/>
        <sz val="11"/>
        <rFont val="Calibri"/>
        <charset val="134"/>
        <scheme val="minor"/>
      </rPr>
      <t xml:space="preserve">Kindly Attn.:- </t>
    </r>
    <r>
      <rPr>
        <sz val="11"/>
        <rFont val="Calibri"/>
        <charset val="134"/>
        <scheme val="minor"/>
      </rPr>
      <t>Mr. Sayed Irfan</t>
    </r>
  </si>
  <si>
    <t>Sr. No.</t>
  </si>
  <si>
    <t>Description</t>
  </si>
  <si>
    <t>Unit</t>
  </si>
  <si>
    <t>QTY</t>
  </si>
  <si>
    <t>Rate</t>
  </si>
  <si>
    <t>Amount</t>
  </si>
  <si>
    <t>Basic Total</t>
  </si>
  <si>
    <t>Add GST @ 18%</t>
  </si>
  <si>
    <t>Grand Total</t>
  </si>
  <si>
    <t>Payment terms :</t>
  </si>
  <si>
    <t>100% Advance with Work order</t>
  </si>
  <si>
    <t>No Retention</t>
  </si>
  <si>
    <t>For VART Infracon Pvt. Ltd.</t>
  </si>
  <si>
    <t>Authorised Signatory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</si>
</sst>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2"/>
      <color theme="1"/>
      <name val="Calibri"/>
      <charset val="134"/>
      <scheme val="minor"/>
    </font>
    <font>
      <sz val="10"/>
      <color theme="1"/>
      <name val="Adani Regular"/>
      <charset val="134"/>
    </font>
    <font>
      <sz val="11"/>
      <color theme="1"/>
      <name val="Calibri"/>
      <charset val="134"/>
      <scheme val="minor"/>
    </font>
    <font>
      <b/>
      <sz val="10"/>
      <color theme="1"/>
      <name val="Adani Regular"/>
      <charset val="134"/>
    </font>
    <font>
      <b/>
      <u/>
      <sz val="10"/>
      <name val="Adani Regular"/>
      <charset val="134"/>
    </font>
    <font>
      <b/>
      <sz val="12"/>
      <color theme="1"/>
      <name val="Arial"/>
      <charset val="134"/>
    </font>
    <font>
      <b/>
      <sz val="11"/>
      <color theme="1"/>
      <name val="Arial"/>
      <charset val="134"/>
    </font>
    <font>
      <b/>
      <sz val="11"/>
      <color theme="1"/>
      <name val="Calibri"/>
      <charset val="134"/>
      <scheme val="minor"/>
    </font>
    <font>
      <sz val="24"/>
      <color theme="1"/>
      <name val="Arial Black"/>
      <charset val="134"/>
    </font>
    <font>
      <sz val="24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name val="Calibri"/>
      <charset val="134"/>
      <scheme val="minor"/>
    </font>
    <font>
      <sz val="10"/>
      <color indexed="8"/>
      <name val="Calibri"/>
      <charset val="134"/>
      <scheme val="minor"/>
    </font>
    <font>
      <sz val="1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10"/>
      <name val="Helv"/>
      <charset val="204"/>
    </font>
    <font>
      <sz val="11"/>
      <color rgb="FFFF000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9" fillId="0" borderId="0"/>
  </cellStyleXfs>
  <cellXfs count="164">
    <xf numFmtId="0" fontId="0" fillId="0" borderId="0" xfId="0"/>
    <xf numFmtId="0" fontId="2" fillId="0" borderId="1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2" fontId="2" fillId="0" borderId="2" xfId="1" applyNumberFormat="1" applyFont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horizontal="center" vertical="center" wrapText="1"/>
    </xf>
    <xf numFmtId="2" fontId="2" fillId="0" borderId="2" xfId="1" applyNumberFormat="1" applyFont="1" applyBorder="1" applyAlignment="1">
      <alignment vertical="center" wrapText="1"/>
    </xf>
    <xf numFmtId="0" fontId="2" fillId="0" borderId="2" xfId="1" applyFont="1" applyBorder="1" applyAlignment="1">
      <alignment horizontal="right" vertical="center" wrapText="1"/>
    </xf>
    <xf numFmtId="0" fontId="4" fillId="0" borderId="9" xfId="1" applyFont="1" applyBorder="1" applyAlignment="1">
      <alignment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vertical="center" wrapText="1"/>
    </xf>
    <xf numFmtId="2" fontId="4" fillId="0" borderId="10" xfId="1" applyNumberFormat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12" xfId="1" applyFont="1" applyBorder="1" applyAlignment="1">
      <alignment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3" xfId="1" applyFont="1" applyBorder="1" applyAlignment="1">
      <alignment vertical="center" wrapText="1"/>
    </xf>
    <xf numFmtId="2" fontId="4" fillId="0" borderId="13" xfId="1" applyNumberFormat="1" applyFont="1" applyBorder="1" applyAlignment="1">
      <alignment vertical="center" wrapText="1"/>
    </xf>
    <xf numFmtId="2" fontId="4" fillId="0" borderId="14" xfId="1" applyNumberFormat="1" applyFont="1" applyBorder="1" applyAlignment="1">
      <alignment vertical="center" wrapText="1"/>
    </xf>
    <xf numFmtId="164" fontId="6" fillId="2" borderId="17" xfId="3" applyNumberFormat="1" applyFont="1" applyFill="1" applyBorder="1" applyAlignment="1">
      <alignment vertical="center" wrapText="1"/>
    </xf>
    <xf numFmtId="0" fontId="3" fillId="0" borderId="0" xfId="2"/>
    <xf numFmtId="164" fontId="7" fillId="2" borderId="18" xfId="3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center" vertical="center" wrapText="1"/>
    </xf>
    <xf numFmtId="164" fontId="7" fillId="2" borderId="1" xfId="3" applyNumberFormat="1" applyFont="1" applyFill="1" applyBorder="1" applyAlignment="1">
      <alignment horizontal="center" vertical="center" wrapText="1"/>
    </xf>
    <xf numFmtId="164" fontId="7" fillId="2" borderId="19" xfId="2" applyNumberFormat="1" applyFont="1" applyFill="1" applyBorder="1" applyAlignment="1">
      <alignment horizontal="center" vertical="center" wrapText="1"/>
    </xf>
    <xf numFmtId="164" fontId="7" fillId="3" borderId="20" xfId="3" applyNumberFormat="1" applyFont="1" applyFill="1" applyBorder="1" applyAlignment="1">
      <alignment horizontal="center" vertical="center" wrapText="1"/>
    </xf>
    <xf numFmtId="0" fontId="7" fillId="3" borderId="21" xfId="2" applyNumberFormat="1" applyFont="1" applyFill="1" applyBorder="1" applyAlignment="1">
      <alignment horizontal="left" vertical="center" wrapText="1"/>
    </xf>
    <xf numFmtId="0" fontId="3" fillId="0" borderId="2" xfId="2" applyBorder="1"/>
    <xf numFmtId="0" fontId="3" fillId="0" borderId="22" xfId="2" applyBorder="1"/>
    <xf numFmtId="0" fontId="3" fillId="0" borderId="18" xfId="2" applyBorder="1"/>
    <xf numFmtId="0" fontId="3" fillId="2" borderId="1" xfId="2" applyFill="1" applyBorder="1"/>
    <xf numFmtId="0" fontId="3" fillId="0" borderId="19" xfId="2" applyBorder="1"/>
    <xf numFmtId="0" fontId="3" fillId="0" borderId="1" xfId="2" applyBorder="1" applyAlignment="1">
      <alignment horizontal="center" vertical="center"/>
    </xf>
    <xf numFmtId="2" fontId="3" fillId="0" borderId="1" xfId="2" applyNumberFormat="1" applyBorder="1" applyAlignment="1">
      <alignment horizontal="center" vertical="center"/>
    </xf>
    <xf numFmtId="0" fontId="3" fillId="0" borderId="1" xfId="2" applyFill="1" applyBorder="1"/>
    <xf numFmtId="0" fontId="3" fillId="0" borderId="1" xfId="2" applyFill="1" applyBorder="1" applyAlignment="1">
      <alignment horizontal="center" vertical="center"/>
    </xf>
    <xf numFmtId="0" fontId="3" fillId="2" borderId="1" xfId="2" applyFill="1" applyBorder="1" applyAlignment="1">
      <alignment horizontal="center" vertical="center"/>
    </xf>
    <xf numFmtId="2" fontId="3" fillId="2" borderId="1" xfId="2" applyNumberFormat="1" applyFill="1" applyBorder="1" applyAlignment="1">
      <alignment horizontal="center" vertical="center"/>
    </xf>
    <xf numFmtId="2" fontId="3" fillId="0" borderId="1" xfId="2" applyNumberFormat="1" applyFill="1" applyBorder="1" applyAlignment="1">
      <alignment horizontal="center" vertical="center"/>
    </xf>
    <xf numFmtId="0" fontId="3" fillId="0" borderId="23" xfId="2" applyBorder="1"/>
    <xf numFmtId="0" fontId="3" fillId="0" borderId="24" xfId="2" applyBorder="1"/>
    <xf numFmtId="0" fontId="3" fillId="0" borderId="25" xfId="2" applyBorder="1"/>
    <xf numFmtId="0" fontId="8" fillId="0" borderId="9" xfId="2" applyFont="1" applyBorder="1"/>
    <xf numFmtId="0" fontId="8" fillId="0" borderId="10" xfId="2" applyFont="1" applyBorder="1"/>
    <xf numFmtId="0" fontId="8" fillId="0" borderId="10" xfId="2" applyFont="1" applyBorder="1" applyAlignment="1">
      <alignment horizontal="center" vertical="center"/>
    </xf>
    <xf numFmtId="2" fontId="8" fillId="0" borderId="10" xfId="2" applyNumberFormat="1" applyFont="1" applyBorder="1" applyAlignment="1">
      <alignment horizontal="center" vertical="center"/>
    </xf>
    <xf numFmtId="0" fontId="8" fillId="0" borderId="11" xfId="2" applyFont="1" applyBorder="1"/>
    <xf numFmtId="0" fontId="8" fillId="0" borderId="18" xfId="2" applyFont="1" applyBorder="1"/>
    <xf numFmtId="0" fontId="8" fillId="0" borderId="1" xfId="2" applyFont="1" applyBorder="1"/>
    <xf numFmtId="0" fontId="8" fillId="0" borderId="1" xfId="2" applyFont="1" applyBorder="1" applyAlignment="1">
      <alignment horizontal="center" vertical="center"/>
    </xf>
    <xf numFmtId="0" fontId="8" fillId="0" borderId="19" xfId="2" applyFont="1" applyBorder="1"/>
    <xf numFmtId="0" fontId="8" fillId="0" borderId="12" xfId="2" applyFont="1" applyBorder="1"/>
    <xf numFmtId="0" fontId="8" fillId="0" borderId="13" xfId="2" applyFont="1" applyBorder="1"/>
    <xf numFmtId="0" fontId="8" fillId="0" borderId="13" xfId="2" applyFont="1" applyBorder="1" applyAlignment="1">
      <alignment horizontal="center" vertical="center"/>
    </xf>
    <xf numFmtId="2" fontId="8" fillId="0" borderId="13" xfId="2" applyNumberFormat="1" applyFont="1" applyBorder="1" applyAlignment="1">
      <alignment horizontal="center" vertical="center"/>
    </xf>
    <xf numFmtId="0" fontId="8" fillId="0" borderId="14" xfId="2" applyFont="1" applyBorder="1"/>
    <xf numFmtId="2" fontId="3" fillId="0" borderId="0" xfId="2" applyNumberFormat="1"/>
    <xf numFmtId="0" fontId="10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7" fillId="0" borderId="27" xfId="2" applyFont="1" applyFill="1" applyBorder="1" applyAlignment="1">
      <alignment horizontal="center" vertical="top" wrapText="1"/>
    </xf>
    <xf numFmtId="0" fontId="17" fillId="0" borderId="28" xfId="2" applyFont="1" applyBorder="1" applyAlignment="1">
      <alignment horizontal="justify" vertical="top" wrapText="1"/>
    </xf>
    <xf numFmtId="0" fontId="18" fillId="0" borderId="0" xfId="4" applyFont="1" applyAlignment="1">
      <alignment vertical="center"/>
    </xf>
    <xf numFmtId="0" fontId="17" fillId="0" borderId="30" xfId="2" applyFont="1" applyFill="1" applyBorder="1" applyAlignment="1">
      <alignment horizontal="center" vertical="top" wrapText="1"/>
    </xf>
    <xf numFmtId="0" fontId="18" fillId="0" borderId="31" xfId="2" applyFont="1" applyFill="1" applyBorder="1" applyAlignment="1">
      <alignment horizontal="left" vertical="center" wrapText="1"/>
    </xf>
    <xf numFmtId="0" fontId="17" fillId="0" borderId="36" xfId="2" applyFont="1" applyFill="1" applyBorder="1" applyAlignment="1">
      <alignment horizontal="center" vertical="top" wrapText="1"/>
    </xf>
    <xf numFmtId="0" fontId="17" fillId="0" borderId="37" xfId="2" applyFont="1" applyFill="1" applyBorder="1" applyAlignment="1">
      <alignment horizontal="center" vertical="top" wrapText="1"/>
    </xf>
    <xf numFmtId="0" fontId="17" fillId="0" borderId="42" xfId="2" applyFont="1" applyFill="1" applyBorder="1" applyAlignment="1">
      <alignment horizontal="center" vertical="center" wrapText="1"/>
    </xf>
    <xf numFmtId="0" fontId="17" fillId="0" borderId="43" xfId="2" applyFont="1" applyFill="1" applyBorder="1" applyAlignment="1">
      <alignment horizontal="center" vertical="center" wrapText="1"/>
    </xf>
    <xf numFmtId="43" fontId="17" fillId="0" borderId="44" xfId="3" applyFont="1" applyBorder="1" applyAlignment="1">
      <alignment horizontal="center" vertical="center" wrapText="1"/>
    </xf>
    <xf numFmtId="0" fontId="18" fillId="0" borderId="0" xfId="5" applyFont="1" applyAlignment="1">
      <alignment horizontal="center" vertical="center" wrapText="1"/>
    </xf>
    <xf numFmtId="0" fontId="3" fillId="0" borderId="27" xfId="2" applyFont="1" applyFill="1" applyBorder="1" applyAlignment="1"/>
    <xf numFmtId="0" fontId="3" fillId="0" borderId="28" xfId="2" applyFont="1" applyFill="1" applyBorder="1" applyAlignment="1"/>
    <xf numFmtId="43" fontId="0" fillId="0" borderId="29" xfId="3" applyFont="1" applyBorder="1"/>
    <xf numFmtId="0" fontId="3" fillId="0" borderId="0" xfId="2" applyFont="1" applyFill="1" applyAlignment="1"/>
    <xf numFmtId="0" fontId="1" fillId="0" borderId="45" xfId="2" applyFont="1" applyFill="1" applyBorder="1" applyAlignment="1">
      <alignment horizontal="center" vertical="center"/>
    </xf>
    <xf numFmtId="0" fontId="1" fillId="0" borderId="46" xfId="2" applyFont="1" applyFill="1" applyBorder="1" applyAlignment="1">
      <alignment vertical="top" wrapText="1"/>
    </xf>
    <xf numFmtId="0" fontId="1" fillId="0" borderId="47" xfId="2" applyFont="1" applyFill="1" applyBorder="1" applyAlignment="1">
      <alignment horizontal="center" vertical="center"/>
    </xf>
    <xf numFmtId="2" fontId="1" fillId="0" borderId="31" xfId="2" applyNumberFormat="1" applyFont="1" applyFill="1" applyBorder="1" applyAlignment="1">
      <alignment horizontal="center" vertical="center"/>
    </xf>
    <xf numFmtId="43" fontId="1" fillId="0" borderId="31" xfId="3" applyFont="1" applyBorder="1" applyAlignment="1">
      <alignment horizontal="center" vertical="center"/>
    </xf>
    <xf numFmtId="43" fontId="1" fillId="0" borderId="48" xfId="3" applyFont="1" applyBorder="1" applyAlignment="1">
      <alignment horizontal="center" vertical="center"/>
    </xf>
    <xf numFmtId="0" fontId="3" fillId="0" borderId="45" xfId="2" applyFont="1" applyFill="1" applyBorder="1" applyAlignment="1">
      <alignment horizontal="center" vertical="center"/>
    </xf>
    <xf numFmtId="0" fontId="3" fillId="0" borderId="46" xfId="2" applyFont="1" applyFill="1" applyBorder="1" applyAlignment="1">
      <alignment wrapText="1"/>
    </xf>
    <xf numFmtId="0" fontId="3" fillId="0" borderId="49" xfId="2" applyFont="1" applyFill="1" applyBorder="1" applyAlignment="1"/>
    <xf numFmtId="0" fontId="3" fillId="0" borderId="46" xfId="2" applyFont="1" applyFill="1" applyBorder="1" applyAlignment="1"/>
    <xf numFmtId="43" fontId="0" fillId="0" borderId="50" xfId="3" applyFont="1" applyBorder="1"/>
    <xf numFmtId="0" fontId="3" fillId="0" borderId="47" xfId="2" applyFont="1" applyFill="1" applyBorder="1" applyAlignment="1">
      <alignment horizontal="center" vertical="center"/>
    </xf>
    <xf numFmtId="2" fontId="3" fillId="0" borderId="31" xfId="2" applyNumberFormat="1" applyFont="1" applyFill="1" applyBorder="1" applyAlignment="1">
      <alignment horizontal="center" vertical="center"/>
    </xf>
    <xf numFmtId="43" fontId="0" fillId="0" borderId="31" xfId="3" applyFont="1" applyBorder="1" applyAlignment="1">
      <alignment horizontal="center" vertical="center"/>
    </xf>
    <xf numFmtId="43" fontId="0" fillId="0" borderId="48" xfId="3" applyFont="1" applyBorder="1" applyAlignment="1">
      <alignment horizontal="center" vertical="center"/>
    </xf>
    <xf numFmtId="0" fontId="3" fillId="0" borderId="51" xfId="2" applyFont="1" applyFill="1" applyBorder="1" applyAlignment="1">
      <alignment horizontal="center" vertical="center"/>
    </xf>
    <xf numFmtId="0" fontId="3" fillId="0" borderId="30" xfId="2" applyFont="1" applyFill="1" applyBorder="1" applyAlignment="1">
      <alignment horizontal="center" vertical="center"/>
    </xf>
    <xf numFmtId="0" fontId="3" fillId="0" borderId="31" xfId="2" applyFont="1" applyFill="1" applyBorder="1" applyAlignment="1">
      <alignment horizontal="justify" vertical="center" wrapText="1"/>
    </xf>
    <xf numFmtId="0" fontId="3" fillId="0" borderId="31" xfId="2" applyFont="1" applyFill="1" applyBorder="1" applyAlignment="1">
      <alignment horizontal="center" vertical="center"/>
    </xf>
    <xf numFmtId="0" fontId="3" fillId="0" borderId="31" xfId="2" applyFont="1" applyFill="1" applyBorder="1" applyAlignment="1">
      <alignment horizontal="left" vertical="center" wrapText="1"/>
    </xf>
    <xf numFmtId="0" fontId="3" fillId="0" borderId="31" xfId="2" applyFont="1" applyFill="1" applyBorder="1" applyAlignment="1">
      <alignment horizontal="left"/>
    </xf>
    <xf numFmtId="0" fontId="3" fillId="0" borderId="31" xfId="2" applyFont="1" applyFill="1" applyBorder="1" applyAlignment="1">
      <alignment horizontal="center"/>
    </xf>
    <xf numFmtId="43" fontId="0" fillId="0" borderId="31" xfId="3" applyFont="1" applyBorder="1" applyAlignment="1">
      <alignment horizontal="center"/>
    </xf>
    <xf numFmtId="43" fontId="0" fillId="0" borderId="48" xfId="3" applyFont="1" applyBorder="1" applyAlignment="1">
      <alignment horizontal="center"/>
    </xf>
    <xf numFmtId="0" fontId="3" fillId="0" borderId="34" xfId="2" applyFont="1" applyFill="1" applyBorder="1" applyAlignment="1">
      <alignment vertical="center" wrapText="1"/>
    </xf>
    <xf numFmtId="0" fontId="3" fillId="0" borderId="0" xfId="2" applyFont="1" applyFill="1" applyAlignment="1">
      <alignment vertical="center"/>
    </xf>
    <xf numFmtId="0" fontId="3" fillId="0" borderId="52" xfId="2" applyFont="1" applyFill="1" applyBorder="1" applyAlignment="1"/>
    <xf numFmtId="0" fontId="3" fillId="0" borderId="47" xfId="2" applyFont="1" applyFill="1" applyBorder="1" applyAlignment="1"/>
    <xf numFmtId="0" fontId="3" fillId="0" borderId="31" xfId="2" applyFont="1" applyFill="1" applyBorder="1" applyAlignment="1"/>
    <xf numFmtId="43" fontId="0" fillId="0" borderId="48" xfId="3" applyFont="1" applyBorder="1"/>
    <xf numFmtId="0" fontId="8" fillId="0" borderId="52" xfId="2" applyFont="1" applyFill="1" applyBorder="1" applyAlignment="1"/>
    <xf numFmtId="0" fontId="8" fillId="0" borderId="47" xfId="2" applyFont="1" applyFill="1" applyBorder="1" applyAlignment="1"/>
    <xf numFmtId="0" fontId="8" fillId="0" borderId="31" xfId="2" applyFont="1" applyFill="1" applyBorder="1" applyAlignment="1"/>
    <xf numFmtId="0" fontId="8" fillId="0" borderId="31" xfId="2" applyFont="1" applyFill="1" applyBorder="1" applyAlignment="1">
      <alignment horizontal="right"/>
    </xf>
    <xf numFmtId="43" fontId="8" fillId="0" borderId="48" xfId="3" applyFont="1" applyBorder="1"/>
    <xf numFmtId="0" fontId="8" fillId="0" borderId="0" xfId="2" applyFont="1" applyFill="1" applyAlignment="1"/>
    <xf numFmtId="43" fontId="8" fillId="0" borderId="0" xfId="2" applyNumberFormat="1" applyFont="1" applyFill="1" applyAlignment="1"/>
    <xf numFmtId="0" fontId="3" fillId="0" borderId="53" xfId="2" applyFont="1" applyFill="1" applyBorder="1" applyAlignment="1"/>
    <xf numFmtId="0" fontId="3" fillId="0" borderId="54" xfId="2" applyFont="1" applyFill="1" applyBorder="1" applyAlignment="1"/>
    <xf numFmtId="0" fontId="3" fillId="0" borderId="34" xfId="2" applyFont="1" applyFill="1" applyBorder="1" applyAlignment="1"/>
    <xf numFmtId="0" fontId="3" fillId="0" borderId="34" xfId="2" applyFont="1" applyFill="1" applyBorder="1" applyAlignment="1">
      <alignment horizontal="right"/>
    </xf>
    <xf numFmtId="43" fontId="0" fillId="0" borderId="35" xfId="3" applyFont="1" applyBorder="1"/>
    <xf numFmtId="0" fontId="8" fillId="0" borderId="53" xfId="2" applyFont="1" applyFill="1" applyBorder="1" applyAlignment="1"/>
    <xf numFmtId="0" fontId="8" fillId="0" borderId="34" xfId="2" applyFont="1" applyFill="1" applyBorder="1" applyAlignment="1"/>
    <xf numFmtId="43" fontId="8" fillId="0" borderId="35" xfId="3" applyFont="1" applyBorder="1"/>
    <xf numFmtId="0" fontId="3" fillId="0" borderId="30" xfId="2" applyFont="1" applyFill="1" applyBorder="1" applyAlignment="1"/>
    <xf numFmtId="0" fontId="3" fillId="0" borderId="31" xfId="2" applyFont="1" applyFill="1" applyBorder="1" applyAlignment="1">
      <alignment horizontal="right"/>
    </xf>
    <xf numFmtId="0" fontId="8" fillId="0" borderId="36" xfId="2" applyFont="1" applyFill="1" applyBorder="1" applyAlignment="1"/>
    <xf numFmtId="0" fontId="8" fillId="0" borderId="37" xfId="2" applyFont="1" applyFill="1" applyBorder="1" applyAlignment="1"/>
    <xf numFmtId="0" fontId="8" fillId="0" borderId="37" xfId="2" applyFont="1" applyFill="1" applyBorder="1" applyAlignment="1">
      <alignment horizontal="right"/>
    </xf>
    <xf numFmtId="43" fontId="8" fillId="0" borderId="55" xfId="3" applyFont="1" applyBorder="1"/>
    <xf numFmtId="43" fontId="0" fillId="0" borderId="0" xfId="3" applyFont="1"/>
    <xf numFmtId="0" fontId="20" fillId="0" borderId="0" xfId="2" applyFont="1" applyFill="1" applyAlignment="1"/>
    <xf numFmtId="0" fontId="17" fillId="0" borderId="28" xfId="2" applyFont="1" applyFill="1" applyBorder="1" applyAlignment="1">
      <alignment horizontal="center" vertical="center"/>
    </xf>
    <xf numFmtId="14" fontId="17" fillId="0" borderId="28" xfId="2" applyNumberFormat="1" applyFont="1" applyFill="1" applyBorder="1" applyAlignment="1">
      <alignment horizontal="center" vertical="center" wrapText="1"/>
    </xf>
    <xf numFmtId="14" fontId="17" fillId="0" borderId="29" xfId="2" applyNumberFormat="1" applyFont="1" applyFill="1" applyBorder="1" applyAlignment="1">
      <alignment horizontal="center" vertical="center" wrapText="1"/>
    </xf>
    <xf numFmtId="0" fontId="8" fillId="0" borderId="32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38" xfId="2" applyFont="1" applyFill="1" applyBorder="1" applyAlignment="1">
      <alignment horizontal="center" vertical="center"/>
    </xf>
    <xf numFmtId="0" fontId="8" fillId="0" borderId="39" xfId="2" applyFont="1" applyFill="1" applyBorder="1" applyAlignment="1">
      <alignment horizontal="center" vertical="center"/>
    </xf>
    <xf numFmtId="0" fontId="18" fillId="0" borderId="34" xfId="2" applyFont="1" applyFill="1" applyBorder="1" applyAlignment="1">
      <alignment horizontal="center" vertical="center" wrapText="1"/>
    </xf>
    <xf numFmtId="0" fontId="18" fillId="0" borderId="40" xfId="2" applyFont="1" applyFill="1" applyBorder="1" applyAlignment="1">
      <alignment horizontal="center" vertical="center" wrapText="1"/>
    </xf>
    <xf numFmtId="43" fontId="17" fillId="0" borderId="35" xfId="3" applyFont="1" applyBorder="1" applyAlignment="1">
      <alignment horizontal="center" vertical="center" wrapText="1"/>
    </xf>
    <xf numFmtId="43" fontId="17" fillId="0" borderId="41" xfId="3" applyFont="1" applyBorder="1" applyAlignment="1">
      <alignment horizontal="center" vertical="center" wrapText="1"/>
    </xf>
    <xf numFmtId="0" fontId="15" fillId="4" borderId="4" xfId="2" applyFont="1" applyFill="1" applyBorder="1" applyAlignment="1">
      <alignment horizontal="center"/>
    </xf>
    <xf numFmtId="0" fontId="15" fillId="4" borderId="5" xfId="2" applyFont="1" applyFill="1" applyBorder="1" applyAlignment="1">
      <alignment horizontal="center"/>
    </xf>
    <xf numFmtId="0" fontId="15" fillId="4" borderId="6" xfId="2" applyFont="1" applyFill="1" applyBorder="1" applyAlignment="1">
      <alignment horizontal="center"/>
    </xf>
    <xf numFmtId="0" fontId="9" fillId="0" borderId="0" xfId="2" applyFont="1" applyFill="1" applyAlignment="1">
      <alignment horizontal="right" vertical="center"/>
    </xf>
    <xf numFmtId="0" fontId="11" fillId="0" borderId="0" xfId="2" applyFont="1" applyFill="1" applyAlignment="1">
      <alignment horizontal="right" vertical="center"/>
    </xf>
    <xf numFmtId="0" fontId="13" fillId="0" borderId="0" xfId="2" applyFont="1" applyFill="1" applyAlignment="1">
      <alignment horizontal="right" vertical="center"/>
    </xf>
    <xf numFmtId="0" fontId="14" fillId="0" borderId="0" xfId="2" applyFont="1" applyFill="1" applyAlignment="1">
      <alignment horizontal="right" vertical="center"/>
    </xf>
    <xf numFmtId="0" fontId="14" fillId="0" borderId="26" xfId="2" applyFont="1" applyFill="1" applyBorder="1" applyAlignment="1">
      <alignment horizontal="right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164" fontId="6" fillId="2" borderId="15" xfId="3" applyNumberFormat="1" applyFont="1" applyFill="1" applyBorder="1" applyAlignment="1">
      <alignment horizontal="center" vertical="center" wrapText="1"/>
    </xf>
    <xf numFmtId="164" fontId="6" fillId="2" borderId="16" xfId="3" applyNumberFormat="1" applyFont="1" applyFill="1" applyBorder="1" applyAlignment="1">
      <alignment horizontal="center" vertical="center" wrapText="1"/>
    </xf>
  </cellXfs>
  <cellStyles count="6">
    <cellStyle name="Comma 2" xfId="3"/>
    <cellStyle name="Normal" xfId="0" builtinId="0"/>
    <cellStyle name="Normal 2 2" xfId="4"/>
    <cellStyle name="Normal 3" xfId="2"/>
    <cellStyle name="Normal 4" xfId="1"/>
    <cellStyle name="Style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90" zoomScaleNormal="90" workbookViewId="0">
      <selection activeCell="H27" sqref="H27"/>
    </sheetView>
  </sheetViews>
  <sheetFormatPr defaultColWidth="8.81640625" defaultRowHeight="14.5"/>
  <cols>
    <col min="1" max="1" width="8.81640625" style="83"/>
    <col min="2" max="2" width="49.54296875" style="83" customWidth="1"/>
    <col min="3" max="4" width="8.81640625" style="83"/>
    <col min="5" max="5" width="10.81640625" style="83" customWidth="1"/>
    <col min="6" max="6" width="13.90625" style="135" bestFit="1" customWidth="1"/>
    <col min="7" max="7" width="13" style="83" customWidth="1"/>
    <col min="8" max="8" width="11" style="83" customWidth="1"/>
    <col min="9" max="16384" width="8.81640625" style="83"/>
  </cols>
  <sheetData>
    <row r="1" spans="1:6" s="65" customFormat="1" ht="37">
      <c r="A1" s="151" t="s">
        <v>38</v>
      </c>
      <c r="B1" s="151"/>
      <c r="C1" s="151"/>
      <c r="D1" s="151"/>
      <c r="E1" s="151"/>
      <c r="F1" s="151"/>
    </row>
    <row r="2" spans="1:6" s="66" customFormat="1" ht="15.5">
      <c r="A2" s="152" t="s">
        <v>39</v>
      </c>
      <c r="B2" s="152"/>
      <c r="C2" s="152"/>
      <c r="D2" s="152"/>
      <c r="E2" s="152"/>
      <c r="F2" s="152"/>
    </row>
    <row r="3" spans="1:6" s="67" customFormat="1" ht="13">
      <c r="A3" s="153" t="s">
        <v>40</v>
      </c>
      <c r="B3" s="153"/>
      <c r="C3" s="153"/>
      <c r="D3" s="153"/>
      <c r="E3" s="153"/>
      <c r="F3" s="153"/>
    </row>
    <row r="4" spans="1:6" s="67" customFormat="1" ht="13">
      <c r="A4" s="154" t="s">
        <v>41</v>
      </c>
      <c r="B4" s="154"/>
      <c r="C4" s="154"/>
      <c r="D4" s="154"/>
      <c r="E4" s="154"/>
      <c r="F4" s="154"/>
    </row>
    <row r="5" spans="1:6" s="67" customFormat="1" ht="31.75" customHeight="1" thickBot="1">
      <c r="A5" s="155" t="s">
        <v>42</v>
      </c>
      <c r="B5" s="155"/>
      <c r="C5" s="155"/>
      <c r="D5" s="155"/>
      <c r="E5" s="155"/>
      <c r="F5" s="155"/>
    </row>
    <row r="6" spans="1:6" s="68" customFormat="1" ht="19" thickBot="1">
      <c r="A6" s="148" t="s">
        <v>43</v>
      </c>
      <c r="B6" s="149"/>
      <c r="C6" s="149"/>
      <c r="D6" s="149"/>
      <c r="E6" s="149"/>
      <c r="F6" s="150"/>
    </row>
    <row r="7" spans="1:6" s="71" customFormat="1">
      <c r="A7" s="69" t="s">
        <v>44</v>
      </c>
      <c r="B7" s="70" t="s">
        <v>45</v>
      </c>
      <c r="C7" s="137" t="s">
        <v>46</v>
      </c>
      <c r="D7" s="137"/>
      <c r="E7" s="138">
        <v>45309</v>
      </c>
      <c r="F7" s="139"/>
    </row>
    <row r="8" spans="1:6" s="71" customFormat="1">
      <c r="A8" s="72"/>
      <c r="B8" s="73"/>
      <c r="C8" s="140"/>
      <c r="D8" s="141"/>
      <c r="E8" s="144"/>
      <c r="F8" s="146"/>
    </row>
    <row r="9" spans="1:6" s="71" customFormat="1" ht="15" thickBot="1">
      <c r="A9" s="74"/>
      <c r="B9" s="75" t="s">
        <v>47</v>
      </c>
      <c r="C9" s="142"/>
      <c r="D9" s="143"/>
      <c r="E9" s="145"/>
      <c r="F9" s="147"/>
    </row>
    <row r="10" spans="1:6" s="79" customFormat="1" ht="15" thickBot="1">
      <c r="A10" s="76" t="s">
        <v>48</v>
      </c>
      <c r="B10" s="77" t="s">
        <v>49</v>
      </c>
      <c r="C10" s="77" t="s">
        <v>50</v>
      </c>
      <c r="D10" s="77" t="s">
        <v>51</v>
      </c>
      <c r="E10" s="77" t="s">
        <v>52</v>
      </c>
      <c r="F10" s="78" t="s">
        <v>53</v>
      </c>
    </row>
    <row r="11" spans="1:6">
      <c r="A11" s="80"/>
      <c r="B11" s="81"/>
      <c r="C11" s="81"/>
      <c r="D11" s="81"/>
      <c r="E11" s="81"/>
      <c r="F11" s="82"/>
    </row>
    <row r="12" spans="1:6" ht="70.75" customHeight="1">
      <c r="A12" s="84">
        <v>1</v>
      </c>
      <c r="B12" s="85" t="s">
        <v>34</v>
      </c>
      <c r="C12" s="86" t="s">
        <v>14</v>
      </c>
      <c r="D12" s="87">
        <f>Abstract!F12</f>
        <v>45.98190000000001</v>
      </c>
      <c r="E12" s="88">
        <v>1668.38</v>
      </c>
      <c r="F12" s="89">
        <f>(D12*E12)</f>
        <v>76715.282322000028</v>
      </c>
    </row>
    <row r="13" spans="1:6">
      <c r="A13" s="90"/>
      <c r="B13" s="91"/>
      <c r="C13" s="92"/>
      <c r="D13" s="93"/>
      <c r="E13" s="93"/>
      <c r="F13" s="94"/>
    </row>
    <row r="14" spans="1:6">
      <c r="A14" s="90"/>
      <c r="B14" s="91"/>
      <c r="C14" s="95"/>
      <c r="D14" s="96"/>
      <c r="E14" s="97"/>
      <c r="F14" s="98"/>
    </row>
    <row r="15" spans="1:6">
      <c r="A15" s="99"/>
      <c r="B15" s="91"/>
      <c r="C15" s="93"/>
      <c r="D15" s="93"/>
      <c r="E15" s="93"/>
      <c r="F15" s="94"/>
    </row>
    <row r="16" spans="1:6">
      <c r="A16" s="100"/>
      <c r="B16" s="101"/>
      <c r="C16" s="102"/>
      <c r="D16" s="96"/>
      <c r="E16" s="97"/>
      <c r="F16" s="98"/>
    </row>
    <row r="17" spans="1:10">
      <c r="A17" s="100"/>
      <c r="B17" s="103"/>
      <c r="C17" s="102"/>
      <c r="D17" s="102"/>
      <c r="E17" s="97"/>
      <c r="F17" s="98"/>
    </row>
    <row r="18" spans="1:10">
      <c r="A18" s="100"/>
      <c r="B18" s="101"/>
      <c r="C18" s="102"/>
      <c r="D18" s="96"/>
      <c r="E18" s="97"/>
      <c r="F18" s="98"/>
    </row>
    <row r="19" spans="1:10">
      <c r="A19" s="100"/>
      <c r="B19" s="104"/>
      <c r="C19" s="105"/>
      <c r="D19" s="105"/>
      <c r="E19" s="106"/>
      <c r="F19" s="107"/>
    </row>
    <row r="20" spans="1:10" s="109" customFormat="1">
      <c r="A20" s="100"/>
      <c r="B20" s="108"/>
      <c r="C20" s="102"/>
      <c r="D20" s="96"/>
      <c r="E20" s="97"/>
      <c r="F20" s="98"/>
    </row>
    <row r="21" spans="1:10">
      <c r="A21" s="110"/>
      <c r="B21" s="101"/>
      <c r="C21" s="111"/>
      <c r="D21" s="112"/>
      <c r="E21" s="112"/>
      <c r="F21" s="113"/>
    </row>
    <row r="22" spans="1:10">
      <c r="A22" s="110"/>
      <c r="B22" s="101"/>
      <c r="C22" s="111"/>
      <c r="D22" s="112"/>
      <c r="E22" s="112"/>
      <c r="F22" s="113"/>
    </row>
    <row r="23" spans="1:10" s="119" customFormat="1">
      <c r="A23" s="114"/>
      <c r="B23" s="104"/>
      <c r="C23" s="115"/>
      <c r="D23" s="116"/>
      <c r="E23" s="117"/>
      <c r="F23" s="118"/>
      <c r="H23" s="120"/>
    </row>
    <row r="24" spans="1:10">
      <c r="A24" s="121"/>
      <c r="B24" s="122"/>
      <c r="C24" s="123"/>
      <c r="D24" s="123"/>
      <c r="E24" s="124"/>
      <c r="F24" s="125"/>
    </row>
    <row r="25" spans="1:10">
      <c r="A25" s="121"/>
      <c r="B25" s="123"/>
      <c r="C25" s="123"/>
      <c r="D25" s="123"/>
      <c r="E25" s="124"/>
      <c r="F25" s="125"/>
      <c r="I25" s="83">
        <f>I26*H26</f>
        <v>1668.4199999999998</v>
      </c>
      <c r="J25" s="83">
        <f>I25*G26</f>
        <v>76713.951599999986</v>
      </c>
    </row>
    <row r="26" spans="1:10" s="119" customFormat="1">
      <c r="A26" s="126"/>
      <c r="B26" s="127"/>
      <c r="C26" s="127"/>
      <c r="D26" s="127"/>
      <c r="E26" s="117" t="s">
        <v>54</v>
      </c>
      <c r="F26" s="128">
        <f>SUM(F12:F25)</f>
        <v>76715.282322000028</v>
      </c>
      <c r="G26" s="119">
        <v>45.98</v>
      </c>
      <c r="H26" s="119">
        <v>10.763999999999999</v>
      </c>
      <c r="I26" s="119">
        <v>155</v>
      </c>
      <c r="J26" s="119">
        <f>I26*H26*G26</f>
        <v>76713.951599999986</v>
      </c>
    </row>
    <row r="27" spans="1:10">
      <c r="A27" s="129"/>
      <c r="B27" s="112"/>
      <c r="C27" s="112"/>
      <c r="D27" s="112"/>
      <c r="E27" s="130" t="s">
        <v>55</v>
      </c>
      <c r="F27" s="113">
        <f>F26*18%</f>
        <v>13808.750817960004</v>
      </c>
    </row>
    <row r="28" spans="1:10" s="119" customFormat="1" ht="15" thickBot="1">
      <c r="A28" s="131"/>
      <c r="B28" s="132"/>
      <c r="C28" s="132"/>
      <c r="D28" s="132"/>
      <c r="E28" s="133" t="s">
        <v>56</v>
      </c>
      <c r="F28" s="134">
        <f>SUM(F26:F27)</f>
        <v>90524.033139960025</v>
      </c>
    </row>
    <row r="31" spans="1:10">
      <c r="B31" s="119" t="s">
        <v>57</v>
      </c>
    </row>
    <row r="32" spans="1:10">
      <c r="B32" s="83" t="s">
        <v>58</v>
      </c>
    </row>
    <row r="34" spans="1:2">
      <c r="B34" s="136" t="s">
        <v>59</v>
      </c>
    </row>
    <row r="37" spans="1:2">
      <c r="A37" s="83" t="s">
        <v>60</v>
      </c>
    </row>
    <row r="40" spans="1:2">
      <c r="A40" s="83" t="s">
        <v>61</v>
      </c>
    </row>
  </sheetData>
  <mergeCells count="11">
    <mergeCell ref="A6:F6"/>
    <mergeCell ref="A1:F1"/>
    <mergeCell ref="A2:F2"/>
    <mergeCell ref="A3:F3"/>
    <mergeCell ref="A4:F4"/>
    <mergeCell ref="A5:F5"/>
    <mergeCell ref="C7:D7"/>
    <mergeCell ref="E7:F7"/>
    <mergeCell ref="C8:D9"/>
    <mergeCell ref="E8:E9"/>
    <mergeCell ref="F8:F9"/>
  </mergeCells>
  <pageMargins left="0.59055118110236204" right="0.39370078740157499" top="0.74803149606299202" bottom="0.74803149606299202" header="0.31496062992126" footer="0.31496062992126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>
      <selection activeCell="C8" sqref="C8"/>
    </sheetView>
  </sheetViews>
  <sheetFormatPr defaultColWidth="12.54296875" defaultRowHeight="13"/>
  <cols>
    <col min="1" max="1" width="8.08984375" style="2" customWidth="1"/>
    <col min="2" max="2" width="51.54296875" style="2" customWidth="1"/>
    <col min="3" max="3" width="11.90625" style="2" customWidth="1"/>
    <col min="4" max="4" width="8.08984375" style="2" customWidth="1"/>
    <col min="5" max="5" width="10.6328125" style="2" customWidth="1"/>
    <col min="6" max="6" width="11.90625" style="2" customWidth="1"/>
    <col min="7" max="7" width="11.08984375" style="2" customWidth="1"/>
    <col min="8" max="8" width="13.453125" style="2" customWidth="1"/>
    <col min="9" max="9" width="11.54296875" style="2" customWidth="1"/>
    <col min="10" max="10" width="12.08984375" style="2" bestFit="1" customWidth="1"/>
    <col min="11" max="11" width="15.54296875" style="2" customWidth="1"/>
    <col min="12" max="16384" width="12.54296875" style="2"/>
  </cols>
  <sheetData>
    <row r="1" spans="1:11">
      <c r="A1" s="1"/>
      <c r="B1" s="156" t="s">
        <v>0</v>
      </c>
      <c r="C1" s="156"/>
      <c r="D1" s="156"/>
      <c r="E1" s="156"/>
      <c r="F1" s="156"/>
      <c r="G1" s="156"/>
      <c r="H1" s="156"/>
      <c r="I1" s="156"/>
      <c r="J1" s="156"/>
      <c r="K1" s="156"/>
    </row>
    <row r="2" spans="1:11" ht="13.5" thickBot="1">
      <c r="A2" s="1"/>
      <c r="B2" s="157" t="s">
        <v>1</v>
      </c>
      <c r="C2" s="157"/>
      <c r="D2" s="157"/>
      <c r="E2" s="158"/>
      <c r="F2" s="158"/>
      <c r="G2" s="158"/>
      <c r="H2" s="158"/>
      <c r="I2" s="158"/>
      <c r="J2" s="158"/>
      <c r="K2" s="157"/>
    </row>
    <row r="3" spans="1:11" ht="13.5" thickBot="1">
      <c r="A3" s="1"/>
      <c r="B3" s="3"/>
      <c r="C3" s="3"/>
      <c r="D3" s="4"/>
      <c r="E3" s="159" t="s">
        <v>2</v>
      </c>
      <c r="F3" s="160"/>
      <c r="G3" s="161"/>
      <c r="H3" s="159" t="s">
        <v>3</v>
      </c>
      <c r="I3" s="160"/>
      <c r="J3" s="161"/>
      <c r="K3" s="5"/>
    </row>
    <row r="4" spans="1:11" ht="26">
      <c r="A4" s="6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7" t="s">
        <v>9</v>
      </c>
      <c r="G4" s="7" t="s">
        <v>10</v>
      </c>
      <c r="H4" s="7" t="s">
        <v>8</v>
      </c>
      <c r="I4" s="7" t="s">
        <v>9</v>
      </c>
      <c r="J4" s="7" t="s">
        <v>10</v>
      </c>
      <c r="K4" s="6" t="s">
        <v>11</v>
      </c>
    </row>
    <row r="5" spans="1:11" ht="16.75" customHeight="1">
      <c r="A5" s="6">
        <v>1</v>
      </c>
      <c r="B5" s="8" t="s">
        <v>12</v>
      </c>
      <c r="C5" s="1"/>
      <c r="D5" s="1"/>
      <c r="E5" s="1"/>
      <c r="F5" s="1"/>
      <c r="G5" s="1"/>
      <c r="H5" s="1"/>
      <c r="I5" s="1"/>
      <c r="J5" s="1"/>
      <c r="K5" s="1"/>
    </row>
    <row r="6" spans="1:11" ht="52.25" customHeight="1">
      <c r="A6" s="9" t="s">
        <v>13</v>
      </c>
      <c r="B6" s="1" t="s">
        <v>34</v>
      </c>
      <c r="C6" s="9"/>
      <c r="D6" s="9"/>
      <c r="E6" s="9"/>
      <c r="F6" s="10"/>
      <c r="G6" s="10"/>
      <c r="H6" s="9"/>
      <c r="I6" s="9"/>
      <c r="J6" s="9"/>
      <c r="K6" s="1"/>
    </row>
    <row r="7" spans="1:11">
      <c r="A7" s="11"/>
      <c r="B7" s="12"/>
      <c r="C7" s="11"/>
      <c r="D7" s="11"/>
      <c r="E7" s="11"/>
      <c r="F7" s="13"/>
      <c r="G7" s="13"/>
      <c r="H7" s="11"/>
      <c r="I7" s="11"/>
      <c r="J7" s="11"/>
      <c r="K7" s="12"/>
    </row>
    <row r="8" spans="1:11">
      <c r="A8" s="11"/>
      <c r="B8" s="12" t="s">
        <v>35</v>
      </c>
      <c r="C8" s="13">
        <v>1668.38</v>
      </c>
      <c r="D8" s="11" t="s">
        <v>14</v>
      </c>
      <c r="E8" s="13"/>
      <c r="F8" s="13">
        <f>G8-E8</f>
        <v>45.98190000000001</v>
      </c>
      <c r="G8" s="14">
        <f>MB!H15</f>
        <v>45.98190000000001</v>
      </c>
      <c r="H8" s="13"/>
      <c r="I8" s="13">
        <f>J8-H8</f>
        <v>76715.282322000028</v>
      </c>
      <c r="J8" s="13">
        <f>G8*C8</f>
        <v>76715.282322000028</v>
      </c>
      <c r="K8" s="15"/>
    </row>
    <row r="9" spans="1:11">
      <c r="A9" s="11"/>
      <c r="B9" s="12"/>
      <c r="C9" s="13"/>
      <c r="D9" s="11"/>
      <c r="E9" s="13"/>
      <c r="F9" s="13"/>
      <c r="G9" s="14"/>
      <c r="H9" s="13"/>
      <c r="I9" s="13"/>
      <c r="J9" s="13"/>
      <c r="K9" s="15"/>
    </row>
    <row r="10" spans="1:11" ht="13.5" thickBot="1">
      <c r="A10" s="16"/>
      <c r="B10" s="12"/>
      <c r="C10" s="11"/>
      <c r="D10" s="11"/>
      <c r="E10" s="11"/>
      <c r="F10" s="13"/>
      <c r="G10" s="13"/>
      <c r="H10" s="11"/>
      <c r="I10" s="11"/>
      <c r="J10" s="11"/>
      <c r="K10" s="12"/>
    </row>
    <row r="11" spans="1:11" ht="16.25" customHeight="1">
      <c r="A11" s="17"/>
      <c r="B11" s="18" t="s">
        <v>15</v>
      </c>
      <c r="C11" s="19"/>
      <c r="D11" s="19"/>
      <c r="E11" s="20"/>
      <c r="F11" s="20"/>
      <c r="G11" s="20"/>
      <c r="H11" s="20">
        <f>SUM(H6:H10)</f>
        <v>0</v>
      </c>
      <c r="I11" s="20">
        <f>J11-H11</f>
        <v>76715.282322000028</v>
      </c>
      <c r="J11" s="20">
        <f>SUM(J6:J10)</f>
        <v>76715.282322000028</v>
      </c>
      <c r="K11" s="21"/>
    </row>
    <row r="12" spans="1:11" ht="16.25" customHeight="1" thickBot="1">
      <c r="A12" s="22"/>
      <c r="B12" s="23" t="s">
        <v>16</v>
      </c>
      <c r="C12" s="24">
        <v>1668.38</v>
      </c>
      <c r="D12" s="24"/>
      <c r="E12" s="24"/>
      <c r="F12" s="25">
        <f>F8</f>
        <v>45.98190000000001</v>
      </c>
      <c r="G12" s="24"/>
      <c r="H12" s="24"/>
      <c r="I12" s="25">
        <f>F12*C12</f>
        <v>76715.282322000028</v>
      </c>
      <c r="J12" s="25"/>
      <c r="K12" s="26"/>
    </row>
  </sheetData>
  <mergeCells count="4">
    <mergeCell ref="B1:K1"/>
    <mergeCell ref="B2:K2"/>
    <mergeCell ref="E3:G3"/>
    <mergeCell ref="H3:J3"/>
  </mergeCells>
  <pageMargins left="0.7" right="0.7" top="0.75" bottom="0.75" header="0.3" footer="0.3"/>
  <pageSetup scale="5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N15" sqref="N15"/>
    </sheetView>
  </sheetViews>
  <sheetFormatPr defaultColWidth="9" defaultRowHeight="14.5"/>
  <cols>
    <col min="1" max="1" width="9" style="28"/>
    <col min="2" max="2" width="35.453125" style="28" customWidth="1"/>
    <col min="3" max="7" width="9" style="28"/>
    <col min="8" max="8" width="12.54296875" style="28" customWidth="1"/>
    <col min="9" max="9" width="14.6328125" style="28" customWidth="1"/>
    <col min="10" max="16384" width="9" style="28"/>
  </cols>
  <sheetData>
    <row r="1" spans="1:9" ht="15.75" customHeight="1">
      <c r="A1" s="162" t="s">
        <v>17</v>
      </c>
      <c r="B1" s="163"/>
      <c r="C1" s="163"/>
      <c r="D1" s="163"/>
      <c r="E1" s="163"/>
      <c r="F1" s="163"/>
      <c r="G1" s="163"/>
      <c r="H1" s="163"/>
      <c r="I1" s="27"/>
    </row>
    <row r="2" spans="1:9" ht="43.25" customHeight="1" thickBot="1">
      <c r="A2" s="29" t="s">
        <v>18</v>
      </c>
      <c r="B2" s="30" t="s">
        <v>5</v>
      </c>
      <c r="C2" s="30" t="s">
        <v>19</v>
      </c>
      <c r="D2" s="30" t="s">
        <v>20</v>
      </c>
      <c r="E2" s="31" t="s">
        <v>21</v>
      </c>
      <c r="F2" s="31" t="s">
        <v>22</v>
      </c>
      <c r="G2" s="31" t="s">
        <v>23</v>
      </c>
      <c r="H2" s="31" t="s">
        <v>37</v>
      </c>
      <c r="I2" s="32" t="s">
        <v>11</v>
      </c>
    </row>
    <row r="3" spans="1:9" ht="20.149999999999999" customHeight="1">
      <c r="A3" s="33" t="s">
        <v>24</v>
      </c>
      <c r="B3" s="34" t="s">
        <v>25</v>
      </c>
      <c r="C3" s="35"/>
      <c r="D3" s="35"/>
      <c r="E3" s="35"/>
      <c r="F3" s="35"/>
      <c r="G3" s="35"/>
      <c r="H3" s="35"/>
      <c r="I3" s="36"/>
    </row>
    <row r="4" spans="1:9" ht="16.5" customHeight="1">
      <c r="A4" s="37"/>
      <c r="B4" s="38"/>
      <c r="C4" s="40"/>
      <c r="D4" s="40"/>
      <c r="E4" s="41"/>
      <c r="F4" s="44"/>
      <c r="G4" s="41"/>
      <c r="H4" s="41"/>
      <c r="I4" s="39"/>
    </row>
    <row r="5" spans="1:9" ht="16.5" customHeight="1">
      <c r="A5" s="37"/>
      <c r="B5" s="38" t="s">
        <v>28</v>
      </c>
      <c r="C5" s="43" t="s">
        <v>14</v>
      </c>
      <c r="D5" s="43">
        <v>1</v>
      </c>
      <c r="E5" s="45">
        <v>4.58</v>
      </c>
      <c r="F5" s="44"/>
      <c r="G5" s="45">
        <v>3</v>
      </c>
      <c r="H5" s="46">
        <f>PRODUCT(D5:G5)</f>
        <v>13.74</v>
      </c>
      <c r="I5" s="39"/>
    </row>
    <row r="6" spans="1:9" ht="16.5" customHeight="1">
      <c r="A6" s="37"/>
      <c r="B6" s="42" t="s">
        <v>26</v>
      </c>
      <c r="C6" s="43" t="s">
        <v>14</v>
      </c>
      <c r="D6" s="43">
        <v>1</v>
      </c>
      <c r="E6" s="45">
        <v>0.27</v>
      </c>
      <c r="F6" s="44"/>
      <c r="G6" s="45">
        <v>3</v>
      </c>
      <c r="H6" s="46">
        <f t="shared" ref="H6:H13" si="0">PRODUCT(D6:G6)</f>
        <v>0.81</v>
      </c>
      <c r="I6" s="39"/>
    </row>
    <row r="7" spans="1:9" ht="16.5" customHeight="1">
      <c r="A7" s="37"/>
      <c r="B7" s="42" t="s">
        <v>27</v>
      </c>
      <c r="C7" s="43" t="s">
        <v>14</v>
      </c>
      <c r="D7" s="43">
        <v>1</v>
      </c>
      <c r="E7" s="45">
        <v>0.27</v>
      </c>
      <c r="F7" s="44"/>
      <c r="G7" s="45">
        <v>3</v>
      </c>
      <c r="H7" s="46">
        <f t="shared" si="0"/>
        <v>0.81</v>
      </c>
      <c r="I7" s="39"/>
    </row>
    <row r="8" spans="1:9" ht="16.5" customHeight="1">
      <c r="A8" s="37"/>
      <c r="B8" s="42" t="s">
        <v>29</v>
      </c>
      <c r="C8" s="43" t="s">
        <v>14</v>
      </c>
      <c r="D8" s="43">
        <v>1</v>
      </c>
      <c r="E8" s="45">
        <v>5.43</v>
      </c>
      <c r="F8" s="44"/>
      <c r="G8" s="45">
        <v>3.27</v>
      </c>
      <c r="H8" s="46">
        <f t="shared" si="0"/>
        <v>17.7561</v>
      </c>
      <c r="I8" s="39"/>
    </row>
    <row r="9" spans="1:9" ht="16.5" customHeight="1">
      <c r="A9" s="37"/>
      <c r="B9" s="42" t="s">
        <v>26</v>
      </c>
      <c r="C9" s="43" t="s">
        <v>14</v>
      </c>
      <c r="D9" s="43">
        <v>1</v>
      </c>
      <c r="E9" s="45">
        <v>0.27</v>
      </c>
      <c r="F9" s="44"/>
      <c r="G9" s="45">
        <v>3.27</v>
      </c>
      <c r="H9" s="46">
        <f t="shared" si="0"/>
        <v>0.88290000000000002</v>
      </c>
      <c r="I9" s="39"/>
    </row>
    <row r="10" spans="1:9" ht="16.5" customHeight="1">
      <c r="A10" s="37"/>
      <c r="B10" s="42" t="s">
        <v>27</v>
      </c>
      <c r="C10" s="43" t="s">
        <v>14</v>
      </c>
      <c r="D10" s="43">
        <v>1</v>
      </c>
      <c r="E10" s="45">
        <v>0.27</v>
      </c>
      <c r="F10" s="44"/>
      <c r="G10" s="45">
        <v>3.27</v>
      </c>
      <c r="H10" s="46">
        <f t="shared" si="0"/>
        <v>0.88290000000000002</v>
      </c>
      <c r="I10" s="39"/>
    </row>
    <row r="11" spans="1:9" ht="16.5" customHeight="1">
      <c r="A11" s="37"/>
      <c r="B11" s="42" t="s">
        <v>30</v>
      </c>
      <c r="C11" s="43" t="s">
        <v>14</v>
      </c>
      <c r="D11" s="43">
        <v>1</v>
      </c>
      <c r="E11" s="45">
        <v>3.16</v>
      </c>
      <c r="F11" s="44"/>
      <c r="G11" s="45">
        <v>3</v>
      </c>
      <c r="H11" s="46">
        <f t="shared" si="0"/>
        <v>9.48</v>
      </c>
      <c r="I11" s="39"/>
    </row>
    <row r="12" spans="1:9" ht="16.5" customHeight="1">
      <c r="A12" s="37"/>
      <c r="B12" s="42" t="s">
        <v>26</v>
      </c>
      <c r="C12" s="43" t="s">
        <v>14</v>
      </c>
      <c r="D12" s="43">
        <v>1</v>
      </c>
      <c r="E12" s="45">
        <v>0.27</v>
      </c>
      <c r="F12" s="44"/>
      <c r="G12" s="45">
        <v>3</v>
      </c>
      <c r="H12" s="46">
        <f t="shared" si="0"/>
        <v>0.81</v>
      </c>
      <c r="I12" s="39"/>
    </row>
    <row r="13" spans="1:9" ht="16.5" customHeight="1">
      <c r="A13" s="37"/>
      <c r="B13" s="42" t="s">
        <v>27</v>
      </c>
      <c r="C13" s="43" t="s">
        <v>14</v>
      </c>
      <c r="D13" s="43">
        <v>1</v>
      </c>
      <c r="E13" s="45">
        <v>0.27</v>
      </c>
      <c r="F13" s="44"/>
      <c r="G13" s="45">
        <v>3</v>
      </c>
      <c r="H13" s="46">
        <f t="shared" si="0"/>
        <v>0.81</v>
      </c>
      <c r="I13" s="39"/>
    </row>
    <row r="14" spans="1:9" ht="16.5" customHeight="1" thickBot="1">
      <c r="A14" s="47"/>
      <c r="B14" s="48"/>
      <c r="C14" s="48"/>
      <c r="D14" s="48"/>
      <c r="E14" s="48"/>
      <c r="F14" s="48"/>
      <c r="G14" s="48"/>
      <c r="H14" s="48"/>
      <c r="I14" s="49"/>
    </row>
    <row r="15" spans="1:9" ht="21" customHeight="1">
      <c r="A15" s="50"/>
      <c r="B15" s="51" t="s">
        <v>31</v>
      </c>
      <c r="C15" s="52" t="s">
        <v>14</v>
      </c>
      <c r="D15" s="51"/>
      <c r="E15" s="51"/>
      <c r="F15" s="51"/>
      <c r="G15" s="51"/>
      <c r="H15" s="53">
        <f>SUM(H4:H14)</f>
        <v>45.98190000000001</v>
      </c>
      <c r="I15" s="54"/>
    </row>
    <row r="16" spans="1:9" ht="21" customHeight="1">
      <c r="A16" s="55"/>
      <c r="B16" s="56" t="s">
        <v>36</v>
      </c>
      <c r="C16" s="57" t="s">
        <v>32</v>
      </c>
      <c r="D16" s="56"/>
      <c r="E16" s="56"/>
      <c r="F16" s="56"/>
      <c r="G16" s="56"/>
      <c r="H16" s="57">
        <v>0</v>
      </c>
      <c r="I16" s="58"/>
    </row>
    <row r="17" spans="1:9" ht="21" customHeight="1" thickBot="1">
      <c r="A17" s="59"/>
      <c r="B17" s="60" t="s">
        <v>33</v>
      </c>
      <c r="C17" s="61" t="s">
        <v>32</v>
      </c>
      <c r="D17" s="60"/>
      <c r="E17" s="60"/>
      <c r="F17" s="60"/>
      <c r="G17" s="60"/>
      <c r="H17" s="62">
        <f>H15-H16</f>
        <v>45.98190000000001</v>
      </c>
      <c r="I17" s="63"/>
    </row>
    <row r="19" spans="1:9">
      <c r="I19" s="64"/>
    </row>
  </sheetData>
  <mergeCells count="1">
    <mergeCell ref="A1:H1"/>
  </mergeCells>
  <pageMargins left="0.7" right="0.7" top="0.75" bottom="0.75" header="0.3" footer="0.3"/>
  <pageSetup scale="78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8" ma:contentTypeDescription="Create a new document." ma:contentTypeScope="" ma:versionID="0780374bd33c7b0c063e3709fe40480b">
  <xsd:schema xmlns:xsd="http://www.w3.org/2001/XMLSchema" xmlns:xs="http://www.w3.org/2001/XMLSchema" xmlns:p="http://schemas.microsoft.com/office/2006/metadata/properties" xmlns:ns3="d65749ae-5df9-42d7-b8bf-2e139fba5522" targetNamespace="http://schemas.microsoft.com/office/2006/metadata/properties" ma:root="true" ma:fieldsID="20d59729fd441eaece8a8efa9491a200" ns3:_="">
    <xsd:import namespace="d65749ae-5df9-42d7-b8bf-2e139fba55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2147B2-BA23-4F71-B8BD-7DE09289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D19056-C57A-4ADB-B470-9B27FDEDC3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D097F5-3C92-4543-8D9E-7D94019DC86D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65749ae-5df9-42d7-b8bf-2e139fba5522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</vt:lpstr>
      <vt:lpstr>Abstract</vt:lpstr>
      <vt:lpstr>MB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Mrunal Joshi</cp:lastModifiedBy>
  <dcterms:created xsi:type="dcterms:W3CDTF">2024-01-18T03:22:03Z</dcterms:created>
  <dcterms:modified xsi:type="dcterms:W3CDTF">2024-01-31T14:10:58Z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