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f khan\Desktop\Semolina Handover Ananthu ji\AHU Bill\"/>
    </mc:Choice>
  </mc:AlternateContent>
  <xr:revisionPtr revIDLastSave="0" documentId="13_ncr:1_{81D8114F-80BB-4486-9EBC-4B869DC4A362}" xr6:coauthVersionLast="47" xr6:coauthVersionMax="47" xr10:uidLastSave="{00000000-0000-0000-0000-000000000000}"/>
  <bookViews>
    <workbookView xWindow="-110" yWindow="-110" windowWidth="19420" windowHeight="11500" firstSheet="1" activeTab="1" xr2:uid="{00000000-000D-0000-FFFF-FFFF00000000}"/>
  </bookViews>
  <sheets>
    <sheet name="Summary-2" sheetId="1" state="hidden" r:id="rId1"/>
    <sheet name="Inv Summary" sheetId="5" r:id="rId2"/>
    <sheet name="Abstract AHU CIP Lounge" sheetId="10" r:id="rId3"/>
    <sheet name="HVAC  JMR RA Bill 01 " sheetId="29" r:id="rId4"/>
  </sheets>
  <externalReferences>
    <externalReference r:id="rId5"/>
    <externalReference r:id="rId6"/>
    <externalReference r:id="rId7"/>
    <externalReference r:id="rId8"/>
    <externalReference r:id="rId9"/>
    <externalReference r:id="rId10"/>
    <externalReference r:id="rId11"/>
  </externalReferences>
  <definedNames>
    <definedName name="\c" localSheetId="0">#REF!</definedName>
    <definedName name="\c">#REF!</definedName>
    <definedName name="\t" localSheetId="0">#REF!</definedName>
    <definedName name="\t">#REF!</definedName>
    <definedName name="_5.0_Hire_and_running_charges_of_winch___grab" localSheetId="0">[1]SOR!#REF!</definedName>
    <definedName name="_5.0_Hire_and_running_charges_of_winch___grab">[1]SOR!#REF!</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Order1" hidden="1">255</definedName>
    <definedName name="_Parse_Out" localSheetId="0" hidden="1">#REF!</definedName>
    <definedName name="_Parse_Out" hidden="1">#REF!</definedName>
    <definedName name="a._Trimmer" localSheetId="0">[1]SOR!#REF!</definedName>
    <definedName name="a._Trimmer">[1]SOR!#REF!</definedName>
    <definedName name="a__Labour_charges_for_cutting_bending__welding_including_materials." localSheetId="0">[1]SOR!#REF!</definedName>
    <definedName name="a__Labour_charges_for_cutting_bending__welding_including_materials.">[1]SOR!#REF!</definedName>
    <definedName name="aa">#REF!</definedName>
    <definedName name="abc" localSheetId="0">#REF!</definedName>
    <definedName name="abc">#REF!</definedName>
    <definedName name="alpha" hidden="1">[2]Factors!$B$22:$B$53</definedName>
    <definedName name="alpha2" hidden="1">[2]Factors!$O$22:$O$53</definedName>
    <definedName name="as">#REF!</definedName>
    <definedName name="Batching_hot_mix_plant" localSheetId="0">[1]SOR!#REF!</definedName>
    <definedName name="Batching_hot_mix_plant">[1]SOR!#REF!</definedName>
    <definedName name="beta" hidden="1">[2]Factors!$C$21:$M$21</definedName>
    <definedName name="beta2" hidden="1">[2]Factors!$P$21:$Z$21</definedName>
    <definedName name="BMGH">#REF!</definedName>
    <definedName name="Charges_of_road_roller" localSheetId="0">[1]SOR!#REF!</definedName>
    <definedName name="Charges_of_road_roller">[1]SOR!#REF!</definedName>
    <definedName name="CLKW">#REF!:INDEX(#REF!,COUNTA(#REF!))</definedName>
    <definedName name="CODES">#REF!</definedName>
    <definedName name="Cost_for_10_Hp_Hr." localSheetId="0">[1]SOR!#REF!</definedName>
    <definedName name="Cost_for_10_Hp_Hr.">[1]SOR!#REF!</definedName>
    <definedName name="Cost_of_water_including_filling_the_tanker" localSheetId="0">[1]SOR!#REF!</definedName>
    <definedName name="Cost_of_water_including_filling_the_tanker">[1]SOR!#REF!</definedName>
    <definedName name="Cover_blocks" localSheetId="0">[1]SOR!#REF!</definedName>
    <definedName name="Cover_blocks">[1]SOR!#REF!</definedName>
    <definedName name="D" hidden="1">'[2]NOT FULL RESTRAINT'!$S$9</definedName>
    <definedName name="d._Staging_to_keep_deflactometer___hire_charges_of_deflectometer" localSheetId="0">[1]SOR!#REF!</definedName>
    <definedName name="d._Staging_to_keep_deflactometer___hire_charges_of_deflectometer">[1]SOR!#REF!</definedName>
    <definedName name="Data_Sheet1" localSheetId="0">#REF!</definedName>
    <definedName name="Data_Sheet1">#REF!</definedName>
    <definedName name="Data_Sheet2" localSheetId="0">#REF!</definedName>
    <definedName name="Data_Sheet2">#REF!</definedName>
    <definedName name="Data_Sheet3" localSheetId="0">#REF!</definedName>
    <definedName name="Data_Sheet3">#REF!</definedName>
    <definedName name="Data_Sheet4" localSheetId="0">#REF!</definedName>
    <definedName name="Data_Sheet4">#REF!</definedName>
    <definedName name="dead.factor" hidden="1">'[2]NOT FULL RESTRAINT'!$D$12</definedName>
    <definedName name="DHTML" localSheetId="0"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0">#REF!</definedName>
    <definedName name="Header_Left">#REF!</definedName>
    <definedName name="HTML_CodePage" hidden="1">1252</definedName>
    <definedName name="HTML_Control" localSheetId="0"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0">[4]SOR!#REF!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0">'Summary-2'!$A$1:$G$37</definedName>
    <definedName name="_xlnm.Print_Area">#REF!</definedName>
    <definedName name="PRINT_AREA_MI" localSheetId="0">#REF!</definedName>
    <definedName name="PRINT_AREA_MI">#REF!</definedName>
    <definedName name="_xlnm.Print_Titles" localSheetId="0">'Summary-2'!$4:$4</definedName>
    <definedName name="_xlnm.Print_Titles">#REF!</definedName>
    <definedName name="PRINT_TITLES_MI" localSheetId="0">#REF!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0">'[5]Analysis-Pav'!#REF!</definedName>
    <definedName name="RATE">'[5]Analysis-Pav'!#REF!</definedName>
    <definedName name="ravi" localSheetId="0">[6]SOR!#REF!</definedName>
    <definedName name="ravi">[6]SOR!#REF!</definedName>
    <definedName name="rsj.table" hidden="1">[2]RSJ!$A$8:$Y$16</definedName>
    <definedName name="RTT">#REF!</definedName>
    <definedName name="SAN" localSheetId="0" hidden="1">{"'Sheet1'!$A$4386:$N$4591"}</definedName>
    <definedName name="SAN" hidden="1">{"'Sheet1'!$A$4386:$N$4591"}</definedName>
    <definedName name="Say_Kg." localSheetId="0">#REF!</definedName>
    <definedName name="Say_Kg.">#REF!</definedName>
    <definedName name="sGRH" localSheetId="0" hidden="1">{"'Sheet1'!$A$4386:$N$4591"}</definedName>
    <definedName name="sGRH" hidden="1">{"'Sheet1'!$A$4386:$N$4591"}</definedName>
    <definedName name="shear" hidden="1">'[2]NOT FULL RESTRAINT'!$AD$24:$CL$24</definedName>
    <definedName name="staging" localSheetId="0">[6]SOR!#REF!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0">'[5]Analysis-Pav'!#REF!</definedName>
    <definedName name="TOTAL">'[5]Analysis-Pav'!#REF!</definedName>
    <definedName name="total.deflection" hidden="1">'[2]NOT FULL RESTRAINT'!$AD$43:$CL$43</definedName>
    <definedName name="werewr" localSheetId="0" hidden="1">{#N/A,#N/A,FALSE,"Memorandum";#N/A,#N/A,FALSE,"Acct. of Work"}</definedName>
    <definedName name="werewr" hidden="1">{#N/A,#N/A,FALSE,"Memorandum";#N/A,#N/A,FALSE,"Acct. of Work"}</definedName>
    <definedName name="wrn.R.A.Bill." localSheetId="0" hidden="1">{#N/A,#N/A,FALSE,"Memorandum";#N/A,#N/A,FALSE,"Acct. of Work"}</definedName>
    <definedName name="wrn.R.A.Bill." hidden="1">{#N/A,#N/A,FALSE,"Memorandum";#N/A,#N/A,FALSE,"Acct. of Work"}</definedName>
    <definedName name="x" hidden="1">#REF!</definedName>
    <definedName name="xx" localSheetId="0">'[5]Analysis-Pav'!#REF!</definedName>
    <definedName name="xx">'[5]Analysis-Pav'!#REF!</definedName>
    <definedName name="Zx" hidden="1">'[2]NOT FULL RESTRAINT'!$S$16</definedName>
    <definedName name="管理施設費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21" i="5"/>
  <c r="C21" i="5"/>
  <c r="C20" i="5"/>
  <c r="K26" i="10"/>
  <c r="K25" i="10"/>
  <c r="K20" i="10"/>
  <c r="J20" i="10"/>
  <c r="K19" i="10"/>
  <c r="J19" i="10"/>
  <c r="K18" i="10"/>
  <c r="J18" i="10"/>
  <c r="K16" i="10"/>
  <c r="J16" i="10"/>
  <c r="K14" i="10"/>
  <c r="J14" i="10"/>
  <c r="K13" i="10"/>
  <c r="J13" i="10"/>
  <c r="H94" i="29"/>
  <c r="J93" i="29"/>
  <c r="H87" i="29"/>
  <c r="J86" i="29"/>
  <c r="H80" i="29"/>
  <c r="J79" i="29"/>
  <c r="H59" i="29"/>
  <c r="J58" i="29"/>
  <c r="H45" i="29"/>
  <c r="J44" i="29"/>
  <c r="H38" i="29"/>
  <c r="J37" i="29"/>
  <c r="I10" i="10"/>
  <c r="I11" i="10"/>
  <c r="I12" i="10"/>
  <c r="I18" i="10"/>
  <c r="I19" i="10"/>
  <c r="I22" i="10"/>
  <c r="I23" i="10"/>
  <c r="H7" i="10"/>
  <c r="I7" i="10" s="1"/>
  <c r="I8" i="10" s="1"/>
  <c r="H106" i="29"/>
  <c r="H108" i="29" s="1"/>
  <c r="H24" i="10" s="1"/>
  <c r="I24" i="10" s="1"/>
  <c r="H99" i="29"/>
  <c r="H101" i="29" s="1"/>
  <c r="H23" i="10" s="1"/>
  <c r="H92" i="29"/>
  <c r="H21" i="10" s="1"/>
  <c r="I21" i="10" s="1"/>
  <c r="H85" i="29"/>
  <c r="H78" i="29"/>
  <c r="H19" i="10" s="1"/>
  <c r="H71" i="29"/>
  <c r="H73" i="29" s="1"/>
  <c r="H18" i="10" s="1"/>
  <c r="H64" i="29"/>
  <c r="H66" i="29" s="1"/>
  <c r="H17" i="10" s="1"/>
  <c r="I17" i="10" s="1"/>
  <c r="H57" i="29"/>
  <c r="H50" i="29"/>
  <c r="H52" i="29" s="1"/>
  <c r="H15" i="10" s="1"/>
  <c r="I15" i="10" s="1"/>
  <c r="H43" i="29"/>
  <c r="H36" i="29"/>
  <c r="H29" i="29"/>
  <c r="H31" i="29" s="1"/>
  <c r="H22" i="29"/>
  <c r="H24" i="29" s="1"/>
  <c r="H9" i="10" s="1"/>
  <c r="I9" i="10" s="1"/>
  <c r="H15" i="29"/>
  <c r="H17" i="29" s="1"/>
  <c r="G24" i="10"/>
  <c r="G23" i="10"/>
  <c r="G21" i="10"/>
  <c r="G20" i="10"/>
  <c r="G19" i="10"/>
  <c r="G18" i="10"/>
  <c r="G17" i="10"/>
  <c r="G16" i="10"/>
  <c r="G15" i="10"/>
  <c r="G14" i="10"/>
  <c r="G13" i="10"/>
  <c r="G9" i="10"/>
  <c r="G10" i="10"/>
  <c r="G7" i="10"/>
  <c r="G8" i="10" s="1"/>
  <c r="C22" i="5" l="1"/>
  <c r="C23" i="5" s="1"/>
  <c r="D22" i="5"/>
  <c r="D23" i="5" s="1"/>
  <c r="E20" i="5"/>
  <c r="E21" i="5" s="1"/>
  <c r="G25" i="10"/>
  <c r="G26" i="10"/>
  <c r="C7" i="5" s="1"/>
  <c r="H20" i="10"/>
  <c r="I20" i="10" s="1"/>
  <c r="H16" i="10"/>
  <c r="I16" i="10" s="1"/>
  <c r="H14" i="10"/>
  <c r="I14" i="10" s="1"/>
  <c r="H13" i="10"/>
  <c r="I13" i="10" s="1"/>
  <c r="C8" i="5"/>
  <c r="C9" i="5" s="1"/>
  <c r="C10" i="5" s="1"/>
  <c r="C32" i="1"/>
  <c r="C31" i="1"/>
  <c r="C30" i="1"/>
  <c r="C29" i="1"/>
  <c r="C27" i="1"/>
  <c r="C26" i="1"/>
  <c r="C25" i="1"/>
  <c r="C24" i="1"/>
  <c r="C22" i="1"/>
  <c r="C21" i="1"/>
  <c r="C20" i="1"/>
  <c r="C19" i="1"/>
  <c r="C18" i="1"/>
  <c r="C16" i="1"/>
  <c r="C4" i="1"/>
  <c r="A2" i="1"/>
  <c r="E22" i="5" l="1"/>
  <c r="E23" i="5" s="1"/>
  <c r="F20" i="5"/>
  <c r="F21" i="5" s="1"/>
  <c r="I25" i="10"/>
  <c r="I26" i="10" s="1"/>
  <c r="D7" i="5" s="1"/>
  <c r="E7" i="5" s="1"/>
  <c r="C13" i="1"/>
  <c r="C8" i="1"/>
  <c r="C11" i="1"/>
  <c r="C14" i="1"/>
  <c r="C9" i="1"/>
  <c r="C10" i="1"/>
  <c r="C12" i="1"/>
  <c r="C15" i="1"/>
  <c r="F22" i="5" l="1"/>
  <c r="F23" i="5" s="1"/>
  <c r="C33" i="1"/>
  <c r="C34" i="1"/>
  <c r="C35" i="1" s="1"/>
  <c r="D8" i="5" l="1"/>
  <c r="D9" i="5" s="1"/>
  <c r="D10" i="5" s="1"/>
  <c r="E8" i="5" l="1"/>
  <c r="F7" i="5"/>
  <c r="F8" i="5" s="1"/>
  <c r="E9" i="5" l="1"/>
  <c r="E10" i="5" s="1"/>
  <c r="F9" i="5"/>
  <c r="F10" i="5" s="1"/>
</calcChain>
</file>

<file path=xl/sharedStrings.xml><?xml version="1.0" encoding="utf-8"?>
<sst xmlns="http://schemas.openxmlformats.org/spreadsheetml/2006/main" count="250" uniqueCount="140">
  <si>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</si>
  <si>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</si>
  <si>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</si>
  <si>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</si>
  <si>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</si>
  <si>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</si>
  <si>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</si>
  <si>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</si>
  <si>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</si>
  <si>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</si>
  <si>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</si>
  <si>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</si>
  <si>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</si>
  <si>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</si>
  <si>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</si>
  <si>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</si>
  <si>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</si>
  <si>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</si>
  <si>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</si>
  <si>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</si>
  <si>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</si>
  <si>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</si>
  <si>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</si>
  <si>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</si>
  <si>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</si>
  <si>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</si>
  <si>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</si>
  <si>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</si>
  <si>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</si>
  <si>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</si>
  <si>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</si>
  <si>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</si>
  <si>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</si>
  <si>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</si>
  <si>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</si>
  <si>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</si>
  <si>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</si>
  <si>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</si>
  <si>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</si>
  <si>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</si>
  <si>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</si>
  <si>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</si>
  <si>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</si>
  <si>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Project Name :</t>
  </si>
  <si>
    <t>Sr No</t>
  </si>
  <si>
    <t>Particulars</t>
  </si>
  <si>
    <t>Code / Area Specified</t>
  </si>
  <si>
    <t>Qty.</t>
  </si>
  <si>
    <t>Impulse Branding</t>
  </si>
  <si>
    <t>Unit Price</t>
  </si>
  <si>
    <t>Total Amount</t>
  </si>
  <si>
    <t>A</t>
  </si>
  <si>
    <t>Nos</t>
  </si>
  <si>
    <t>B</t>
  </si>
  <si>
    <t>Rmt</t>
  </si>
  <si>
    <t>IMPULSE BRANDING SOLUTIONS</t>
  </si>
  <si>
    <t>03/204, SUNDAR DARSHAN CHSL, MIRA BHAYANDER, THANE - 401107</t>
  </si>
  <si>
    <t>Item. Code</t>
  </si>
  <si>
    <t>Specification</t>
  </si>
  <si>
    <t xml:space="preserve">Description </t>
  </si>
  <si>
    <t>W</t>
  </si>
  <si>
    <t xml:space="preserve">H </t>
  </si>
  <si>
    <t>Unit</t>
  </si>
  <si>
    <t>Amount</t>
  </si>
  <si>
    <t xml:space="preserve">Semolina Projects </t>
  </si>
  <si>
    <t xml:space="preserve">Project : CIP Lounge, Lucknow </t>
  </si>
  <si>
    <t xml:space="preserve">CIP Lounge  - Bill Summary </t>
  </si>
  <si>
    <t xml:space="preserve">S.N </t>
  </si>
  <si>
    <t xml:space="preserve">Item </t>
  </si>
  <si>
    <t xml:space="preserve">PO Value </t>
  </si>
  <si>
    <t xml:space="preserve">Cumulative </t>
  </si>
  <si>
    <t xml:space="preserve">Varition ( In Amt ) </t>
  </si>
  <si>
    <t>Done</t>
  </si>
  <si>
    <t>GST @ 18%</t>
  </si>
  <si>
    <t xml:space="preserve">Grand Total </t>
  </si>
  <si>
    <t xml:space="preserve">RA-01 Value </t>
  </si>
  <si>
    <t>JMR status</t>
  </si>
  <si>
    <t xml:space="preserve">Total </t>
  </si>
  <si>
    <t>Material advance amount=</t>
  </si>
  <si>
    <t>QTY</t>
  </si>
  <si>
    <t>RA-01</t>
  </si>
  <si>
    <t>Cumulative</t>
  </si>
  <si>
    <t>Variance</t>
  </si>
  <si>
    <t>Total Qty</t>
  </si>
  <si>
    <t>Project  : Adani CIP Lounge T3 Lok</t>
  </si>
  <si>
    <t>Sub Total</t>
  </si>
  <si>
    <t>Units</t>
  </si>
  <si>
    <t>WO Qty</t>
  </si>
  <si>
    <t>Qty</t>
  </si>
  <si>
    <t>AHU work for CIP Lounge at Terminal-03, CCSI Airport, Lucknow (Order Number : Semolina/PO/23-24/000754)</t>
  </si>
  <si>
    <t>Semolina Kitchens Private Limited</t>
  </si>
  <si>
    <t>A. EQUIPMENT
1 Supplying, installing, testing and commissioning of double skin
construction draw thru type AIR HANDLING UNITS (AHU) as per
specification, each complete with following
a) Supply air centrifugal fan with efficiency &gt;60%
b) Pre filter (MERV 8) and Bag Filter (MERV 13) in supply air
stream.
c) Six row deep cooling coil of copper tube and aluminum
construction sized at maximum face velocity of 500 fpm. Cooling
coil frame work and coil end plate shall be of SS304 construction.
d) VFD designed for HVAC applications for supply air fan
e) Squirrel cage induction motors IE-2 (EFF-1) suitable for 415 ±
10% volts, 50 Hz, AC supply meeting criterion as per ASHRAE
standard 90.1-2013 and 90% or higher efficiency.
f) Vibration isolators.
g) Fan outlet velocity not exceeding 10 mps.
h) Height of Ceiling Suspended AHU shall not exceed 700 mm.
i) Minimum 30mm(WC) external static pressure shall be
considered; however the total static pressure Motor rating shall be
determined by contractor considering pressure drop across all
accessories on supply air streams.
j) Sound level at 1 m distance not exceeding 60 dB(A).
TAG. SPACE LOCATION CFM
TR SUGGESTED SUGGESTED
NO. FEED
STATIC PRESSURE MOTOR K.W.
(MM W.G.)
1.1 AHU- Domestic ---- 6500 17 65
3.8
1 CIP Lounge
1 No. 1.00 382,950.00 382,950.00
Total</t>
  </si>
  <si>
    <t>AHU</t>
  </si>
  <si>
    <t>Supply, Installation, testing and commissioning of electronic,
AUTOMATIC PRESSURE INDEPENDENT BALANCING VALVE
type dynamic balancing Valve with integrated 2 way modulating
Control valves in a single body. The actuator shall be capable of
accepting 2-10VCD, 4- 20 mA electric signal and shall provide
similar transduced feedback output signal to control system. The
valves actuators shall be compatible with Building Automation
System. HVAC consractor shall ensure the required power supply
to the valve for proper working.The minimum close off Pressure of
actuator must be 1.5 times shut off head of pump . The valve shall
be suitable for following pipe sizes
50 mm dia pipes for AHU</t>
  </si>
  <si>
    <t>Supply, installation, testing and commissioning of THERMOSTAT
for cooling. The thermostat shall be electronic room temperature
controller with digital display fan speed control, capable of
providing individual space temperature control for cooling
application. The controller shall be designed to modulate two
control devices such as 2 way motorized valves for chilled water
cooling in 2 pipe system.
Thermostat for AHU</t>
  </si>
  <si>
    <t>PIPING-CHILLED WATER</t>
  </si>
  <si>
    <t>Providing and fixing in position the following MS class ‘C’ pipes cut
to required lengths and installed with all welded joints, providing
and fixing in position the necessary fittings like elbows, tees and
reducers, sockets for probe meter with necessary supports by MS
structural steel if required, hangers, clamp supports from walls,
floors and ceiling including cutting holes and chases in brick,
R.C.C. work, making good the same to original condition
complete in all respects with painting with one coat of primer and</t>
  </si>
  <si>
    <t>Note All chilled water and condenser water pipes and all fittings
shall be Mild Steel - Class `C’ (Heavy Class) conforming to
relevant BIS-1239 Code from 20 mm to 250 mm dia. Factory rolled
pipes 250 mm dia above shall have 8 mm wall thickness confirming
to IS-3589. Entire piping shall have welded joints conforming to
relevant BIS Codes.
50 mm dia MS pipes</t>
  </si>
  <si>
    <t>Providing and fixing in position the following GI class ‘B’ pipes cut
to required lengths and installed with all screwed joints, and
providing and fixing in position the necessary elbows, tees and
reducers as per specifications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25  mm dia MS pipes</t>
  </si>
  <si>
    <t>Providing and fixing in position the following Butterfly Valve Valves
50 mm dia Valves.</t>
  </si>
  <si>
    <t>Providing and fixing in position the following ‘Y’ Strainers 50 mm
dia Valves</t>
  </si>
  <si>
    <t>Supplying, installation, testing and commissioning of Auto air vents.</t>
  </si>
  <si>
    <t>Providing and fixing in position the industrial type pressure
gauges with gun metal including GI nipple valves.</t>
  </si>
  <si>
    <t>Providing and fixing in position the mercury-in- glass industrial
type thermometers within brass encasing</t>
  </si>
  <si>
    <t>Supplying, installing and testing of 25 mm thick expanded
polystyrene pre moulded pipe section insulation along with
aluminium cladding on chilled water piping and fitting like valves,
flanges union, etc. as per the approved shop drawings and
specifications.
50 mm dia pipes</t>
  </si>
  <si>
    <t>25mm dia condensate drain pipes</t>
  </si>
  <si>
    <t>Providing and fixing electric water storage heater (geyser) wall
hung with glass lined tank and 40 -50 mm insulation. The system
should be single phase 50 Hz it should be all necessary feature like
adjustable thermostat, protective anode rod including making
inlet outlet connections.</t>
  </si>
  <si>
    <t>Capacity 50 litre</t>
  </si>
  <si>
    <t>Capacity 20 litre</t>
  </si>
  <si>
    <t>AHU Amount</t>
  </si>
  <si>
    <t>HVAC Low side work</t>
  </si>
  <si>
    <t xml:space="preserve">Details: Project invoicing  AHU </t>
  </si>
  <si>
    <t>PO No :  Order Number : Semolina/PO/23-24/000754</t>
  </si>
  <si>
    <t xml:space="preserve">AHU WORK </t>
  </si>
  <si>
    <t>Date:- 10.08.2024</t>
  </si>
  <si>
    <t>W/O No :  PO/23-24/000754</t>
  </si>
  <si>
    <t xml:space="preserve">Name of the Work :  HVAC Work    T3 Lok </t>
  </si>
  <si>
    <t xml:space="preserve">FDS MEASUREMENT SHEET OF HVAC </t>
  </si>
  <si>
    <t>HVAC  RA Bill 01</t>
  </si>
  <si>
    <t>RA 01Qty</t>
  </si>
  <si>
    <t>All chilled water and condenser water pipes and all fittings
shall be Mild Steel - Class `C’ (Heavy Class) conforming to
relevant BIS-1239 Code from 20 mm to 250 mm dia. Factory rolled
pipes 250 mm dia above shall have 8 mm wall thickness confirming
to IS-3589. Entire piping shall have welded joints conforming to
relevant BIS Codes.
50 mm dia MS pipes</t>
  </si>
  <si>
    <t>50 mm dia MS pipes</t>
  </si>
  <si>
    <t xml:space="preserve">Providing and fixing in position the following GI class ‘B’ pipes cut
to required lengths and installed with all screwed joints, and
providing and fixing in position the necessary elbows, tees and
reducers as per specifications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t>
  </si>
  <si>
    <t>25 mm dia MS pipes</t>
  </si>
  <si>
    <t>50 mm dia Butterfly Valve Valves</t>
  </si>
  <si>
    <t>Strainers 50 mm
dia Valves</t>
  </si>
  <si>
    <t>Auto air vents.</t>
  </si>
  <si>
    <t>roviding and fixing in position the industrial type pressure
gauges with gun metal including GI nipple valves</t>
  </si>
  <si>
    <t>pressure
gauges</t>
  </si>
  <si>
    <t xml:space="preserve"> thermometers</t>
  </si>
  <si>
    <t>Supplying, installing and testing of 25 mm thick expanded
polystyrene pre moulded pipe section insulation along with
aluminium cladding on chilled water piping and fitting like valves,
flanges union, etc. as per the approved shop drawings and</t>
  </si>
  <si>
    <t>THERMAL INSULATION
50 mm dia pipes</t>
  </si>
  <si>
    <t>THERMAL INSULATION
25 mm dia pipes</t>
  </si>
  <si>
    <t>(geyse Capacity 20 litre</t>
  </si>
  <si>
    <t>(geyse Capacity 50  litre</t>
  </si>
  <si>
    <t>Extra QTY</t>
  </si>
  <si>
    <t>RA-02 Extra Qty</t>
  </si>
  <si>
    <t xml:space="preserve">PO No :  Order Number : </t>
  </si>
  <si>
    <t xml:space="preserve">AHU EXTRA WORK QTY  </t>
  </si>
  <si>
    <t xml:space="preserve">RA-02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</si>
</sst>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_(* #,##0.00_);_(* \(#,##0.00\);_(* &quot;-&quot;??_);_(@_)"/>
    <numFmt numFmtId="166" formatCode="_(* #,##0_);_(* \(#,##0\);_(* &quot;-&quot;??_);_(@_)"/>
    <numFmt numFmtId="167" formatCode="0.000"/>
  </numFmts>
  <fonts count="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sz val="10"/>
      <color theme="1"/>
      <name val="Adani Regular"/>
    </font>
    <font>
      <sz val="11"/>
      <name val="Calibri"/>
      <family val="2"/>
    </font>
    <font>
      <b/>
      <sz val="12"/>
      <color theme="1"/>
      <name val="Calibri"/>
      <family val="2"/>
      <scheme val="minor"/>
    </font>
    <font>
      <sz val="11"/>
      <color theme="1"/>
      <name val="Times New Roman"/>
      <family val="2"/>
    </font>
    <font>
      <sz val="12"/>
      <color theme="1"/>
      <name val="Calibri"/>
      <family val="2"/>
      <scheme val="minor"/>
    </font>
    <font>
      <b/>
      <sz val="11"/>
      <color theme="1"/>
      <name val="Times New Roman"/>
      <family val="1"/>
    </font>
    <font>
      <b/>
      <u/>
      <sz val="16"/>
      <color theme="1"/>
      <name val="Calibri"/>
      <family val="2"/>
      <scheme val="minor"/>
    </font>
    <font>
      <b/>
      <sz val="11"/>
      <name val="Calibri"/>
      <family val="2"/>
    </font>
    <font>
      <b/>
      <u/>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9"/>
      <color theme="1"/>
      <name val="Adani Regular"/>
    </font>
    <font>
      <sz val="9"/>
      <name val="Adani Regular"/>
    </font>
    <font>
      <b/>
      <sz val="9"/>
      <color rgb="FF0070C0"/>
      <name val="Adani Regular"/>
    </font>
    <font>
      <sz val="9"/>
      <color theme="1"/>
      <name val="Century Gothic"/>
      <family val="2"/>
    </font>
    <font>
      <b/>
      <sz val="9"/>
      <color theme="1"/>
      <name val="Adani Regula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5">
    <xf numFmtId="0" fontId="0" fillId="0" borderId="0"/>
    <xf numFmtId="165"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4" fillId="0" borderId="0"/>
    <xf numFmtId="43" fontId="3" fillId="0" borderId="0" applyFont="0" applyFill="0" applyBorder="0" applyAlignment="0" applyProtection="0"/>
    <xf numFmtId="0" fontId="16" fillId="0" borderId="0"/>
    <xf numFmtId="0" fontId="3" fillId="0" borderId="0"/>
    <xf numFmtId="0" fontId="3" fillId="0" borderId="0"/>
    <xf numFmtId="0" fontId="1" fillId="0" borderId="0"/>
    <xf numFmtId="43" fontId="3" fillId="0" borderId="0" applyFont="0" applyFill="0" applyBorder="0" applyAlignment="0" applyProtection="0"/>
    <xf numFmtId="0" fontId="17" fillId="0" borderId="0"/>
    <xf numFmtId="43" fontId="1" fillId="0" borderId="0" applyFont="0" applyFill="0" applyBorder="0" applyAlignment="0" applyProtection="0"/>
  </cellStyleXfs>
  <cellXfs count="182">
    <xf numFmtId="0" fontId="0" fillId="0" borderId="0" xfId="0"/>
    <xf numFmtId="0" fontId="4" fillId="0" borderId="0" xfId="2" applyFont="1" applyAlignment="1">
      <alignment horizontal="center" vertical="top"/>
    </xf>
    <xf numFmtId="0" fontId="5" fillId="0" borderId="0" xfId="2" applyFont="1"/>
    <xf numFmtId="0" fontId="6" fillId="0" borderId="0" xfId="2" applyFont="1" applyAlignment="1">
      <alignment horizontal="center" vertical="top" wrapText="1"/>
    </xf>
    <xf numFmtId="0" fontId="7" fillId="0" borderId="0" xfId="2" applyFont="1" applyAlignment="1">
      <alignment horizontal="center" vertical="top" wrapText="1"/>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2" fontId="6" fillId="0" borderId="3" xfId="2" applyNumberFormat="1" applyFont="1" applyBorder="1" applyAlignment="1">
      <alignment horizontal="center" vertical="center" wrapText="1"/>
    </xf>
    <xf numFmtId="2" fontId="6" fillId="0" borderId="4" xfId="2"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3" applyFont="1" applyBorder="1" applyAlignment="1">
      <alignment horizontal="justify" vertical="top" wrapText="1"/>
    </xf>
    <xf numFmtId="164" fontId="8" fillId="0" borderId="1" xfId="4"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3" applyFont="1" applyBorder="1" applyAlignment="1">
      <alignment horizontal="justify" vertical="top" wrapText="1"/>
    </xf>
    <xf numFmtId="164" fontId="6" fillId="0" borderId="1" xfId="4" applyNumberFormat="1" applyFont="1" applyFill="1" applyBorder="1" applyAlignment="1">
      <alignment horizontal="center" vertical="center" wrapText="1"/>
    </xf>
    <xf numFmtId="0" fontId="9" fillId="0" borderId="0" xfId="0" applyFont="1"/>
    <xf numFmtId="0" fontId="5" fillId="0" borderId="0" xfId="2" applyFont="1" applyAlignment="1">
      <alignment horizontal="center" vertical="top"/>
    </xf>
    <xf numFmtId="0" fontId="10" fillId="0" borderId="0" xfId="2" applyFont="1"/>
    <xf numFmtId="165" fontId="5" fillId="0" borderId="0" xfId="5" applyFont="1" applyFill="1" applyAlignment="1">
      <alignment vertical="center" wrapText="1"/>
    </xf>
    <xf numFmtId="0" fontId="0" fillId="0" borderId="1" xfId="0" applyBorder="1"/>
    <xf numFmtId="0" fontId="18" fillId="3" borderId="1" xfId="10" applyFont="1" applyFill="1" applyBorder="1" applyAlignment="1">
      <alignment horizontal="center" vertical="center" wrapText="1"/>
    </xf>
    <xf numFmtId="0" fontId="2" fillId="3" borderId="1" xfId="0" applyFont="1" applyFill="1" applyBorder="1" applyAlignment="1">
      <alignment horizontal="center" vertical="center"/>
    </xf>
    <xf numFmtId="0" fontId="19" fillId="0" borderId="0" xfId="0" applyFont="1"/>
    <xf numFmtId="0" fontId="2" fillId="0" borderId="0" xfId="0" applyFont="1"/>
    <xf numFmtId="164" fontId="0" fillId="0" borderId="1" xfId="4" applyNumberFormat="1" applyFont="1" applyBorder="1" applyAlignment="1">
      <alignment horizontal="center"/>
    </xf>
    <xf numFmtId="0" fontId="0" fillId="0" borderId="8" xfId="0" applyBorder="1" applyAlignment="1">
      <alignment horizontal="center"/>
    </xf>
    <xf numFmtId="164" fontId="0" fillId="0" borderId="1" xfId="4" applyNumberFormat="1" applyFont="1" applyBorder="1"/>
    <xf numFmtId="164" fontId="2" fillId="5" borderId="1" xfId="4" applyNumberFormat="1" applyFont="1" applyFill="1" applyBorder="1"/>
    <xf numFmtId="0" fontId="20" fillId="4" borderId="8"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9" xfId="0" applyFont="1" applyFill="1" applyBorder="1" applyAlignment="1">
      <alignment horizontal="center" vertical="center"/>
    </xf>
    <xf numFmtId="0" fontId="14" fillId="0" borderId="1" xfId="0" applyFont="1" applyBorder="1" applyAlignment="1">
      <alignment horizontal="left" vertical="top"/>
    </xf>
    <xf numFmtId="164" fontId="2" fillId="5" borderId="12" xfId="4" applyNumberFormat="1" applyFont="1" applyFill="1" applyBorder="1"/>
    <xf numFmtId="0" fontId="21" fillId="0" borderId="1" xfId="0" applyFont="1" applyBorder="1"/>
    <xf numFmtId="0" fontId="9" fillId="0" borderId="0" xfId="2" applyFont="1" applyAlignment="1">
      <alignment horizontal="center" vertical="center"/>
    </xf>
    <xf numFmtId="0" fontId="8" fillId="2" borderId="1" xfId="0" applyFont="1" applyFill="1" applyBorder="1" applyAlignment="1">
      <alignment horizontal="right" vertical="center"/>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166" fontId="8" fillId="0" borderId="1" xfId="1"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8" borderId="0" xfId="0" applyFill="1"/>
    <xf numFmtId="0" fontId="0" fillId="8" borderId="1" xfId="0" applyFill="1" applyBorder="1"/>
    <xf numFmtId="0" fontId="15" fillId="8" borderId="1" xfId="7" applyNumberFormat="1" applyFont="1" applyFill="1" applyBorder="1" applyAlignment="1">
      <alignment vertical="center"/>
    </xf>
    <xf numFmtId="0" fontId="17" fillId="8" borderId="1" xfId="8" applyFont="1" applyFill="1" applyBorder="1" applyAlignment="1">
      <alignment horizontal="center" vertical="center"/>
    </xf>
    <xf numFmtId="0" fontId="15" fillId="8" borderId="1" xfId="7" applyNumberFormat="1" applyFont="1" applyFill="1" applyBorder="1" applyAlignment="1">
      <alignment wrapText="1"/>
    </xf>
    <xf numFmtId="43" fontId="17" fillId="8" borderId="1" xfId="7" applyFont="1" applyFill="1" applyBorder="1" applyAlignment="1">
      <alignment horizontal="right" vertical="center"/>
    </xf>
    <xf numFmtId="0" fontId="15" fillId="8" borderId="1" xfId="7" applyNumberFormat="1" applyFont="1" applyFill="1" applyBorder="1" applyAlignment="1">
      <alignment vertical="center" wrapText="1"/>
    </xf>
    <xf numFmtId="43" fontId="17" fillId="8" borderId="1" xfId="7" applyFont="1" applyFill="1" applyBorder="1" applyAlignment="1"/>
    <xf numFmtId="0" fontId="8" fillId="2" borderId="1" xfId="0" applyFont="1" applyFill="1" applyBorder="1" applyAlignment="1">
      <alignment horizontal="center" vertical="center"/>
    </xf>
    <xf numFmtId="166" fontId="6" fillId="0" borderId="1" xfId="1" applyNumberFormat="1" applyFont="1" applyFill="1" applyBorder="1" applyAlignment="1">
      <alignment horizontal="center" vertical="center"/>
    </xf>
    <xf numFmtId="166" fontId="8" fillId="0" borderId="1" xfId="1" applyNumberFormat="1" applyFont="1" applyFill="1" applyBorder="1" applyAlignment="1">
      <alignment horizontal="center" vertical="center"/>
    </xf>
    <xf numFmtId="0" fontId="0" fillId="2" borderId="1" xfId="0" applyFill="1" applyBorder="1" applyAlignment="1">
      <alignment horizontal="center" vertical="center"/>
    </xf>
    <xf numFmtId="0" fontId="0" fillId="6" borderId="1" xfId="0"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165" fontId="28" fillId="0" borderId="1" xfId="1" applyFont="1" applyFill="1" applyBorder="1" applyAlignment="1">
      <alignment horizontal="center" vertical="center" wrapText="1"/>
    </xf>
    <xf numFmtId="166" fontId="28" fillId="0" borderId="1" xfId="1" applyNumberFormat="1" applyFont="1" applyFill="1" applyBorder="1" applyAlignment="1">
      <alignment horizontal="center" vertical="center"/>
    </xf>
    <xf numFmtId="0" fontId="13" fillId="0" borderId="1" xfId="0" applyFont="1" applyBorder="1" applyAlignment="1">
      <alignment horizontal="center" vertical="center"/>
    </xf>
    <xf numFmtId="0" fontId="27" fillId="0" borderId="1" xfId="0" applyFont="1" applyBorder="1" applyAlignment="1">
      <alignment horizontal="left" vertical="top" wrapText="1"/>
    </xf>
    <xf numFmtId="2" fontId="0" fillId="0" borderId="1" xfId="0" applyNumberFormat="1" applyBorder="1" applyAlignment="1">
      <alignment horizontal="center" vertical="center"/>
    </xf>
    <xf numFmtId="43" fontId="28" fillId="2" borderId="1" xfId="0" applyNumberFormat="1" applyFont="1" applyFill="1" applyBorder="1" applyAlignment="1">
      <alignment horizontal="center" vertical="center"/>
    </xf>
    <xf numFmtId="164" fontId="0" fillId="6" borderId="1" xfId="4" applyNumberFormat="1" applyFont="1" applyFill="1" applyBorder="1" applyAlignment="1">
      <alignment horizontal="center"/>
    </xf>
    <xf numFmtId="0" fontId="0" fillId="0" borderId="0" xfId="0" applyAlignment="1">
      <alignment horizontal="center" vertical="center"/>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Alignment="1">
      <alignment horizontal="center"/>
    </xf>
    <xf numFmtId="0" fontId="0" fillId="0" borderId="9" xfId="0" applyBorder="1" applyAlignment="1">
      <alignment horizontal="center"/>
    </xf>
    <xf numFmtId="43" fontId="2" fillId="5" borderId="9" xfId="4" applyFont="1" applyFill="1" applyBorder="1" applyAlignment="1">
      <alignment horizontal="center"/>
    </xf>
    <xf numFmtId="43" fontId="2" fillId="5" borderId="13" xfId="0" applyNumberFormat="1" applyFont="1" applyFill="1" applyBorder="1" applyAlignment="1">
      <alignment horizontal="center"/>
    </xf>
    <xf numFmtId="0" fontId="24" fillId="6" borderId="0" xfId="0" applyFont="1" applyFill="1" applyAlignment="1">
      <alignment horizontal="center" vertical="center"/>
    </xf>
    <xf numFmtId="0" fontId="23" fillId="9" borderId="1" xfId="9" applyFont="1" applyFill="1" applyBorder="1" applyAlignment="1">
      <alignment horizontal="center" vertical="center" wrapText="1"/>
    </xf>
    <xf numFmtId="0" fontId="0" fillId="9" borderId="1" xfId="0" applyFill="1" applyBorder="1" applyAlignment="1">
      <alignment horizontal="center" vertical="center"/>
    </xf>
    <xf numFmtId="0" fontId="18" fillId="9" borderId="1" xfId="0" applyFont="1" applyFill="1" applyBorder="1" applyAlignment="1">
      <alignment vertical="center" wrapText="1"/>
    </xf>
    <xf numFmtId="0" fontId="22" fillId="9" borderId="1" xfId="9" applyFont="1" applyFill="1" applyBorder="1" applyAlignment="1">
      <alignment vertical="center" wrapText="1"/>
    </xf>
    <xf numFmtId="0" fontId="22" fillId="9" borderId="1" xfId="9" applyFont="1" applyFill="1" applyBorder="1" applyAlignment="1">
      <alignment horizontal="center" vertical="center" wrapText="1"/>
    </xf>
    <xf numFmtId="2" fontId="23" fillId="9" borderId="1" xfId="9" applyNumberFormat="1" applyFont="1" applyFill="1" applyBorder="1" applyAlignment="1">
      <alignment horizontal="center" vertical="center" wrapText="1"/>
    </xf>
    <xf numFmtId="167" fontId="22" fillId="9" borderId="1" xfId="9" applyNumberFormat="1" applyFont="1" applyFill="1" applyBorder="1" applyAlignment="1">
      <alignment horizontal="center" vertical="center" wrapText="1"/>
    </xf>
    <xf numFmtId="167" fontId="23" fillId="9" borderId="1" xfId="9" applyNumberFormat="1" applyFont="1" applyFill="1" applyBorder="1" applyAlignment="1">
      <alignment horizontal="center" vertical="center" wrapText="1"/>
    </xf>
    <xf numFmtId="0" fontId="0" fillId="6" borderId="2" xfId="0" applyFill="1" applyBorder="1" applyAlignment="1">
      <alignment horizontal="center" vertical="center"/>
    </xf>
    <xf numFmtId="0" fontId="15" fillId="6" borderId="2" xfId="0" applyFont="1" applyFill="1" applyBorder="1" applyAlignment="1">
      <alignment horizontal="center" vertical="center"/>
    </xf>
    <xf numFmtId="0" fontId="0" fillId="6" borderId="2" xfId="0" applyFill="1" applyBorder="1"/>
    <xf numFmtId="0" fontId="0" fillId="6" borderId="2" xfId="0" applyFill="1" applyBorder="1" applyAlignment="1">
      <alignment horizontal="center"/>
    </xf>
    <xf numFmtId="0" fontId="2" fillId="3" borderId="1" xfId="0" applyFont="1" applyFill="1" applyBorder="1" applyAlignment="1">
      <alignment vertical="center" wrapText="1"/>
    </xf>
    <xf numFmtId="0" fontId="17" fillId="8" borderId="1" xfId="0" applyFont="1" applyFill="1" applyBorder="1"/>
    <xf numFmtId="43" fontId="17" fillId="8" borderId="1" xfId="7" applyFont="1" applyFill="1" applyBorder="1" applyAlignment="1">
      <alignment horizontal="center" vertical="center"/>
    </xf>
    <xf numFmtId="0" fontId="15" fillId="8" borderId="1" xfId="7"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8" fillId="6" borderId="1" xfId="0" applyFont="1" applyFill="1" applyBorder="1" applyAlignment="1">
      <alignment horizontal="center" vertical="center"/>
    </xf>
    <xf numFmtId="166" fontId="8" fillId="6"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0" xfId="0" applyAlignment="1"/>
    <xf numFmtId="0" fontId="20" fillId="4" borderId="1" xfId="0" applyFont="1" applyFill="1" applyBorder="1" applyAlignment="1">
      <alignment vertical="center"/>
    </xf>
    <xf numFmtId="164" fontId="2" fillId="5" borderId="1" xfId="4" applyNumberFormat="1" applyFont="1" applyFill="1" applyBorder="1" applyAlignment="1"/>
    <xf numFmtId="164" fontId="2" fillId="5" borderId="12" xfId="4" applyNumberFormat="1" applyFont="1" applyFill="1" applyBorder="1" applyAlignment="1"/>
    <xf numFmtId="0" fontId="0" fillId="0" borderId="1" xfId="0" applyBorder="1" applyAlignment="1">
      <alignment horizont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xf>
    <xf numFmtId="43" fontId="0" fillId="0" borderId="0" xfId="0" applyNumberFormat="1" applyAlignment="1">
      <alignment horizontal="center" vertical="center"/>
    </xf>
    <xf numFmtId="0" fontId="13" fillId="3" borderId="1" xfId="0" applyFont="1" applyFill="1" applyBorder="1" applyAlignment="1">
      <alignment horizontal="center" vertical="center"/>
    </xf>
    <xf numFmtId="0" fontId="27" fillId="3" borderId="1" xfId="0" applyFont="1" applyFill="1" applyBorder="1" applyAlignment="1">
      <alignment horizontal="left" vertical="center" wrapText="1"/>
    </xf>
    <xf numFmtId="166" fontId="8" fillId="6" borderId="1" xfId="1" applyNumberFormat="1" applyFont="1" applyFill="1" applyBorder="1" applyAlignment="1">
      <alignment horizontal="center" vertical="center"/>
    </xf>
    <xf numFmtId="166" fontId="6" fillId="6" borderId="1" xfId="1" applyNumberFormat="1" applyFont="1" applyFill="1" applyBorder="1" applyAlignment="1">
      <alignment horizontal="center" vertical="center"/>
    </xf>
    <xf numFmtId="0" fontId="0" fillId="6" borderId="0" xfId="0" applyFill="1" applyAlignment="1">
      <alignment horizontal="center" vertical="center" wrapText="1"/>
    </xf>
    <xf numFmtId="0" fontId="27" fillId="6" borderId="10" xfId="0" applyFont="1" applyFill="1" applyBorder="1" applyAlignment="1">
      <alignment horizontal="center" vertical="center" wrapText="1"/>
    </xf>
    <xf numFmtId="165" fontId="28" fillId="6" borderId="10" xfId="1" applyFont="1" applyFill="1" applyBorder="1" applyAlignment="1">
      <alignment horizontal="center" vertical="center" wrapText="1"/>
    </xf>
    <xf numFmtId="0" fontId="28" fillId="6" borderId="10" xfId="0" applyFont="1" applyFill="1" applyBorder="1" applyAlignment="1">
      <alignment horizontal="center" vertical="center" wrapText="1"/>
    </xf>
    <xf numFmtId="166" fontId="28" fillId="6" borderId="10" xfId="1" applyNumberFormat="1" applyFont="1" applyFill="1" applyBorder="1" applyAlignment="1">
      <alignment horizontal="center" vertical="center"/>
    </xf>
    <xf numFmtId="164" fontId="0" fillId="0" borderId="1" xfId="4" applyNumberFormat="1" applyFont="1" applyBorder="1" applyAlignment="1"/>
    <xf numFmtId="0" fontId="0" fillId="0" borderId="1" xfId="0" applyBorder="1" applyAlignment="1"/>
    <xf numFmtId="0" fontId="27" fillId="0" borderId="1" xfId="0" applyFont="1" applyBorder="1" applyAlignment="1">
      <alignment horizontal="center" vertical="center"/>
    </xf>
    <xf numFmtId="0" fontId="31" fillId="0" borderId="1" xfId="13" applyFont="1" applyBorder="1" applyAlignment="1">
      <alignment horizontal="center" wrapText="1"/>
    </xf>
    <xf numFmtId="0" fontId="31" fillId="0" borderId="1" xfId="13" applyFont="1" applyBorder="1" applyAlignment="1">
      <alignment horizontal="left" wrapText="1"/>
    </xf>
    <xf numFmtId="0" fontId="0" fillId="0" borderId="2" xfId="0" applyBorder="1"/>
    <xf numFmtId="43" fontId="30" fillId="0" borderId="1" xfId="14" applyFont="1" applyBorder="1" applyAlignment="1">
      <alignment horizontal="center" vertical="center"/>
    </xf>
    <xf numFmtId="0" fontId="23" fillId="9" borderId="14" xfId="9" applyFont="1" applyFill="1" applyBorder="1" applyAlignment="1">
      <alignment horizontal="center" vertical="center" wrapText="1"/>
    </xf>
    <xf numFmtId="0" fontId="0" fillId="9" borderId="14" xfId="0" applyFill="1" applyBorder="1" applyAlignment="1">
      <alignment horizontal="center" vertical="center"/>
    </xf>
    <xf numFmtId="0" fontId="18" fillId="9" borderId="14" xfId="0" applyFont="1" applyFill="1" applyBorder="1" applyAlignment="1">
      <alignment vertical="center" wrapText="1"/>
    </xf>
    <xf numFmtId="0" fontId="22" fillId="9" borderId="14" xfId="9" applyFont="1" applyFill="1" applyBorder="1" applyAlignment="1">
      <alignment vertical="center" wrapText="1"/>
    </xf>
    <xf numFmtId="0" fontId="22" fillId="9" borderId="14" xfId="9" applyFont="1" applyFill="1" applyBorder="1" applyAlignment="1">
      <alignment horizontal="center" vertical="center" wrapText="1"/>
    </xf>
    <xf numFmtId="2" fontId="23" fillId="9" borderId="14" xfId="9" applyNumberFormat="1" applyFont="1" applyFill="1" applyBorder="1" applyAlignment="1">
      <alignment horizontal="center" vertical="center" wrapText="1"/>
    </xf>
    <xf numFmtId="167" fontId="22" fillId="9" borderId="14" xfId="9" applyNumberFormat="1" applyFont="1" applyFill="1" applyBorder="1" applyAlignment="1">
      <alignment horizontal="center" vertical="center" wrapText="1"/>
    </xf>
    <xf numFmtId="0" fontId="23" fillId="2" borderId="1" xfId="9" applyFont="1" applyFill="1" applyBorder="1" applyAlignment="1">
      <alignment horizontal="center" vertical="center" wrapText="1"/>
    </xf>
    <xf numFmtId="0" fontId="18" fillId="2" borderId="1" xfId="0" applyFont="1" applyFill="1" applyBorder="1" applyAlignment="1">
      <alignment vertical="center" wrapText="1"/>
    </xf>
    <xf numFmtId="0" fontId="22" fillId="2" borderId="1" xfId="9" applyFont="1" applyFill="1" applyBorder="1" applyAlignment="1">
      <alignment vertical="center" wrapText="1"/>
    </xf>
    <xf numFmtId="0" fontId="22" fillId="2" borderId="1" xfId="9" applyFont="1" applyFill="1" applyBorder="1" applyAlignment="1">
      <alignment horizontal="center" vertical="center" wrapText="1"/>
    </xf>
    <xf numFmtId="2" fontId="23" fillId="2" borderId="1" xfId="9" applyNumberFormat="1" applyFont="1" applyFill="1" applyBorder="1" applyAlignment="1">
      <alignment horizontal="center" vertical="center" wrapText="1"/>
    </xf>
    <xf numFmtId="167" fontId="22" fillId="2" borderId="1" xfId="9" applyNumberFormat="1" applyFont="1" applyFill="1" applyBorder="1" applyAlignment="1">
      <alignment horizontal="center" vertical="center" wrapText="1"/>
    </xf>
    <xf numFmtId="0" fontId="13" fillId="6" borderId="2" xfId="0" applyFont="1" applyFill="1" applyBorder="1" applyAlignment="1">
      <alignment horizontal="center" vertical="center"/>
    </xf>
    <xf numFmtId="2" fontId="0" fillId="6" borderId="2" xfId="0" applyNumberFormat="1" applyFill="1" applyBorder="1" applyAlignment="1">
      <alignment horizontal="center" vertical="center"/>
    </xf>
    <xf numFmtId="43" fontId="28" fillId="6" borderId="2" xfId="0" applyNumberFormat="1" applyFont="1" applyFill="1" applyBorder="1" applyAlignment="1">
      <alignment horizontal="center" vertical="center"/>
    </xf>
    <xf numFmtId="0" fontId="13" fillId="0" borderId="14" xfId="0" applyFont="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xf>
    <xf numFmtId="0" fontId="6" fillId="3" borderId="1" xfId="0" applyFont="1" applyFill="1" applyBorder="1" applyAlignment="1">
      <alignment horizontal="center" vertical="center" wrapText="1"/>
    </xf>
    <xf numFmtId="0" fontId="4" fillId="0" borderId="1" xfId="2" applyFont="1" applyBorder="1" applyAlignment="1">
      <alignment horizontal="center" vertical="top"/>
    </xf>
    <xf numFmtId="0" fontId="6" fillId="0" borderId="1" xfId="2" applyFont="1" applyBorder="1" applyAlignment="1">
      <alignment horizontal="center" vertical="top" wrapText="1"/>
    </xf>
    <xf numFmtId="0" fontId="20" fillId="7" borderId="5" xfId="0" applyFont="1" applyFill="1" applyBorder="1" applyAlignment="1">
      <alignment horizontal="center"/>
    </xf>
    <xf numFmtId="0" fontId="20" fillId="7" borderId="6" xfId="0" applyFont="1" applyFill="1" applyBorder="1" applyAlignment="1">
      <alignment horizontal="center"/>
    </xf>
    <xf numFmtId="0" fontId="20" fillId="7" borderId="7" xfId="0" applyFont="1" applyFill="1" applyBorder="1" applyAlignment="1">
      <alignment horizontal="center"/>
    </xf>
    <xf numFmtId="0" fontId="2" fillId="5" borderId="8" xfId="0" applyFont="1" applyFill="1" applyBorder="1" applyAlignment="1">
      <alignment horizontal="center"/>
    </xf>
    <xf numFmtId="0" fontId="2" fillId="5" borderId="1" xfId="0" applyFont="1" applyFill="1"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6" fillId="8" borderId="1" xfId="0" applyFont="1" applyFill="1" applyBorder="1" applyAlignment="1">
      <alignment horizontal="center"/>
    </xf>
    <xf numFmtId="0" fontId="25" fillId="8" borderId="1" xfId="0" applyFont="1" applyFill="1" applyBorder="1" applyAlignment="1">
      <alignment horizontal="center"/>
    </xf>
    <xf numFmtId="0" fontId="24" fillId="8" borderId="1" xfId="0" applyFont="1" applyFill="1" applyBorder="1" applyAlignment="1">
      <alignment horizontal="right"/>
    </xf>
    <xf numFmtId="0" fontId="15" fillId="8" borderId="4" xfId="7" applyNumberFormat="1" applyFont="1" applyFill="1" applyBorder="1" applyAlignment="1">
      <alignment horizontal="center" vertical="center" wrapText="1"/>
    </xf>
    <xf numFmtId="0" fontId="15" fillId="8" borderId="3" xfId="7" applyNumberFormat="1" applyFont="1" applyFill="1" applyBorder="1" applyAlignment="1">
      <alignment horizontal="center" vertical="center" wrapText="1"/>
    </xf>
    <xf numFmtId="0" fontId="15" fillId="8" borderId="1" xfId="9" applyFont="1" applyFill="1" applyBorder="1" applyAlignment="1">
      <alignment horizontal="center" vertical="center" wrapText="1"/>
    </xf>
    <xf numFmtId="0" fontId="2" fillId="3" borderId="0" xfId="0" applyFont="1" applyFill="1" applyAlignment="1">
      <alignment horizontal="center" vertical="center" wrapText="1"/>
    </xf>
    <xf numFmtId="167" fontId="0" fillId="9" borderId="1" xfId="0" applyNumberFormat="1" applyFill="1" applyBorder="1" applyAlignment="1">
      <alignment horizontal="center"/>
    </xf>
    <xf numFmtId="0" fontId="0" fillId="10" borderId="1" xfId="0" applyFill="1" applyBorder="1" applyAlignment="1">
      <alignment horizontal="center"/>
    </xf>
    <xf numFmtId="0" fontId="0" fillId="9" borderId="1" xfId="0" applyFill="1" applyBorder="1" applyAlignment="1">
      <alignment horizontal="center"/>
    </xf>
    <xf numFmtId="0" fontId="8" fillId="11" borderId="1" xfId="0" applyFont="1" applyFill="1" applyBorder="1" applyAlignment="1">
      <alignment horizontal="center" vertical="center"/>
    </xf>
    <xf numFmtId="166" fontId="8" fillId="11" borderId="1" xfId="0" applyNumberFormat="1" applyFont="1" applyFill="1" applyBorder="1" applyAlignment="1">
      <alignment horizontal="center" vertical="center"/>
    </xf>
    <xf numFmtId="43" fontId="28" fillId="11" borderId="1" xfId="0" applyNumberFormat="1" applyFont="1" applyFill="1" applyBorder="1" applyAlignment="1">
      <alignment horizontal="center" vertical="center"/>
    </xf>
    <xf numFmtId="43" fontId="28" fillId="11" borderId="1" xfId="0" applyNumberFormat="1" applyFont="1" applyFill="1" applyBorder="1" applyAlignment="1">
      <alignment horizontal="left" vertical="center"/>
    </xf>
    <xf numFmtId="2" fontId="28" fillId="12" borderId="1" xfId="0" applyNumberFormat="1" applyFont="1" applyFill="1" applyBorder="1" applyAlignment="1">
      <alignment horizontal="center" vertical="center"/>
    </xf>
    <xf numFmtId="43" fontId="28" fillId="12" borderId="1" xfId="0" applyNumberFormat="1" applyFont="1" applyFill="1" applyBorder="1" applyAlignment="1">
      <alignment horizontal="center" vertical="center"/>
    </xf>
    <xf numFmtId="2" fontId="0" fillId="12" borderId="1" xfId="0" applyNumberFormat="1" applyFill="1" applyBorder="1" applyAlignment="1">
      <alignment horizontal="center" vertical="center"/>
    </xf>
    <xf numFmtId="0" fontId="8" fillId="12" borderId="1" xfId="0" applyFont="1" applyFill="1" applyBorder="1" applyAlignment="1">
      <alignment horizontal="center" vertical="center"/>
    </xf>
    <xf numFmtId="166" fontId="8" fillId="12" borderId="1" xfId="0" applyNumberFormat="1" applyFont="1" applyFill="1" applyBorder="1" applyAlignment="1">
      <alignment horizontal="center" vertical="center"/>
    </xf>
  </cellXfs>
  <cellStyles count="15">
    <cellStyle name="Comma" xfId="1" builtinId="3"/>
    <cellStyle name="Comma 2" xfId="4" xr:uid="{00000000-0005-0000-0000-000001000000}"/>
    <cellStyle name="Comma 2 2" xfId="5" xr:uid="{00000000-0005-0000-0000-000002000000}"/>
    <cellStyle name="Comma 3" xfId="7" xr:uid="{00000000-0005-0000-0000-000003000000}"/>
    <cellStyle name="Comma 3 2" xfId="12" xr:uid="{0FB3BE75-1C3E-4079-B3A8-1ECF0EB54470}"/>
    <cellStyle name="Comma 4" xfId="14" xr:uid="{71A59B0C-09B5-43ED-9ACF-84D6E077A269}"/>
    <cellStyle name="Normal" xfId="0" builtinId="0"/>
    <cellStyle name="Normal 17" xfId="9" xr:uid="{00000000-0005-0000-0000-000005000000}"/>
    <cellStyle name="Normal 2" xfId="2" xr:uid="{00000000-0005-0000-0000-000006000000}"/>
    <cellStyle name="Normal 2 2" xfId="3" xr:uid="{00000000-0005-0000-0000-000007000000}"/>
    <cellStyle name="Normal 2 2 2" xfId="8" xr:uid="{00000000-0005-0000-0000-000008000000}"/>
    <cellStyle name="Normal 2 3" xfId="6" xr:uid="{00000000-0005-0000-0000-000009000000}"/>
    <cellStyle name="Normal 3 2 4" xfId="11" xr:uid="{00000000-0005-0000-0000-00000A000000}"/>
    <cellStyle name="Normal 3 6 3" xfId="10" xr:uid="{00000000-0005-0000-0000-00000B000000}"/>
    <cellStyle name="Normal 4" xfId="13" xr:uid="{283DC26B-183C-4A4A-ADA0-AEA7A6584B1E}"/>
  </cellStyles>
  <dxfs count="19">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796875" defaultRowHeight="13"/>
  <cols>
    <col min="1" max="1" width="9.453125" style="17" customWidth="1"/>
    <col min="2" max="2" width="55.1796875" style="2" customWidth="1"/>
    <col min="3" max="3" width="19.1796875" style="2" customWidth="1"/>
    <col min="4" max="16384" width="9.1796875" style="2"/>
  </cols>
  <sheetData>
    <row r="1" spans="1:4">
      <c r="A1" s="148" t="s">
        <v>0</v>
      </c>
      <c r="B1" s="148"/>
      <c r="C1" s="1"/>
    </row>
    <row r="2" spans="1:4" ht="27.75" customHeight="1">
      <c r="A2" s="149" t="e">
        <f>#REF!</f>
        <v>#REF!</v>
      </c>
      <c r="B2" s="149"/>
      <c r="C2" s="3"/>
    </row>
    <row r="3" spans="1:4" ht="3.75" customHeight="1">
      <c r="A3" s="4"/>
      <c r="B3" s="4"/>
      <c r="C3" s="4"/>
    </row>
    <row r="4" spans="1:4" ht="25.5" customHeight="1">
      <c r="A4" s="5" t="s">
        <v>1</v>
      </c>
      <c r="B4" s="6" t="s">
        <v>2</v>
      </c>
      <c r="C4" s="7" t="e">
        <f>#REF!</f>
        <v>#REF!</v>
      </c>
    </row>
    <row r="5" spans="1:4">
      <c r="A5" s="5"/>
      <c r="B5" s="6"/>
      <c r="C5" s="8" t="s">
        <v>3</v>
      </c>
      <c r="D5" s="35" t="s">
        <v>4</v>
      </c>
    </row>
    <row r="6" spans="1:4" ht="15" customHeight="1">
      <c r="A6" s="5"/>
      <c r="B6" s="6"/>
      <c r="C6" s="8"/>
    </row>
    <row r="7" spans="1:4" s="12" customFormat="1">
      <c r="A7" s="9">
        <v>1</v>
      </c>
      <c r="B7" s="10" t="s">
        <v>5</v>
      </c>
      <c r="C7" s="11"/>
    </row>
    <row r="8" spans="1:4" s="12" customFormat="1">
      <c r="A8" s="13" t="s">
        <v>6</v>
      </c>
      <c r="B8" s="14" t="s">
        <v>7</v>
      </c>
      <c r="C8" s="11" t="e">
        <f>#REF!</f>
        <v>#REF!</v>
      </c>
    </row>
    <row r="9" spans="1:4" s="12" customFormat="1">
      <c r="A9" s="13" t="s">
        <v>8</v>
      </c>
      <c r="B9" s="14" t="s">
        <v>9</v>
      </c>
      <c r="C9" s="11" t="e">
        <f>#REF!</f>
        <v>#REF!</v>
      </c>
    </row>
    <row r="10" spans="1:4" s="12" customFormat="1">
      <c r="A10" s="13" t="s">
        <v>10</v>
      </c>
      <c r="B10" s="14" t="s">
        <v>11</v>
      </c>
      <c r="C10" s="11" t="e">
        <f>#REF!</f>
        <v>#REF!</v>
      </c>
    </row>
    <row r="11" spans="1:4" s="12" customFormat="1">
      <c r="A11" s="13" t="s">
        <v>12</v>
      </c>
      <c r="B11" s="14" t="s">
        <v>13</v>
      </c>
      <c r="C11" s="11" t="e">
        <f>#REF!</f>
        <v>#REF!</v>
      </c>
    </row>
    <row r="12" spans="1:4" s="12" customFormat="1" ht="25">
      <c r="A12" s="13" t="s">
        <v>14</v>
      </c>
      <c r="B12" s="14" t="s">
        <v>15</v>
      </c>
      <c r="C12" s="11" t="e">
        <f>#REF!</f>
        <v>#REF!</v>
      </c>
    </row>
    <row r="13" spans="1:4" s="12" customFormat="1">
      <c r="A13" s="13" t="s">
        <v>16</v>
      </c>
      <c r="B13" s="14" t="s">
        <v>17</v>
      </c>
      <c r="C13" s="11" t="e">
        <f>#REF!</f>
        <v>#REF!</v>
      </c>
    </row>
    <row r="14" spans="1:4" s="12" customFormat="1">
      <c r="A14" s="13" t="s">
        <v>18</v>
      </c>
      <c r="B14" s="14" t="s">
        <v>19</v>
      </c>
      <c r="C14" s="11" t="e">
        <f>#REF!</f>
        <v>#REF!</v>
      </c>
    </row>
    <row r="15" spans="1:4" s="12" customFormat="1">
      <c r="A15" s="13" t="s">
        <v>20</v>
      </c>
      <c r="B15" s="14" t="s">
        <v>21</v>
      </c>
      <c r="C15" s="11" t="e">
        <f>#REF!</f>
        <v>#REF!</v>
      </c>
    </row>
    <row r="16" spans="1:4" s="12" customFormat="1">
      <c r="A16" s="9">
        <v>2</v>
      </c>
      <c r="B16" s="10" t="s">
        <v>22</v>
      </c>
      <c r="C16" s="11">
        <f>'[7]Structural Steel'!F31</f>
        <v>546000</v>
      </c>
    </row>
    <row r="17" spans="1:3" s="12" customFormat="1">
      <c r="A17" s="9">
        <v>3</v>
      </c>
      <c r="B17" s="10" t="s">
        <v>23</v>
      </c>
      <c r="C17" s="11"/>
    </row>
    <row r="18" spans="1:3" s="12" customFormat="1">
      <c r="A18" s="13" t="s">
        <v>6</v>
      </c>
      <c r="B18" s="14" t="s">
        <v>24</v>
      </c>
      <c r="C18" s="11">
        <f>'[7]Electrical Work'!F60</f>
        <v>2253020</v>
      </c>
    </row>
    <row r="19" spans="1:3" s="12" customFormat="1">
      <c r="A19" s="13" t="s">
        <v>8</v>
      </c>
      <c r="B19" s="14" t="s">
        <v>25</v>
      </c>
      <c r="C19" s="11">
        <f>'[7]Electrical Work'!F95</f>
        <v>424200</v>
      </c>
    </row>
    <row r="20" spans="1:3" s="12" customFormat="1">
      <c r="A20" s="13" t="s">
        <v>10</v>
      </c>
      <c r="B20" s="14" t="s">
        <v>26</v>
      </c>
      <c r="C20" s="11">
        <f>'[7]Electrical Work'!F138</f>
        <v>727650</v>
      </c>
    </row>
    <row r="21" spans="1:3" s="12" customFormat="1">
      <c r="A21" s="13" t="s">
        <v>12</v>
      </c>
      <c r="B21" s="14" t="s">
        <v>27</v>
      </c>
      <c r="C21" s="11">
        <f>'[7]Electrical Work'!F162</f>
        <v>519300</v>
      </c>
    </row>
    <row r="22" spans="1:3" s="12" customFormat="1">
      <c r="A22" s="13" t="s">
        <v>14</v>
      </c>
      <c r="B22" s="14" t="s">
        <v>28</v>
      </c>
      <c r="C22" s="11">
        <f>'[7]Electrical Work'!F168</f>
        <v>114550</v>
      </c>
    </row>
    <row r="23" spans="1:3" s="12" customFormat="1">
      <c r="A23" s="9">
        <v>4</v>
      </c>
      <c r="B23" s="10" t="s">
        <v>29</v>
      </c>
      <c r="C23" s="11"/>
    </row>
    <row r="24" spans="1:3" s="12" customFormat="1">
      <c r="A24" s="13" t="s">
        <v>6</v>
      </c>
      <c r="B24" s="14" t="s">
        <v>30</v>
      </c>
      <c r="C24" s="11">
        <f>'[7]PHE and FF'!F42</f>
        <v>538400</v>
      </c>
    </row>
    <row r="25" spans="1:3" s="12" customFormat="1">
      <c r="A25" s="13" t="s">
        <v>8</v>
      </c>
      <c r="B25" s="14" t="s">
        <v>31</v>
      </c>
      <c r="C25" s="11">
        <f>'[7]PHE and FF'!F73</f>
        <v>97725</v>
      </c>
    </row>
    <row r="26" spans="1:3" s="12" customFormat="1">
      <c r="A26" s="13" t="s">
        <v>10</v>
      </c>
      <c r="B26" s="14" t="s">
        <v>32</v>
      </c>
      <c r="C26" s="11">
        <f>'[7]PHE and FF'!F88</f>
        <v>94480</v>
      </c>
    </row>
    <row r="27" spans="1:3" s="12" customFormat="1">
      <c r="A27" s="13" t="s">
        <v>12</v>
      </c>
      <c r="B27" s="14" t="s">
        <v>33</v>
      </c>
      <c r="C27" s="11">
        <f>'[7]PHE and FF'!F114</f>
        <v>499170</v>
      </c>
    </row>
    <row r="28" spans="1:3" s="12" customFormat="1">
      <c r="A28" s="9">
        <v>5</v>
      </c>
      <c r="B28" s="10" t="s">
        <v>34</v>
      </c>
      <c r="C28" s="11"/>
    </row>
    <row r="29" spans="1:3" s="12" customFormat="1">
      <c r="A29" s="13" t="s">
        <v>6</v>
      </c>
      <c r="B29" s="14" t="s">
        <v>35</v>
      </c>
      <c r="C29" s="11">
        <f>[7]HVAC!F56</f>
        <v>1148700</v>
      </c>
    </row>
    <row r="30" spans="1:3" s="12" customFormat="1">
      <c r="A30" s="13" t="s">
        <v>8</v>
      </c>
      <c r="B30" s="14" t="s">
        <v>36</v>
      </c>
      <c r="C30" s="11">
        <f>[7]HVAC!F80</f>
        <v>490000</v>
      </c>
    </row>
    <row r="31" spans="1:3" s="12" customFormat="1">
      <c r="A31" s="9">
        <v>6</v>
      </c>
      <c r="B31" s="10" t="s">
        <v>37</v>
      </c>
      <c r="C31" s="11">
        <f>[7]Furniture!F47</f>
        <v>3636500</v>
      </c>
    </row>
    <row r="32" spans="1:3" s="12" customFormat="1">
      <c r="A32" s="9">
        <v>7</v>
      </c>
      <c r="B32" s="10" t="s">
        <v>38</v>
      </c>
      <c r="C32" s="11">
        <f>'[7]Light Fixtures'!G36</f>
        <v>1905480</v>
      </c>
    </row>
    <row r="33" spans="1:3" s="16" customFormat="1">
      <c r="A33" s="9"/>
      <c r="B33" s="10" t="s">
        <v>39</v>
      </c>
      <c r="C33" s="15" t="e">
        <f t="shared" ref="C33" si="0">SUM(C8:C32)</f>
        <v>#REF!</v>
      </c>
    </row>
    <row r="34" spans="1:3" s="16" customFormat="1">
      <c r="A34" s="9"/>
      <c r="B34" s="10" t="s">
        <v>40</v>
      </c>
      <c r="C34" s="15" t="e">
        <f t="shared" ref="C34" si="1">C33*0.18</f>
        <v>#REF!</v>
      </c>
    </row>
    <row r="35" spans="1:3" s="16" customFormat="1">
      <c r="A35" s="9"/>
      <c r="B35" s="10" t="s">
        <v>41</v>
      </c>
      <c r="C35" s="15" t="e">
        <f t="shared" ref="C35" si="2">C33+C34</f>
        <v>#REF!</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tabSelected="1" workbookViewId="0">
      <pane ySplit="6" topLeftCell="A16" activePane="bottomLeft" state="frozen"/>
      <selection activeCell="E7" sqref="E7"/>
      <selection pane="bottomLeft" activeCell="E27" sqref="E27"/>
    </sheetView>
  </sheetViews>
  <sheetFormatPr defaultRowHeight="14.5"/>
  <cols>
    <col min="1" max="1" width="4.453125" bestFit="1" customWidth="1"/>
    <col min="2" max="2" width="27.453125" customWidth="1"/>
    <col min="3" max="3" width="14.453125" style="97" bestFit="1" customWidth="1"/>
    <col min="4" max="4" width="12.453125" bestFit="1" customWidth="1"/>
    <col min="5" max="5" width="14.453125" bestFit="1" customWidth="1"/>
    <col min="6" max="6" width="17.7265625" bestFit="1" customWidth="1"/>
    <col min="7" max="7" width="11.453125" style="69" customWidth="1"/>
    <col min="9" max="9" width="9.6328125" bestFit="1" customWidth="1"/>
  </cols>
  <sheetData>
    <row r="1" spans="1:7" ht="21">
      <c r="A1" s="23" t="s">
        <v>64</v>
      </c>
    </row>
    <row r="2" spans="1:7">
      <c r="A2" s="24" t="s">
        <v>65</v>
      </c>
    </row>
    <row r="3" spans="1:7">
      <c r="A3" s="24" t="s">
        <v>111</v>
      </c>
    </row>
    <row r="4" spans="1:7" ht="15" thickBot="1">
      <c r="A4" s="24" t="s">
        <v>112</v>
      </c>
    </row>
    <row r="5" spans="1:7">
      <c r="A5" s="150" t="s">
        <v>66</v>
      </c>
      <c r="B5" s="151"/>
      <c r="C5" s="151"/>
      <c r="D5" s="151"/>
      <c r="E5" s="151"/>
      <c r="F5" s="151"/>
      <c r="G5" s="152"/>
    </row>
    <row r="6" spans="1:7">
      <c r="A6" s="29" t="s">
        <v>67</v>
      </c>
      <c r="B6" s="30" t="s">
        <v>68</v>
      </c>
      <c r="C6" s="98" t="s">
        <v>69</v>
      </c>
      <c r="D6" s="30" t="s">
        <v>75</v>
      </c>
      <c r="E6" s="30" t="s">
        <v>70</v>
      </c>
      <c r="F6" s="30" t="s">
        <v>71</v>
      </c>
      <c r="G6" s="31" t="s">
        <v>76</v>
      </c>
    </row>
    <row r="7" spans="1:7">
      <c r="A7" s="26">
        <v>1</v>
      </c>
      <c r="B7" s="32" t="s">
        <v>113</v>
      </c>
      <c r="C7" s="119">
        <f>'Abstract AHU CIP Lounge'!G26</f>
        <v>607280</v>
      </c>
      <c r="D7" s="65">
        <f>'Abstract AHU CIP Lounge'!I26</f>
        <v>602450</v>
      </c>
      <c r="E7" s="25">
        <f>C7-D7</f>
        <v>4830</v>
      </c>
      <c r="F7" s="25">
        <f>C7-E7</f>
        <v>602450</v>
      </c>
      <c r="G7" s="70" t="s">
        <v>72</v>
      </c>
    </row>
    <row r="8" spans="1:7">
      <c r="A8" s="153" t="s">
        <v>77</v>
      </c>
      <c r="B8" s="154"/>
      <c r="C8" s="99">
        <f>SUM(C7:C7)</f>
        <v>607280</v>
      </c>
      <c r="D8" s="28">
        <f>SUM(D7:D7)</f>
        <v>602450</v>
      </c>
      <c r="E8" s="28">
        <f>SUM(E7:E7)</f>
        <v>4830</v>
      </c>
      <c r="F8" s="28">
        <f>SUM(F7:F7)</f>
        <v>602450</v>
      </c>
      <c r="G8" s="71"/>
    </row>
    <row r="9" spans="1:7">
      <c r="A9" s="155" t="s">
        <v>73</v>
      </c>
      <c r="B9" s="156"/>
      <c r="C9" s="119">
        <f>+C8*18/100</f>
        <v>109310.39999999999</v>
      </c>
      <c r="D9" s="27">
        <f t="shared" ref="D9:F9" si="0">+D8*18/100</f>
        <v>108441</v>
      </c>
      <c r="E9" s="27">
        <f t="shared" si="0"/>
        <v>869.4</v>
      </c>
      <c r="F9" s="27">
        <f t="shared" si="0"/>
        <v>108441</v>
      </c>
      <c r="G9" s="70"/>
    </row>
    <row r="10" spans="1:7" ht="15" thickBot="1">
      <c r="A10" s="157" t="s">
        <v>74</v>
      </c>
      <c r="B10" s="158"/>
      <c r="C10" s="100">
        <f>+C8+C9</f>
        <v>716590.4</v>
      </c>
      <c r="D10" s="33">
        <f t="shared" ref="D10:F10" si="1">+D8+D9</f>
        <v>710891</v>
      </c>
      <c r="E10" s="33">
        <f t="shared" si="1"/>
        <v>5699.4</v>
      </c>
      <c r="F10" s="33">
        <f t="shared" si="1"/>
        <v>710891</v>
      </c>
      <c r="G10" s="72"/>
    </row>
    <row r="12" spans="1:7">
      <c r="A12" s="20"/>
      <c r="B12" s="34" t="s">
        <v>78</v>
      </c>
      <c r="C12" s="120"/>
    </row>
    <row r="14" spans="1:7" ht="21">
      <c r="A14" s="23" t="s">
        <v>64</v>
      </c>
      <c r="B14" s="90"/>
      <c r="D14" s="90"/>
      <c r="E14" s="90"/>
      <c r="F14" s="90"/>
    </row>
    <row r="15" spans="1:7">
      <c r="A15" s="24" t="s">
        <v>65</v>
      </c>
      <c r="B15" s="90"/>
      <c r="D15" s="90"/>
      <c r="E15" s="90"/>
      <c r="F15" s="90"/>
    </row>
    <row r="16" spans="1:7">
      <c r="A16" s="24" t="s">
        <v>111</v>
      </c>
      <c r="B16" s="90"/>
      <c r="D16" s="90"/>
      <c r="E16" s="90"/>
      <c r="F16" s="90"/>
    </row>
    <row r="17" spans="1:7" ht="15" thickBot="1">
      <c r="A17" s="24" t="s">
        <v>137</v>
      </c>
      <c r="B17" s="90"/>
      <c r="D17" s="90"/>
      <c r="E17" s="90"/>
      <c r="F17" s="90"/>
    </row>
    <row r="18" spans="1:7">
      <c r="A18" s="150" t="s">
        <v>66</v>
      </c>
      <c r="B18" s="151"/>
      <c r="C18" s="151"/>
      <c r="D18" s="151"/>
      <c r="E18" s="151"/>
      <c r="F18" s="151"/>
      <c r="G18" s="152"/>
    </row>
    <row r="19" spans="1:7">
      <c r="A19" s="29" t="s">
        <v>67</v>
      </c>
      <c r="B19" s="30" t="s">
        <v>68</v>
      </c>
      <c r="C19" s="98" t="s">
        <v>69</v>
      </c>
      <c r="D19" s="30" t="s">
        <v>139</v>
      </c>
      <c r="E19" s="30" t="s">
        <v>70</v>
      </c>
      <c r="F19" s="30" t="s">
        <v>71</v>
      </c>
      <c r="G19" s="31" t="s">
        <v>76</v>
      </c>
    </row>
    <row r="20" spans="1:7">
      <c r="A20" s="145">
        <v>1</v>
      </c>
      <c r="B20" s="32" t="s">
        <v>138</v>
      </c>
      <c r="C20" s="119">
        <f>'Abstract AHU CIP Lounge'!G39</f>
        <v>0</v>
      </c>
      <c r="D20" s="65">
        <f>'Abstract AHU CIP Lounge'!K26</f>
        <v>141265</v>
      </c>
      <c r="E20" s="25">
        <f>C20-D20</f>
        <v>-141265</v>
      </c>
      <c r="F20" s="25">
        <f>C20-E20</f>
        <v>141265</v>
      </c>
      <c r="G20" s="70" t="s">
        <v>72</v>
      </c>
    </row>
    <row r="21" spans="1:7">
      <c r="A21" s="153" t="s">
        <v>77</v>
      </c>
      <c r="B21" s="154"/>
      <c r="C21" s="99">
        <f>SUM(C20:C20)</f>
        <v>0</v>
      </c>
      <c r="D21" s="28">
        <f>SUM(D20:D20)</f>
        <v>141265</v>
      </c>
      <c r="E21" s="28">
        <f>SUM(E20:E20)</f>
        <v>-141265</v>
      </c>
      <c r="F21" s="28">
        <f>SUM(F20:F20)</f>
        <v>141265</v>
      </c>
      <c r="G21" s="71"/>
    </row>
    <row r="22" spans="1:7">
      <c r="A22" s="155" t="s">
        <v>73</v>
      </c>
      <c r="B22" s="156"/>
      <c r="C22" s="119">
        <f>+C21*18/100</f>
        <v>0</v>
      </c>
      <c r="D22" s="27">
        <f t="shared" ref="D22:F22" si="2">+D21*18/100</f>
        <v>25427.7</v>
      </c>
      <c r="E22" s="27">
        <f t="shared" si="2"/>
        <v>-25427.7</v>
      </c>
      <c r="F22" s="27">
        <f t="shared" si="2"/>
        <v>25427.7</v>
      </c>
      <c r="G22" s="70"/>
    </row>
    <row r="23" spans="1:7" ht="15" thickBot="1">
      <c r="A23" s="157" t="s">
        <v>74</v>
      </c>
      <c r="B23" s="158"/>
      <c r="C23" s="100">
        <f>+C21+C22</f>
        <v>0</v>
      </c>
      <c r="D23" s="33">
        <f t="shared" ref="D23:F23" si="3">+D21+D22</f>
        <v>166692.70000000001</v>
      </c>
      <c r="E23" s="33">
        <f t="shared" si="3"/>
        <v>-166692.70000000001</v>
      </c>
      <c r="F23" s="33">
        <f t="shared" si="3"/>
        <v>166692.70000000001</v>
      </c>
      <c r="G23" s="72"/>
    </row>
    <row r="24" spans="1:7">
      <c r="A24" s="90"/>
      <c r="B24" s="90"/>
      <c r="D24" s="90"/>
      <c r="E24" s="90"/>
      <c r="F24" s="90"/>
    </row>
    <row r="25" spans="1:7">
      <c r="A25" s="91"/>
      <c r="B25" s="34" t="s">
        <v>78</v>
      </c>
      <c r="C25" s="120"/>
      <c r="D25" s="90"/>
      <c r="E25" s="90"/>
      <c r="F25" s="90"/>
    </row>
  </sheetData>
  <mergeCells count="8">
    <mergeCell ref="A21:B21"/>
    <mergeCell ref="A22:B22"/>
    <mergeCell ref="A23:B23"/>
    <mergeCell ref="A5:G5"/>
    <mergeCell ref="A8:B8"/>
    <mergeCell ref="A9:B9"/>
    <mergeCell ref="A10:B10"/>
    <mergeCell ref="A18:G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D90AD-0B09-402B-9B08-0E13AB5FDAE3}">
  <dimension ref="A1:O31"/>
  <sheetViews>
    <sheetView topLeftCell="A20" zoomScale="90" zoomScaleNormal="90" workbookViewId="0">
      <selection activeCell="K27" sqref="K27"/>
    </sheetView>
  </sheetViews>
  <sheetFormatPr defaultRowHeight="14.5"/>
  <cols>
    <col min="1" max="1" width="13" customWidth="1"/>
    <col min="2" max="2" width="52" customWidth="1"/>
    <col min="6" max="6" width="10.1796875" bestFit="1" customWidth="1"/>
    <col min="7" max="7" width="11.26953125" customWidth="1"/>
    <col min="8" max="8" width="9.90625" customWidth="1"/>
    <col min="9" max="9" width="10.81640625" customWidth="1"/>
    <col min="10" max="10" width="8.90625" style="90" customWidth="1"/>
    <col min="11" max="11" width="11.36328125" style="90" customWidth="1"/>
  </cols>
  <sheetData>
    <row r="1" spans="1:15">
      <c r="A1" s="20"/>
      <c r="B1" s="20"/>
      <c r="C1" s="20"/>
      <c r="D1" s="20"/>
      <c r="E1" s="20"/>
      <c r="F1" s="20"/>
      <c r="G1" s="20"/>
      <c r="H1" s="20"/>
      <c r="I1" s="20"/>
      <c r="J1" s="91"/>
      <c r="K1" s="91"/>
      <c r="L1" s="20"/>
      <c r="M1" s="20"/>
      <c r="N1" s="20"/>
      <c r="O1" s="20"/>
    </row>
    <row r="2" spans="1:15" ht="36.5" customHeight="1">
      <c r="A2" s="37" t="s">
        <v>42</v>
      </c>
      <c r="B2" s="38" t="s">
        <v>90</v>
      </c>
      <c r="C2" s="38"/>
      <c r="D2" s="37"/>
      <c r="E2" s="37"/>
      <c r="F2" s="37"/>
      <c r="G2" s="40"/>
      <c r="H2" s="55"/>
      <c r="I2" s="55"/>
      <c r="J2" s="55"/>
      <c r="K2" s="55"/>
      <c r="L2" s="56"/>
      <c r="M2" s="56"/>
      <c r="N2" s="56"/>
      <c r="O2" s="56"/>
    </row>
    <row r="3" spans="1:15" ht="37.5" customHeight="1">
      <c r="A3" s="37" t="s">
        <v>43</v>
      </c>
      <c r="B3" s="38" t="s">
        <v>89</v>
      </c>
      <c r="C3" s="160"/>
      <c r="D3" s="160"/>
      <c r="E3" s="160"/>
      <c r="F3" s="160"/>
      <c r="G3" s="160"/>
      <c r="H3" s="160"/>
      <c r="I3" s="160"/>
      <c r="J3" s="160"/>
      <c r="K3" s="160"/>
      <c r="L3" s="160"/>
      <c r="M3" s="160"/>
      <c r="N3" s="102"/>
      <c r="O3" s="102"/>
    </row>
    <row r="4" spans="1:15">
      <c r="A4" s="162" t="s">
        <v>44</v>
      </c>
      <c r="B4" s="162" t="s">
        <v>45</v>
      </c>
      <c r="C4" s="162" t="s">
        <v>46</v>
      </c>
      <c r="D4" s="162" t="s">
        <v>86</v>
      </c>
      <c r="E4" s="162" t="s">
        <v>88</v>
      </c>
      <c r="F4" s="161" t="s">
        <v>48</v>
      </c>
      <c r="G4" s="161"/>
      <c r="H4" s="159" t="s">
        <v>80</v>
      </c>
      <c r="I4" s="159"/>
      <c r="J4" s="159" t="s">
        <v>136</v>
      </c>
      <c r="K4" s="159"/>
      <c r="L4" s="159" t="s">
        <v>81</v>
      </c>
      <c r="M4" s="159"/>
      <c r="N4" s="159" t="s">
        <v>82</v>
      </c>
      <c r="O4" s="159"/>
    </row>
    <row r="5" spans="1:15" ht="21" customHeight="1">
      <c r="A5" s="162"/>
      <c r="B5" s="162"/>
      <c r="C5" s="162"/>
      <c r="D5" s="162"/>
      <c r="E5" s="162"/>
      <c r="F5" s="104" t="s">
        <v>49</v>
      </c>
      <c r="G5" s="104" t="s">
        <v>50</v>
      </c>
      <c r="H5" s="103" t="s">
        <v>79</v>
      </c>
      <c r="I5" s="103" t="s">
        <v>63</v>
      </c>
      <c r="J5" s="147" t="s">
        <v>79</v>
      </c>
      <c r="K5" s="147" t="s">
        <v>63</v>
      </c>
      <c r="L5" s="103" t="s">
        <v>79</v>
      </c>
      <c r="M5" s="103" t="s">
        <v>63</v>
      </c>
      <c r="N5" s="103" t="s">
        <v>79</v>
      </c>
      <c r="O5" s="103" t="s">
        <v>63</v>
      </c>
    </row>
    <row r="6" spans="1:15" ht="245" customHeight="1">
      <c r="A6" s="105">
        <v>1</v>
      </c>
      <c r="B6" s="106" t="s">
        <v>91</v>
      </c>
      <c r="C6" s="92"/>
      <c r="D6" s="9"/>
      <c r="E6" s="41"/>
      <c r="F6" s="39"/>
      <c r="G6" s="51"/>
      <c r="H6" s="180"/>
      <c r="I6" s="180"/>
      <c r="J6" s="173"/>
      <c r="K6" s="173"/>
      <c r="L6" s="36"/>
      <c r="M6" s="36"/>
      <c r="N6" s="36"/>
      <c r="O6" s="36"/>
    </row>
    <row r="7" spans="1:15">
      <c r="A7" s="91"/>
      <c r="B7" s="101" t="s">
        <v>92</v>
      </c>
      <c r="C7" s="92"/>
      <c r="D7" s="92" t="s">
        <v>52</v>
      </c>
      <c r="E7" s="102">
        <v>1</v>
      </c>
      <c r="F7" s="52">
        <v>382950</v>
      </c>
      <c r="G7" s="51">
        <f>E7*F7</f>
        <v>382950</v>
      </c>
      <c r="H7" s="180">
        <f>'HVAC  JMR RA Bill 01 '!H17</f>
        <v>1</v>
      </c>
      <c r="I7" s="181">
        <f>F7*H7</f>
        <v>382950</v>
      </c>
      <c r="J7" s="174"/>
      <c r="K7" s="174"/>
      <c r="L7" s="50"/>
      <c r="M7" s="50"/>
      <c r="N7" s="50"/>
      <c r="O7" s="50"/>
    </row>
    <row r="8" spans="1:15" s="90" customFormat="1" ht="17.5" customHeight="1">
      <c r="A8" s="68" t="s">
        <v>51</v>
      </c>
      <c r="B8" s="54" t="s">
        <v>109</v>
      </c>
      <c r="C8" s="54"/>
      <c r="D8" s="54"/>
      <c r="E8" s="96"/>
      <c r="F8" s="112"/>
      <c r="G8" s="113">
        <f>G7</f>
        <v>382950</v>
      </c>
      <c r="H8" s="94"/>
      <c r="I8" s="95">
        <f>I7</f>
        <v>382950</v>
      </c>
      <c r="J8" s="95"/>
      <c r="K8" s="95"/>
      <c r="L8" s="94"/>
      <c r="M8" s="94"/>
      <c r="N8" s="94"/>
      <c r="O8" s="94"/>
    </row>
    <row r="9" spans="1:15" ht="153.5" customHeight="1">
      <c r="A9" s="61">
        <v>2</v>
      </c>
      <c r="B9" s="57" t="s">
        <v>93</v>
      </c>
      <c r="C9" s="107"/>
      <c r="D9" s="59" t="s">
        <v>52</v>
      </c>
      <c r="E9" s="58">
        <v>1</v>
      </c>
      <c r="F9" s="60">
        <v>42500</v>
      </c>
      <c r="G9" s="51">
        <f t="shared" ref="G9:G10" si="0">E9*F9</f>
        <v>42500</v>
      </c>
      <c r="H9" s="177">
        <f>'HVAC  JMR RA Bill 01 '!H24</f>
        <v>1</v>
      </c>
      <c r="I9" s="178">
        <f>F9*H9</f>
        <v>42500</v>
      </c>
      <c r="J9" s="175"/>
      <c r="K9" s="175"/>
      <c r="L9" s="108"/>
      <c r="M9" s="108"/>
      <c r="N9" s="108"/>
      <c r="O9" s="108"/>
    </row>
    <row r="10" spans="1:15" ht="92">
      <c r="A10" s="61">
        <v>3</v>
      </c>
      <c r="B10" s="57" t="s">
        <v>94</v>
      </c>
      <c r="C10" s="107"/>
      <c r="D10" s="59" t="s">
        <v>52</v>
      </c>
      <c r="E10" s="58">
        <v>1</v>
      </c>
      <c r="F10" s="60">
        <v>4830</v>
      </c>
      <c r="G10" s="51">
        <f t="shared" si="0"/>
        <v>4830</v>
      </c>
      <c r="H10" s="177"/>
      <c r="I10" s="178">
        <f t="shared" ref="I10:I24" si="1">F10*H10</f>
        <v>0</v>
      </c>
      <c r="J10" s="175"/>
      <c r="K10" s="175"/>
      <c r="L10" s="108"/>
      <c r="M10" s="108"/>
      <c r="N10" s="108"/>
      <c r="O10" s="108"/>
    </row>
    <row r="11" spans="1:15" ht="20" customHeight="1">
      <c r="A11" s="110">
        <v>4</v>
      </c>
      <c r="B11" s="111" t="s">
        <v>95</v>
      </c>
      <c r="C11" s="107"/>
      <c r="D11" s="59"/>
      <c r="E11" s="58"/>
      <c r="F11" s="60"/>
      <c r="G11" s="51"/>
      <c r="H11" s="177"/>
      <c r="I11" s="178">
        <f t="shared" si="1"/>
        <v>0</v>
      </c>
      <c r="J11" s="175"/>
      <c r="K11" s="175"/>
      <c r="L11" s="108"/>
      <c r="M11" s="108"/>
      <c r="N11" s="108"/>
      <c r="O11" s="108"/>
    </row>
    <row r="12" spans="1:15" ht="96" customHeight="1">
      <c r="A12" s="61">
        <v>5</v>
      </c>
      <c r="B12" s="62" t="s">
        <v>96</v>
      </c>
      <c r="C12" s="107"/>
      <c r="D12" s="59"/>
      <c r="E12" s="58"/>
      <c r="F12" s="60"/>
      <c r="G12" s="60"/>
      <c r="H12" s="177"/>
      <c r="I12" s="178">
        <f t="shared" si="1"/>
        <v>0</v>
      </c>
      <c r="J12" s="175"/>
      <c r="K12" s="175"/>
      <c r="L12" s="108"/>
      <c r="M12" s="108"/>
      <c r="N12" s="108"/>
      <c r="O12" s="108"/>
    </row>
    <row r="13" spans="1:15" ht="80.5">
      <c r="A13" s="61">
        <v>6</v>
      </c>
      <c r="B13" s="62" t="s">
        <v>97</v>
      </c>
      <c r="C13" s="107"/>
      <c r="D13" s="59" t="s">
        <v>54</v>
      </c>
      <c r="E13" s="58">
        <v>10</v>
      </c>
      <c r="F13" s="60">
        <v>1750</v>
      </c>
      <c r="G13" s="60">
        <f t="shared" ref="G13:G21" si="2">E13*F13</f>
        <v>17500</v>
      </c>
      <c r="H13" s="177">
        <f>'HVAC  JMR RA Bill 01 '!H38</f>
        <v>10</v>
      </c>
      <c r="I13" s="178">
        <f t="shared" si="1"/>
        <v>17500</v>
      </c>
      <c r="J13" s="176">
        <f>'HVAC  JMR RA Bill 01 '!J37</f>
        <v>14.5</v>
      </c>
      <c r="K13" s="175">
        <f>F13*J13</f>
        <v>25375</v>
      </c>
      <c r="L13" s="108"/>
      <c r="M13" s="108"/>
      <c r="N13" s="108"/>
      <c r="O13" s="108"/>
    </row>
    <row r="14" spans="1:15" ht="135" customHeight="1">
      <c r="A14" s="61">
        <v>7</v>
      </c>
      <c r="B14" s="62" t="s">
        <v>98</v>
      </c>
      <c r="C14" s="107"/>
      <c r="D14" s="59" t="s">
        <v>54</v>
      </c>
      <c r="E14" s="58">
        <v>10</v>
      </c>
      <c r="F14" s="60">
        <v>2540</v>
      </c>
      <c r="G14" s="60">
        <f t="shared" si="2"/>
        <v>25400</v>
      </c>
      <c r="H14" s="177">
        <f>'HVAC  JMR RA Bill 01 '!H45</f>
        <v>10</v>
      </c>
      <c r="I14" s="178">
        <f t="shared" si="1"/>
        <v>25400</v>
      </c>
      <c r="J14" s="175">
        <f>'HVAC  JMR RA Bill 01 '!J44</f>
        <v>11</v>
      </c>
      <c r="K14" s="175">
        <f>F14*J14</f>
        <v>27940</v>
      </c>
      <c r="L14" s="108"/>
      <c r="M14" s="108"/>
      <c r="N14" s="108"/>
      <c r="O14" s="108"/>
    </row>
    <row r="15" spans="1:15" ht="23">
      <c r="A15" s="61">
        <v>8</v>
      </c>
      <c r="B15" s="62" t="s">
        <v>99</v>
      </c>
      <c r="C15" s="107"/>
      <c r="D15" s="59" t="s">
        <v>52</v>
      </c>
      <c r="E15" s="58">
        <v>2</v>
      </c>
      <c r="F15" s="60">
        <v>6500</v>
      </c>
      <c r="G15" s="60">
        <f t="shared" si="2"/>
        <v>13000</v>
      </c>
      <c r="H15" s="177">
        <f>'HVAC  JMR RA Bill 01 '!H52</f>
        <v>2</v>
      </c>
      <c r="I15" s="178">
        <f t="shared" si="1"/>
        <v>13000</v>
      </c>
      <c r="J15" s="175"/>
      <c r="K15" s="175"/>
      <c r="L15" s="108"/>
      <c r="M15" s="108"/>
      <c r="N15" s="108"/>
      <c r="O15" s="108"/>
    </row>
    <row r="16" spans="1:15" ht="23">
      <c r="A16" s="61">
        <v>9</v>
      </c>
      <c r="B16" s="62" t="s">
        <v>100</v>
      </c>
      <c r="C16" s="107"/>
      <c r="D16" s="59" t="s">
        <v>52</v>
      </c>
      <c r="E16" s="58">
        <v>1</v>
      </c>
      <c r="F16" s="60">
        <v>8600</v>
      </c>
      <c r="G16" s="60">
        <f t="shared" si="2"/>
        <v>8600</v>
      </c>
      <c r="H16" s="177">
        <f>'HVAC  JMR RA Bill 01 '!H59</f>
        <v>1</v>
      </c>
      <c r="I16" s="178">
        <f t="shared" si="1"/>
        <v>8600</v>
      </c>
      <c r="J16" s="175">
        <f>'HVAC  JMR RA Bill 01 '!J58</f>
        <v>1</v>
      </c>
      <c r="K16" s="175">
        <f>F16*J16</f>
        <v>8600</v>
      </c>
      <c r="L16" s="108"/>
      <c r="M16" s="108"/>
      <c r="N16" s="108"/>
      <c r="O16" s="108"/>
    </row>
    <row r="17" spans="1:15" ht="25.5" customHeight="1">
      <c r="A17" s="61">
        <v>10</v>
      </c>
      <c r="B17" s="57" t="s">
        <v>101</v>
      </c>
      <c r="C17" s="107"/>
      <c r="D17" s="59" t="s">
        <v>52</v>
      </c>
      <c r="E17" s="58">
        <v>1</v>
      </c>
      <c r="F17" s="60">
        <v>1800</v>
      </c>
      <c r="G17" s="60">
        <f t="shared" si="2"/>
        <v>1800</v>
      </c>
      <c r="H17" s="177">
        <f>'HVAC  JMR RA Bill 01 '!H66</f>
        <v>1</v>
      </c>
      <c r="I17" s="178">
        <f t="shared" si="1"/>
        <v>1800</v>
      </c>
      <c r="J17" s="175"/>
      <c r="K17" s="175"/>
      <c r="L17" s="108"/>
      <c r="M17" s="108"/>
      <c r="N17" s="108"/>
      <c r="O17" s="108"/>
    </row>
    <row r="18" spans="1:15" ht="30" customHeight="1">
      <c r="A18" s="61">
        <v>11</v>
      </c>
      <c r="B18" s="57" t="s">
        <v>102</v>
      </c>
      <c r="C18" s="107"/>
      <c r="D18" s="59" t="s">
        <v>52</v>
      </c>
      <c r="E18" s="58">
        <v>2</v>
      </c>
      <c r="F18" s="60">
        <v>5500</v>
      </c>
      <c r="G18" s="60">
        <f t="shared" si="2"/>
        <v>11000</v>
      </c>
      <c r="H18" s="177">
        <f>'HVAC  JMR RA Bill 01 '!H73</f>
        <v>2</v>
      </c>
      <c r="I18" s="178">
        <f t="shared" si="1"/>
        <v>11000</v>
      </c>
      <c r="J18" s="175">
        <f>'HVAC  JMR RA Bill 01 '!J79</f>
        <v>1</v>
      </c>
      <c r="K18" s="175">
        <f>F18*J18</f>
        <v>5500</v>
      </c>
      <c r="L18" s="108"/>
      <c r="M18" s="108"/>
      <c r="N18" s="108"/>
      <c r="O18" s="108"/>
    </row>
    <row r="19" spans="1:15" ht="23">
      <c r="A19" s="61">
        <v>12</v>
      </c>
      <c r="B19" s="57" t="s">
        <v>103</v>
      </c>
      <c r="C19" s="107"/>
      <c r="D19" s="59" t="s">
        <v>52</v>
      </c>
      <c r="E19" s="58">
        <v>1</v>
      </c>
      <c r="F19" s="60">
        <v>3500</v>
      </c>
      <c r="G19" s="60">
        <f t="shared" si="2"/>
        <v>3500</v>
      </c>
      <c r="H19" s="177">
        <f>'HVAC  JMR RA Bill 01 '!H80</f>
        <v>1</v>
      </c>
      <c r="I19" s="178">
        <f t="shared" si="1"/>
        <v>3500</v>
      </c>
      <c r="J19" s="175">
        <f>'HVAC  JMR RA Bill 01 '!J86</f>
        <v>14.5</v>
      </c>
      <c r="K19" s="175">
        <f>F19*J19</f>
        <v>50750</v>
      </c>
      <c r="L19" s="108"/>
      <c r="M19" s="108"/>
      <c r="N19" s="108"/>
      <c r="O19" s="108"/>
    </row>
    <row r="20" spans="1:15" ht="69">
      <c r="A20" s="61">
        <v>13</v>
      </c>
      <c r="B20" s="57" t="s">
        <v>104</v>
      </c>
      <c r="C20" s="107"/>
      <c r="D20" s="59" t="s">
        <v>54</v>
      </c>
      <c r="E20" s="58">
        <v>10</v>
      </c>
      <c r="F20" s="60">
        <v>2100</v>
      </c>
      <c r="G20" s="60">
        <f t="shared" si="2"/>
        <v>21000</v>
      </c>
      <c r="H20" s="177">
        <f>'HVAC  JMR RA Bill 01 '!H87</f>
        <v>10</v>
      </c>
      <c r="I20" s="178">
        <f t="shared" si="1"/>
        <v>21000</v>
      </c>
      <c r="J20" s="175">
        <f>'HVAC  JMR RA Bill 01 '!J93</f>
        <v>11</v>
      </c>
      <c r="K20" s="175">
        <f>F20*J20</f>
        <v>23100</v>
      </c>
      <c r="L20" s="108"/>
      <c r="M20" s="108"/>
      <c r="N20" s="108"/>
      <c r="O20" s="108"/>
    </row>
    <row r="21" spans="1:15" ht="26.5" customHeight="1">
      <c r="A21" s="61">
        <v>14</v>
      </c>
      <c r="B21" s="57" t="s">
        <v>105</v>
      </c>
      <c r="C21" s="107"/>
      <c r="D21" s="59" t="s">
        <v>54</v>
      </c>
      <c r="E21" s="58">
        <v>10</v>
      </c>
      <c r="F21" s="60">
        <v>320</v>
      </c>
      <c r="G21" s="60">
        <f t="shared" si="2"/>
        <v>3200</v>
      </c>
      <c r="H21" s="177">
        <f>'HVAC  JMR RA Bill 01 '!H94</f>
        <v>10</v>
      </c>
      <c r="I21" s="178">
        <f t="shared" si="1"/>
        <v>3200</v>
      </c>
      <c r="J21" s="175"/>
      <c r="K21" s="175"/>
      <c r="L21" s="108"/>
      <c r="M21" s="108"/>
      <c r="N21" s="108"/>
      <c r="O21" s="108"/>
    </row>
    <row r="22" spans="1:15" ht="57.5">
      <c r="A22" s="61">
        <v>15</v>
      </c>
      <c r="B22" s="57" t="s">
        <v>106</v>
      </c>
      <c r="C22" s="107"/>
      <c r="D22" s="59"/>
      <c r="E22" s="58"/>
      <c r="F22" s="60"/>
      <c r="G22" s="60"/>
      <c r="H22" s="177"/>
      <c r="I22" s="178">
        <f t="shared" si="1"/>
        <v>0</v>
      </c>
      <c r="J22" s="175"/>
      <c r="K22" s="175"/>
      <c r="L22" s="108"/>
      <c r="M22" s="108"/>
      <c r="N22" s="108"/>
      <c r="O22" s="108"/>
    </row>
    <row r="23" spans="1:15" ht="23.5" customHeight="1">
      <c r="A23" s="61">
        <v>16</v>
      </c>
      <c r="B23" s="57" t="s">
        <v>108</v>
      </c>
      <c r="C23" s="107"/>
      <c r="D23" s="59" t="s">
        <v>52</v>
      </c>
      <c r="E23" s="58">
        <v>2</v>
      </c>
      <c r="F23" s="60">
        <v>18500</v>
      </c>
      <c r="G23" s="60">
        <f>E23*F23</f>
        <v>37000</v>
      </c>
      <c r="H23" s="177">
        <f>'HVAC  JMR RA Bill 01 '!H101</f>
        <v>2</v>
      </c>
      <c r="I23" s="178">
        <f t="shared" si="1"/>
        <v>37000</v>
      </c>
      <c r="J23" s="175"/>
      <c r="K23" s="175"/>
      <c r="L23" s="108"/>
      <c r="M23" s="108"/>
      <c r="N23" s="108"/>
      <c r="O23" s="108"/>
    </row>
    <row r="24" spans="1:15" ht="25.5" customHeight="1">
      <c r="A24" s="61">
        <v>17</v>
      </c>
      <c r="B24" s="57" t="s">
        <v>107</v>
      </c>
      <c r="C24" s="107"/>
      <c r="D24" s="59" t="s">
        <v>52</v>
      </c>
      <c r="E24" s="58">
        <v>1</v>
      </c>
      <c r="F24" s="60">
        <v>35000</v>
      </c>
      <c r="G24" s="60">
        <f>E24*F24</f>
        <v>35000</v>
      </c>
      <c r="H24" s="179">
        <f>'HVAC  JMR RA Bill 01 '!H108</f>
        <v>1</v>
      </c>
      <c r="I24" s="178">
        <f t="shared" si="1"/>
        <v>35000</v>
      </c>
      <c r="J24" s="175"/>
      <c r="K24" s="175"/>
      <c r="L24" s="92"/>
      <c r="M24" s="92"/>
      <c r="N24" s="92"/>
      <c r="O24" s="92"/>
    </row>
    <row r="25" spans="1:15">
      <c r="A25" s="139" t="s">
        <v>53</v>
      </c>
      <c r="B25" s="114" t="s">
        <v>110</v>
      </c>
      <c r="C25" s="115"/>
      <c r="D25" s="116"/>
      <c r="E25" s="117"/>
      <c r="F25" s="118"/>
      <c r="G25" s="118">
        <f>SUM(G9:G24)</f>
        <v>224330</v>
      </c>
      <c r="H25" s="140"/>
      <c r="I25" s="141">
        <f>SUM(I9:I24)</f>
        <v>219500</v>
      </c>
      <c r="J25" s="141"/>
      <c r="K25" s="141">
        <f>SUM(K12:K24)</f>
        <v>141265</v>
      </c>
      <c r="L25" s="82"/>
      <c r="M25" s="82"/>
      <c r="N25" s="82"/>
      <c r="O25" s="82"/>
    </row>
    <row r="26" spans="1:15">
      <c r="A26" s="61"/>
      <c r="B26" s="93"/>
      <c r="C26" s="143"/>
      <c r="D26" s="59"/>
      <c r="E26" s="144"/>
      <c r="F26" s="60" t="s">
        <v>85</v>
      </c>
      <c r="G26" s="60">
        <f>G25+G8</f>
        <v>607280</v>
      </c>
      <c r="H26" s="63"/>
      <c r="I26" s="64">
        <f>I25+I8</f>
        <v>602450</v>
      </c>
      <c r="J26" s="64"/>
      <c r="K26" s="64">
        <f>K25</f>
        <v>141265</v>
      </c>
      <c r="L26" s="92"/>
      <c r="M26" s="92"/>
      <c r="N26" s="92"/>
      <c r="O26" s="92"/>
    </row>
    <row r="27" spans="1:15">
      <c r="A27" s="142"/>
      <c r="C27" s="66"/>
      <c r="D27" s="66"/>
      <c r="E27" s="66"/>
      <c r="F27" s="66"/>
      <c r="G27" s="66"/>
      <c r="H27" s="66"/>
      <c r="I27" s="109"/>
      <c r="J27" s="109"/>
      <c r="K27" s="109"/>
      <c r="L27" s="66"/>
      <c r="M27" s="66"/>
      <c r="N27" s="66"/>
      <c r="O27" s="66"/>
    </row>
    <row r="28" spans="1:15">
      <c r="C28" s="66"/>
      <c r="D28" s="66"/>
      <c r="E28" s="66"/>
      <c r="F28" s="66"/>
      <c r="G28" s="66"/>
      <c r="H28" s="66"/>
      <c r="I28" s="66"/>
      <c r="J28" s="66"/>
      <c r="K28" s="66"/>
      <c r="L28" s="66"/>
      <c r="M28" s="66"/>
      <c r="N28" s="66"/>
      <c r="O28" s="66"/>
    </row>
    <row r="29" spans="1:15">
      <c r="C29" s="66"/>
      <c r="D29" s="66"/>
      <c r="E29" s="66"/>
      <c r="F29" s="66"/>
      <c r="G29" s="66"/>
      <c r="H29" s="66"/>
      <c r="I29" s="66"/>
      <c r="J29" s="66"/>
      <c r="K29" s="66"/>
      <c r="L29" s="66"/>
      <c r="M29" s="66"/>
      <c r="N29" s="66"/>
      <c r="O29" s="66"/>
    </row>
    <row r="30" spans="1:15">
      <c r="C30" s="66"/>
      <c r="D30" s="66"/>
      <c r="E30" s="66"/>
      <c r="F30" s="66"/>
      <c r="G30" s="66"/>
      <c r="H30" s="66"/>
      <c r="I30" s="66"/>
      <c r="J30" s="66"/>
      <c r="K30" s="66"/>
      <c r="L30" s="66"/>
      <c r="M30" s="66"/>
      <c r="N30" s="66"/>
      <c r="O30" s="66"/>
    </row>
    <row r="31" spans="1:15">
      <c r="C31" s="66"/>
      <c r="D31" s="66"/>
      <c r="E31" s="66"/>
      <c r="F31" s="66"/>
      <c r="G31" s="66"/>
      <c r="H31" s="66"/>
      <c r="I31" s="66"/>
      <c r="J31" s="66"/>
      <c r="K31" s="66"/>
      <c r="L31" s="66"/>
      <c r="M31" s="66"/>
      <c r="N31" s="66"/>
      <c r="O31" s="66"/>
    </row>
  </sheetData>
  <mergeCells count="11">
    <mergeCell ref="A4:A5"/>
    <mergeCell ref="B4:B5"/>
    <mergeCell ref="C4:C5"/>
    <mergeCell ref="D4:D5"/>
    <mergeCell ref="E4:E5"/>
    <mergeCell ref="H4:I4"/>
    <mergeCell ref="L4:M4"/>
    <mergeCell ref="N4:O4"/>
    <mergeCell ref="C3:M3"/>
    <mergeCell ref="F4:G4"/>
    <mergeCell ref="J4:K4"/>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E9301-5FCE-4319-AC09-A8968F601226}">
  <dimension ref="A2:J109"/>
  <sheetViews>
    <sheetView topLeftCell="A86" zoomScale="70" zoomScaleNormal="70" workbookViewId="0">
      <selection activeCell="I19" sqref="I19"/>
    </sheetView>
  </sheetViews>
  <sheetFormatPr defaultRowHeight="14.5"/>
  <cols>
    <col min="1" max="1" width="6.90625" customWidth="1"/>
    <col min="2" max="2" width="8.453125" customWidth="1"/>
    <col min="3" max="3" width="37" customWidth="1"/>
    <col min="10" max="10" width="8.7265625" style="69"/>
  </cols>
  <sheetData>
    <row r="2" spans="1:10" ht="23.5">
      <c r="A2" s="42"/>
      <c r="B2" s="163" t="s">
        <v>55</v>
      </c>
      <c r="C2" s="163"/>
      <c r="D2" s="163"/>
      <c r="E2" s="163"/>
      <c r="F2" s="163"/>
      <c r="G2" s="163"/>
      <c r="H2" s="163"/>
      <c r="I2" s="163"/>
      <c r="J2" s="171"/>
    </row>
    <row r="3" spans="1:10" ht="18.5">
      <c r="A3" s="164" t="s">
        <v>56</v>
      </c>
      <c r="B3" s="164"/>
      <c r="C3" s="164"/>
      <c r="D3" s="164"/>
      <c r="E3" s="164"/>
      <c r="F3" s="164"/>
      <c r="G3" s="164"/>
      <c r="H3" s="164"/>
      <c r="I3" s="43"/>
      <c r="J3" s="171"/>
    </row>
    <row r="4" spans="1:10" ht="18.5">
      <c r="A4" s="165" t="s">
        <v>114</v>
      </c>
      <c r="B4" s="165"/>
      <c r="C4" s="165"/>
      <c r="D4" s="165"/>
      <c r="E4" s="165"/>
      <c r="F4" s="165"/>
      <c r="G4" s="165"/>
      <c r="H4" s="165"/>
      <c r="I4" s="43"/>
      <c r="J4" s="171"/>
    </row>
    <row r="5" spans="1:10" ht="15.5">
      <c r="A5" s="166" t="s">
        <v>84</v>
      </c>
      <c r="B5" s="167"/>
      <c r="C5" s="48"/>
      <c r="D5" s="48"/>
      <c r="E5" s="48"/>
      <c r="F5" s="48"/>
      <c r="G5" s="48"/>
      <c r="H5" s="89"/>
      <c r="I5" s="43"/>
      <c r="J5" s="171"/>
    </row>
    <row r="6" spans="1:10" ht="15.5">
      <c r="A6" s="44" t="s">
        <v>115</v>
      </c>
      <c r="B6" s="45"/>
      <c r="C6" s="46"/>
      <c r="D6" s="87"/>
      <c r="E6" s="47"/>
      <c r="F6" s="47"/>
      <c r="G6" s="88"/>
      <c r="H6" s="88"/>
      <c r="I6" s="43"/>
      <c r="J6" s="171"/>
    </row>
    <row r="7" spans="1:10" ht="15.5">
      <c r="A7" s="44" t="s">
        <v>116</v>
      </c>
      <c r="B7" s="45"/>
      <c r="C7" s="48"/>
      <c r="D7" s="49"/>
      <c r="E7" s="47"/>
      <c r="F7" s="47"/>
      <c r="G7" s="88"/>
      <c r="H7" s="88"/>
      <c r="I7" s="43"/>
      <c r="J7" s="171"/>
    </row>
    <row r="8" spans="1:10" ht="15.5">
      <c r="A8" s="168" t="s">
        <v>117</v>
      </c>
      <c r="B8" s="168"/>
      <c r="C8" s="168"/>
      <c r="D8" s="168"/>
      <c r="E8" s="168"/>
      <c r="F8" s="168"/>
      <c r="G8" s="168"/>
      <c r="H8" s="168"/>
      <c r="I8" s="43"/>
      <c r="J8" s="171"/>
    </row>
    <row r="9" spans="1:10" ht="29">
      <c r="A9" s="21" t="s">
        <v>1</v>
      </c>
      <c r="B9" s="21" t="s">
        <v>57</v>
      </c>
      <c r="C9" s="21" t="s">
        <v>58</v>
      </c>
      <c r="D9" s="86" t="s">
        <v>59</v>
      </c>
      <c r="E9" s="22" t="s">
        <v>60</v>
      </c>
      <c r="F9" s="22" t="s">
        <v>61</v>
      </c>
      <c r="G9" s="22" t="s">
        <v>62</v>
      </c>
      <c r="H9" s="22" t="s">
        <v>52</v>
      </c>
      <c r="I9" s="22" t="s">
        <v>47</v>
      </c>
      <c r="J9" s="169" t="s">
        <v>135</v>
      </c>
    </row>
    <row r="10" spans="1:10" ht="18.5">
      <c r="A10" s="82">
        <v>1</v>
      </c>
      <c r="B10" s="73"/>
      <c r="C10" s="83" t="s">
        <v>118</v>
      </c>
      <c r="D10" s="84"/>
      <c r="E10" s="84"/>
      <c r="F10" s="84"/>
      <c r="G10" s="85"/>
      <c r="H10" s="85"/>
      <c r="I10" s="84"/>
      <c r="J10" s="68"/>
    </row>
    <row r="11" spans="1:10">
      <c r="A11" s="121"/>
      <c r="B11" s="122">
        <v>1</v>
      </c>
      <c r="C11" s="123"/>
      <c r="D11" s="91"/>
      <c r="E11" s="91"/>
      <c r="F11" s="91"/>
      <c r="G11" s="91"/>
      <c r="H11" s="101"/>
      <c r="I11" s="91"/>
      <c r="J11" s="146"/>
    </row>
    <row r="12" spans="1:10" ht="199" customHeight="1">
      <c r="A12" s="91"/>
      <c r="B12" s="105">
        <v>1</v>
      </c>
      <c r="C12" s="106" t="s">
        <v>91</v>
      </c>
      <c r="D12" s="92"/>
      <c r="E12" s="92"/>
      <c r="F12" s="92"/>
      <c r="G12" s="92"/>
      <c r="H12" s="92"/>
      <c r="I12" s="92"/>
      <c r="J12" s="146"/>
    </row>
    <row r="13" spans="1:10">
      <c r="A13" s="91"/>
      <c r="B13" s="91"/>
      <c r="C13" s="91" t="s">
        <v>92</v>
      </c>
      <c r="D13" s="91" t="s">
        <v>52</v>
      </c>
      <c r="E13" s="92"/>
      <c r="F13" s="92"/>
      <c r="G13" s="92"/>
      <c r="H13" s="92">
        <v>1</v>
      </c>
      <c r="I13" s="101"/>
      <c r="J13" s="146"/>
    </row>
    <row r="14" spans="1:10">
      <c r="A14" s="91"/>
      <c r="B14" s="91"/>
      <c r="C14" s="91"/>
      <c r="D14" s="91"/>
      <c r="E14" s="92"/>
      <c r="F14" s="92"/>
      <c r="G14" s="92"/>
      <c r="H14" s="92"/>
      <c r="I14" s="101"/>
      <c r="J14" s="146"/>
    </row>
    <row r="15" spans="1:10">
      <c r="A15" s="74"/>
      <c r="B15" s="75"/>
      <c r="C15" s="76" t="s">
        <v>83</v>
      </c>
      <c r="D15" s="77"/>
      <c r="E15" s="78"/>
      <c r="F15" s="78"/>
      <c r="G15" s="79"/>
      <c r="H15" s="80">
        <f>SUM(H12:H14)</f>
        <v>1</v>
      </c>
      <c r="I15" s="78"/>
      <c r="J15" s="172"/>
    </row>
    <row r="16" spans="1:10">
      <c r="A16" s="74"/>
      <c r="B16" s="75"/>
      <c r="C16" s="76" t="s">
        <v>87</v>
      </c>
      <c r="D16" s="77"/>
      <c r="E16" s="78"/>
      <c r="F16" s="78"/>
      <c r="G16" s="79"/>
      <c r="H16" s="81">
        <v>1</v>
      </c>
      <c r="I16" s="81"/>
      <c r="J16" s="172"/>
    </row>
    <row r="17" spans="1:10">
      <c r="A17" s="74"/>
      <c r="B17" s="75"/>
      <c r="C17" s="76" t="s">
        <v>119</v>
      </c>
      <c r="D17" s="77"/>
      <c r="E17" s="78"/>
      <c r="F17" s="78"/>
      <c r="G17" s="79"/>
      <c r="H17" s="80">
        <f>H15</f>
        <v>1</v>
      </c>
      <c r="I17" s="78"/>
      <c r="J17" s="172"/>
    </row>
    <row r="18" spans="1:10">
      <c r="A18" s="124"/>
      <c r="B18" s="124"/>
      <c r="C18" s="124"/>
      <c r="D18" s="124"/>
      <c r="E18" s="124"/>
      <c r="F18" s="124"/>
      <c r="G18" s="124"/>
      <c r="H18" s="124"/>
      <c r="I18" s="124"/>
      <c r="J18" s="146"/>
    </row>
    <row r="19" spans="1:10" ht="239" customHeight="1">
      <c r="A19" s="121"/>
      <c r="B19" s="105">
        <v>2</v>
      </c>
      <c r="C19" s="106" t="s">
        <v>93</v>
      </c>
      <c r="D19" s="91"/>
      <c r="E19" s="91"/>
      <c r="F19" s="91"/>
      <c r="G19" s="91"/>
      <c r="H19" s="91"/>
      <c r="I19" s="91"/>
      <c r="J19" s="146"/>
    </row>
    <row r="20" spans="1:10">
      <c r="A20" s="91"/>
      <c r="B20" s="91"/>
      <c r="C20" s="91"/>
      <c r="D20" s="105" t="s">
        <v>52</v>
      </c>
      <c r="E20" s="105"/>
      <c r="F20" s="105"/>
      <c r="G20" s="105"/>
      <c r="H20" s="125">
        <v>1</v>
      </c>
      <c r="I20" s="101"/>
      <c r="J20" s="146"/>
    </row>
    <row r="21" spans="1:10">
      <c r="A21" s="91"/>
      <c r="B21" s="91"/>
      <c r="C21" s="91"/>
      <c r="D21" s="91"/>
      <c r="E21" s="92"/>
      <c r="F21" s="92"/>
      <c r="G21" s="92"/>
      <c r="H21" s="92"/>
      <c r="I21" s="101"/>
      <c r="J21" s="146"/>
    </row>
    <row r="22" spans="1:10">
      <c r="A22" s="126"/>
      <c r="B22" s="127"/>
      <c r="C22" s="128" t="s">
        <v>83</v>
      </c>
      <c r="D22" s="129"/>
      <c r="E22" s="130"/>
      <c r="F22" s="130"/>
      <c r="G22" s="131"/>
      <c r="H22" s="132">
        <f>SUM(H20:H21)</f>
        <v>1</v>
      </c>
      <c r="I22" s="130"/>
      <c r="J22" s="172"/>
    </row>
    <row r="23" spans="1:10">
      <c r="A23" s="74"/>
      <c r="B23" s="75"/>
      <c r="C23" s="76" t="s">
        <v>87</v>
      </c>
      <c r="D23" s="77"/>
      <c r="E23" s="78"/>
      <c r="F23" s="78"/>
      <c r="G23" s="79"/>
      <c r="H23" s="81">
        <v>1</v>
      </c>
      <c r="I23" s="81"/>
      <c r="J23" s="172"/>
    </row>
    <row r="24" spans="1:10">
      <c r="A24" s="74"/>
      <c r="B24" s="75"/>
      <c r="C24" s="76" t="s">
        <v>119</v>
      </c>
      <c r="D24" s="77"/>
      <c r="E24" s="78"/>
      <c r="F24" s="78"/>
      <c r="G24" s="79"/>
      <c r="H24" s="80">
        <f>H22</f>
        <v>1</v>
      </c>
      <c r="I24" s="78"/>
      <c r="J24" s="172"/>
    </row>
    <row r="25" spans="1:10">
      <c r="A25" s="133"/>
      <c r="B25" s="53"/>
      <c r="C25" s="134"/>
      <c r="D25" s="135"/>
      <c r="E25" s="136"/>
      <c r="F25" s="136"/>
      <c r="G25" s="137"/>
      <c r="H25" s="138"/>
      <c r="I25" s="136"/>
      <c r="J25" s="146"/>
    </row>
    <row r="26" spans="1:10" ht="161">
      <c r="A26" s="121"/>
      <c r="B26" s="105">
        <v>3</v>
      </c>
      <c r="C26" s="106" t="s">
        <v>94</v>
      </c>
      <c r="D26" s="91"/>
      <c r="E26" s="91"/>
      <c r="F26" s="91"/>
      <c r="G26" s="91"/>
      <c r="H26" s="91"/>
      <c r="I26" s="91"/>
      <c r="J26" s="146"/>
    </row>
    <row r="27" spans="1:10">
      <c r="A27" s="91"/>
      <c r="B27" s="91"/>
      <c r="C27" s="91"/>
      <c r="D27" s="105" t="s">
        <v>52</v>
      </c>
      <c r="E27" s="105"/>
      <c r="F27" s="105"/>
      <c r="G27" s="105"/>
      <c r="H27" s="125"/>
      <c r="I27" s="101"/>
      <c r="J27" s="146"/>
    </row>
    <row r="28" spans="1:10">
      <c r="A28" s="91"/>
      <c r="B28" s="91"/>
      <c r="C28" s="91"/>
      <c r="D28" s="91"/>
      <c r="E28" s="92"/>
      <c r="F28" s="92"/>
      <c r="G28" s="92"/>
      <c r="H28" s="92"/>
      <c r="I28" s="101"/>
      <c r="J28" s="146"/>
    </row>
    <row r="29" spans="1:10">
      <c r="A29" s="126"/>
      <c r="B29" s="127"/>
      <c r="C29" s="128" t="s">
        <v>83</v>
      </c>
      <c r="D29" s="129"/>
      <c r="E29" s="130"/>
      <c r="F29" s="130"/>
      <c r="G29" s="131"/>
      <c r="H29" s="132">
        <f>SUM(H27:H28)</f>
        <v>0</v>
      </c>
      <c r="I29" s="130"/>
      <c r="J29" s="172"/>
    </row>
    <row r="30" spans="1:10">
      <c r="A30" s="74"/>
      <c r="B30" s="75"/>
      <c r="C30" s="76" t="s">
        <v>87</v>
      </c>
      <c r="D30" s="77"/>
      <c r="E30" s="78"/>
      <c r="F30" s="78"/>
      <c r="G30" s="79"/>
      <c r="H30" s="81">
        <v>1</v>
      </c>
      <c r="I30" s="81"/>
      <c r="J30" s="172"/>
    </row>
    <row r="31" spans="1:10">
      <c r="A31" s="74"/>
      <c r="B31" s="75"/>
      <c r="C31" s="76" t="s">
        <v>119</v>
      </c>
      <c r="D31" s="77"/>
      <c r="E31" s="78"/>
      <c r="F31" s="78"/>
      <c r="G31" s="79"/>
      <c r="H31" s="80">
        <f>H29</f>
        <v>0</v>
      </c>
      <c r="I31" s="78"/>
      <c r="J31" s="172"/>
    </row>
    <row r="32" spans="1:10">
      <c r="A32" s="133"/>
      <c r="B32" s="53"/>
      <c r="C32" s="134"/>
      <c r="D32" s="135"/>
      <c r="E32" s="136"/>
      <c r="F32" s="136"/>
      <c r="G32" s="137"/>
      <c r="H32" s="138"/>
      <c r="I32" s="136"/>
      <c r="J32" s="146"/>
    </row>
    <row r="33" spans="1:10" ht="138">
      <c r="A33" s="121"/>
      <c r="B33" s="105">
        <v>6</v>
      </c>
      <c r="C33" s="106" t="s">
        <v>120</v>
      </c>
      <c r="D33" s="91"/>
      <c r="E33" s="91"/>
      <c r="F33" s="91"/>
      <c r="G33" s="91"/>
      <c r="H33" s="91"/>
      <c r="I33" s="91"/>
      <c r="J33" s="146"/>
    </row>
    <row r="34" spans="1:10">
      <c r="A34" s="91"/>
      <c r="B34" s="91"/>
      <c r="C34" s="68" t="s">
        <v>121</v>
      </c>
      <c r="D34" s="105" t="s">
        <v>54</v>
      </c>
      <c r="E34" s="105"/>
      <c r="F34" s="105"/>
      <c r="G34" s="105"/>
      <c r="H34" s="125">
        <v>24.5</v>
      </c>
      <c r="I34" s="101"/>
      <c r="J34" s="146"/>
    </row>
    <row r="35" spans="1:10">
      <c r="A35" s="91"/>
      <c r="B35" s="91"/>
      <c r="C35" s="91"/>
      <c r="D35" s="91"/>
      <c r="E35" s="92"/>
      <c r="F35" s="92"/>
      <c r="G35" s="92"/>
      <c r="H35" s="92"/>
      <c r="I35" s="101"/>
      <c r="J35" s="146"/>
    </row>
    <row r="36" spans="1:10">
      <c r="A36" s="126"/>
      <c r="B36" s="127"/>
      <c r="C36" s="128" t="s">
        <v>83</v>
      </c>
      <c r="D36" s="129"/>
      <c r="E36" s="130"/>
      <c r="F36" s="130"/>
      <c r="G36" s="131"/>
      <c r="H36" s="132">
        <f>SUM(H34:H35)</f>
        <v>24.5</v>
      </c>
      <c r="I36" s="130"/>
      <c r="J36" s="172"/>
    </row>
    <row r="37" spans="1:10">
      <c r="A37" s="74"/>
      <c r="B37" s="75"/>
      <c r="C37" s="76" t="s">
        <v>87</v>
      </c>
      <c r="D37" s="77"/>
      <c r="E37" s="78"/>
      <c r="F37" s="78"/>
      <c r="G37" s="79"/>
      <c r="H37" s="81">
        <v>10</v>
      </c>
      <c r="I37" s="81"/>
      <c r="J37" s="170">
        <f>H36-H37</f>
        <v>14.5</v>
      </c>
    </row>
    <row r="38" spans="1:10">
      <c r="A38" s="74"/>
      <c r="B38" s="75"/>
      <c r="C38" s="76" t="s">
        <v>119</v>
      </c>
      <c r="D38" s="77"/>
      <c r="E38" s="78"/>
      <c r="F38" s="78"/>
      <c r="G38" s="79"/>
      <c r="H38" s="80">
        <f>H36-J37</f>
        <v>10</v>
      </c>
      <c r="I38" s="78"/>
      <c r="J38" s="172"/>
    </row>
    <row r="39" spans="1:10">
      <c r="A39" s="133"/>
      <c r="B39" s="53"/>
      <c r="C39" s="134"/>
      <c r="D39" s="135"/>
      <c r="E39" s="136"/>
      <c r="F39" s="136"/>
      <c r="G39" s="137"/>
      <c r="H39" s="138"/>
      <c r="I39" s="136"/>
      <c r="J39" s="146"/>
    </row>
    <row r="40" spans="1:10" ht="215" customHeight="1">
      <c r="A40" s="121"/>
      <c r="B40" s="105">
        <v>7</v>
      </c>
      <c r="C40" s="106" t="s">
        <v>122</v>
      </c>
      <c r="D40" s="91"/>
      <c r="E40" s="91"/>
      <c r="F40" s="91"/>
      <c r="G40" s="91"/>
      <c r="H40" s="91"/>
      <c r="I40" s="91"/>
      <c r="J40" s="146"/>
    </row>
    <row r="41" spans="1:10">
      <c r="A41" s="91"/>
      <c r="B41" s="91"/>
      <c r="C41" s="68" t="s">
        <v>123</v>
      </c>
      <c r="D41" s="105" t="s">
        <v>54</v>
      </c>
      <c r="E41" s="105"/>
      <c r="F41" s="105"/>
      <c r="G41" s="105"/>
      <c r="H41" s="125">
        <v>21</v>
      </c>
      <c r="I41" s="101"/>
      <c r="J41" s="146"/>
    </row>
    <row r="42" spans="1:10">
      <c r="A42" s="91"/>
      <c r="B42" s="91"/>
      <c r="C42" s="91"/>
      <c r="D42" s="91"/>
      <c r="E42" s="92"/>
      <c r="F42" s="92"/>
      <c r="G42" s="92"/>
      <c r="H42" s="92"/>
      <c r="I42" s="101"/>
      <c r="J42" s="146"/>
    </row>
    <row r="43" spans="1:10">
      <c r="A43" s="126"/>
      <c r="B43" s="127"/>
      <c r="C43" s="128" t="s">
        <v>83</v>
      </c>
      <c r="D43" s="129"/>
      <c r="E43" s="130"/>
      <c r="F43" s="130"/>
      <c r="G43" s="131"/>
      <c r="H43" s="132">
        <f>SUM(H41:H42)</f>
        <v>21</v>
      </c>
      <c r="I43" s="130"/>
      <c r="J43" s="172"/>
    </row>
    <row r="44" spans="1:10">
      <c r="A44" s="74"/>
      <c r="B44" s="75"/>
      <c r="C44" s="76" t="s">
        <v>87</v>
      </c>
      <c r="D44" s="77"/>
      <c r="E44" s="78"/>
      <c r="F44" s="78"/>
      <c r="G44" s="79"/>
      <c r="H44" s="81">
        <v>10</v>
      </c>
      <c r="I44" s="81"/>
      <c r="J44" s="170">
        <f>H43-H44</f>
        <v>11</v>
      </c>
    </row>
    <row r="45" spans="1:10">
      <c r="A45" s="74"/>
      <c r="B45" s="75"/>
      <c r="C45" s="76" t="s">
        <v>119</v>
      </c>
      <c r="D45" s="77"/>
      <c r="E45" s="78"/>
      <c r="F45" s="78"/>
      <c r="G45" s="79"/>
      <c r="H45" s="80">
        <f>H43-J44</f>
        <v>10</v>
      </c>
      <c r="I45" s="78"/>
      <c r="J45" s="172"/>
    </row>
    <row r="46" spans="1:10">
      <c r="A46" s="133"/>
      <c r="B46" s="53"/>
      <c r="C46" s="134"/>
      <c r="D46" s="135"/>
      <c r="E46" s="136"/>
      <c r="F46" s="136"/>
      <c r="G46" s="137"/>
      <c r="H46" s="138"/>
      <c r="I46" s="136"/>
      <c r="J46" s="146"/>
    </row>
    <row r="47" spans="1:10" ht="34.5">
      <c r="A47" s="121"/>
      <c r="B47" s="105">
        <v>8</v>
      </c>
      <c r="C47" s="106" t="s">
        <v>99</v>
      </c>
      <c r="D47" s="91"/>
      <c r="E47" s="91"/>
      <c r="F47" s="91"/>
      <c r="G47" s="91"/>
      <c r="H47" s="91"/>
      <c r="I47" s="91"/>
      <c r="J47" s="146"/>
    </row>
    <row r="48" spans="1:10">
      <c r="A48" s="91"/>
      <c r="B48" s="91"/>
      <c r="C48" s="68" t="s">
        <v>124</v>
      </c>
      <c r="D48" s="105" t="s">
        <v>52</v>
      </c>
      <c r="E48" s="105"/>
      <c r="F48" s="105"/>
      <c r="G48" s="105"/>
      <c r="H48" s="125">
        <v>2</v>
      </c>
      <c r="I48" s="101"/>
      <c r="J48" s="146"/>
    </row>
    <row r="49" spans="1:10">
      <c r="A49" s="91"/>
      <c r="B49" s="91"/>
      <c r="C49" s="91"/>
      <c r="D49" s="91"/>
      <c r="E49" s="92"/>
      <c r="F49" s="92"/>
      <c r="G49" s="92"/>
      <c r="H49" s="92"/>
      <c r="I49" s="101"/>
      <c r="J49" s="146"/>
    </row>
    <row r="50" spans="1:10">
      <c r="A50" s="126"/>
      <c r="B50" s="127"/>
      <c r="C50" s="128" t="s">
        <v>83</v>
      </c>
      <c r="D50" s="129"/>
      <c r="E50" s="130"/>
      <c r="F50" s="130"/>
      <c r="G50" s="131"/>
      <c r="H50" s="132">
        <f>SUM(H48:H49)</f>
        <v>2</v>
      </c>
      <c r="I50" s="130"/>
      <c r="J50" s="172"/>
    </row>
    <row r="51" spans="1:10">
      <c r="A51" s="74"/>
      <c r="B51" s="75"/>
      <c r="C51" s="76" t="s">
        <v>87</v>
      </c>
      <c r="D51" s="77"/>
      <c r="E51" s="78"/>
      <c r="F51" s="78"/>
      <c r="G51" s="79"/>
      <c r="H51" s="81">
        <v>2</v>
      </c>
      <c r="I51" s="81"/>
      <c r="J51" s="172"/>
    </row>
    <row r="52" spans="1:10">
      <c r="A52" s="74"/>
      <c r="B52" s="75"/>
      <c r="C52" s="76" t="s">
        <v>119</v>
      </c>
      <c r="D52" s="77"/>
      <c r="E52" s="78"/>
      <c r="F52" s="78"/>
      <c r="G52" s="79"/>
      <c r="H52" s="80">
        <f>H50</f>
        <v>2</v>
      </c>
      <c r="I52" s="78"/>
      <c r="J52" s="172"/>
    </row>
    <row r="53" spans="1:10">
      <c r="A53" s="133"/>
      <c r="B53" s="53"/>
      <c r="C53" s="134"/>
      <c r="D53" s="135"/>
      <c r="E53" s="136"/>
      <c r="F53" s="136"/>
      <c r="G53" s="137"/>
      <c r="H53" s="138"/>
      <c r="I53" s="136"/>
      <c r="J53" s="146"/>
    </row>
    <row r="54" spans="1:10" ht="34.5">
      <c r="A54" s="121"/>
      <c r="B54" s="105">
        <v>9</v>
      </c>
      <c r="C54" s="106" t="s">
        <v>100</v>
      </c>
      <c r="D54" s="91"/>
      <c r="E54" s="91"/>
      <c r="F54" s="91"/>
      <c r="G54" s="91"/>
      <c r="H54" s="91"/>
      <c r="I54" s="91"/>
      <c r="J54" s="146"/>
    </row>
    <row r="55" spans="1:10" ht="29">
      <c r="A55" s="91"/>
      <c r="B55" s="91"/>
      <c r="C55" s="67" t="s">
        <v>125</v>
      </c>
      <c r="D55" s="105" t="s">
        <v>52</v>
      </c>
      <c r="E55" s="105"/>
      <c r="F55" s="105"/>
      <c r="G55" s="105"/>
      <c r="H55" s="125">
        <v>2</v>
      </c>
      <c r="I55" s="101"/>
      <c r="J55" s="146"/>
    </row>
    <row r="56" spans="1:10">
      <c r="A56" s="91"/>
      <c r="B56" s="91"/>
      <c r="C56" s="91"/>
      <c r="D56" s="91"/>
      <c r="E56" s="92"/>
      <c r="F56" s="92"/>
      <c r="G56" s="92"/>
      <c r="H56" s="92"/>
      <c r="I56" s="101"/>
      <c r="J56" s="146"/>
    </row>
    <row r="57" spans="1:10">
      <c r="A57" s="126"/>
      <c r="B57" s="127"/>
      <c r="C57" s="128" t="s">
        <v>83</v>
      </c>
      <c r="D57" s="129"/>
      <c r="E57" s="130"/>
      <c r="F57" s="130"/>
      <c r="G57" s="131"/>
      <c r="H57" s="132">
        <f>SUM(H55:H56)</f>
        <v>2</v>
      </c>
      <c r="I57" s="130"/>
      <c r="J57" s="172"/>
    </row>
    <row r="58" spans="1:10">
      <c r="A58" s="74"/>
      <c r="B58" s="75"/>
      <c r="C58" s="76" t="s">
        <v>87</v>
      </c>
      <c r="D58" s="77"/>
      <c r="E58" s="78"/>
      <c r="F58" s="78"/>
      <c r="G58" s="79"/>
      <c r="H58" s="81">
        <v>1</v>
      </c>
      <c r="I58" s="81"/>
      <c r="J58" s="170">
        <f>H57-H58</f>
        <v>1</v>
      </c>
    </row>
    <row r="59" spans="1:10">
      <c r="A59" s="74"/>
      <c r="B59" s="75"/>
      <c r="C59" s="76" t="s">
        <v>119</v>
      </c>
      <c r="D59" s="77"/>
      <c r="E59" s="78"/>
      <c r="F59" s="78"/>
      <c r="G59" s="79"/>
      <c r="H59" s="80">
        <f>H57-J58</f>
        <v>1</v>
      </c>
      <c r="I59" s="78"/>
      <c r="J59" s="172"/>
    </row>
    <row r="60" spans="1:10">
      <c r="A60" s="133"/>
      <c r="B60" s="53"/>
      <c r="C60" s="134"/>
      <c r="D60" s="135"/>
      <c r="E60" s="136"/>
      <c r="F60" s="136"/>
      <c r="G60" s="137"/>
      <c r="H60" s="138"/>
      <c r="I60" s="136"/>
      <c r="J60" s="146"/>
    </row>
    <row r="61" spans="1:10" ht="23">
      <c r="A61" s="121"/>
      <c r="B61" s="105">
        <v>10</v>
      </c>
      <c r="C61" s="106" t="s">
        <v>101</v>
      </c>
      <c r="D61" s="91"/>
      <c r="E61" s="91"/>
      <c r="F61" s="91"/>
      <c r="G61" s="91"/>
      <c r="H61" s="91"/>
      <c r="I61" s="91"/>
      <c r="J61" s="146"/>
    </row>
    <row r="62" spans="1:10">
      <c r="A62" s="91"/>
      <c r="B62" s="91"/>
      <c r="C62" s="67" t="s">
        <v>126</v>
      </c>
      <c r="D62" s="105" t="s">
        <v>52</v>
      </c>
      <c r="E62" s="105"/>
      <c r="F62" s="105"/>
      <c r="G62" s="105"/>
      <c r="H62" s="125">
        <v>1</v>
      </c>
      <c r="I62" s="101"/>
      <c r="J62" s="146"/>
    </row>
    <row r="63" spans="1:10">
      <c r="A63" s="91"/>
      <c r="B63" s="91"/>
      <c r="C63" s="91"/>
      <c r="D63" s="91"/>
      <c r="E63" s="92"/>
      <c r="F63" s="92"/>
      <c r="G63" s="92"/>
      <c r="H63" s="92"/>
      <c r="I63" s="101"/>
      <c r="J63" s="146"/>
    </row>
    <row r="64" spans="1:10">
      <c r="A64" s="126"/>
      <c r="B64" s="127"/>
      <c r="C64" s="128" t="s">
        <v>83</v>
      </c>
      <c r="D64" s="129"/>
      <c r="E64" s="130"/>
      <c r="F64" s="130"/>
      <c r="G64" s="131"/>
      <c r="H64" s="132">
        <f>SUM(H62:H63)</f>
        <v>1</v>
      </c>
      <c r="I64" s="130"/>
      <c r="J64" s="172"/>
    </row>
    <row r="65" spans="1:10">
      <c r="A65" s="74"/>
      <c r="B65" s="75"/>
      <c r="C65" s="76" t="s">
        <v>87</v>
      </c>
      <c r="D65" s="77"/>
      <c r="E65" s="78"/>
      <c r="F65" s="78"/>
      <c r="G65" s="79"/>
      <c r="H65" s="81">
        <v>1</v>
      </c>
      <c r="I65" s="81"/>
      <c r="J65" s="172"/>
    </row>
    <row r="66" spans="1:10">
      <c r="A66" s="74"/>
      <c r="B66" s="75"/>
      <c r="C66" s="76" t="s">
        <v>119</v>
      </c>
      <c r="D66" s="77"/>
      <c r="E66" s="78"/>
      <c r="F66" s="78"/>
      <c r="G66" s="79"/>
      <c r="H66" s="80">
        <f>H64</f>
        <v>1</v>
      </c>
      <c r="I66" s="78"/>
      <c r="J66" s="172"/>
    </row>
    <row r="67" spans="1:10">
      <c r="A67" s="133"/>
      <c r="B67" s="53"/>
      <c r="C67" s="134"/>
      <c r="D67" s="135"/>
      <c r="E67" s="136"/>
      <c r="F67" s="136"/>
      <c r="G67" s="137"/>
      <c r="H67" s="138"/>
      <c r="I67" s="136"/>
      <c r="J67" s="146"/>
    </row>
    <row r="68" spans="1:10" ht="46">
      <c r="A68" s="121"/>
      <c r="B68" s="105">
        <v>10</v>
      </c>
      <c r="C68" s="106" t="s">
        <v>127</v>
      </c>
      <c r="D68" s="91"/>
      <c r="E68" s="91"/>
      <c r="F68" s="91"/>
      <c r="G68" s="91"/>
      <c r="H68" s="91"/>
      <c r="I68" s="91"/>
      <c r="J68" s="146"/>
    </row>
    <row r="69" spans="1:10" ht="29">
      <c r="A69" s="91"/>
      <c r="B69" s="91"/>
      <c r="C69" s="67" t="s">
        <v>128</v>
      </c>
      <c r="D69" s="105" t="s">
        <v>52</v>
      </c>
      <c r="E69" s="105"/>
      <c r="F69" s="105"/>
      <c r="G69" s="105"/>
      <c r="H69" s="125">
        <v>2</v>
      </c>
      <c r="I69" s="101"/>
      <c r="J69" s="146"/>
    </row>
    <row r="70" spans="1:10">
      <c r="A70" s="91"/>
      <c r="B70" s="91"/>
      <c r="C70" s="91"/>
      <c r="D70" s="91"/>
      <c r="E70" s="92"/>
      <c r="F70" s="92"/>
      <c r="G70" s="92"/>
      <c r="H70" s="92"/>
      <c r="I70" s="101"/>
      <c r="J70" s="146"/>
    </row>
    <row r="71" spans="1:10">
      <c r="A71" s="126"/>
      <c r="B71" s="127"/>
      <c r="C71" s="128" t="s">
        <v>83</v>
      </c>
      <c r="D71" s="129"/>
      <c r="E71" s="130"/>
      <c r="F71" s="130"/>
      <c r="G71" s="131"/>
      <c r="H71" s="132">
        <f>SUM(H69:H70)</f>
        <v>2</v>
      </c>
      <c r="I71" s="130"/>
      <c r="J71" s="172"/>
    </row>
    <row r="72" spans="1:10">
      <c r="A72" s="74"/>
      <c r="B72" s="75"/>
      <c r="C72" s="76" t="s">
        <v>87</v>
      </c>
      <c r="D72" s="77"/>
      <c r="E72" s="78"/>
      <c r="F72" s="78"/>
      <c r="G72" s="79"/>
      <c r="H72" s="81">
        <v>2</v>
      </c>
      <c r="I72" s="81"/>
      <c r="J72" s="172"/>
    </row>
    <row r="73" spans="1:10">
      <c r="A73" s="74"/>
      <c r="B73" s="75"/>
      <c r="C73" s="76" t="s">
        <v>119</v>
      </c>
      <c r="D73" s="77"/>
      <c r="E73" s="78"/>
      <c r="F73" s="78"/>
      <c r="G73" s="79"/>
      <c r="H73" s="80">
        <f>H71</f>
        <v>2</v>
      </c>
      <c r="I73" s="78"/>
      <c r="J73" s="172"/>
    </row>
    <row r="74" spans="1:10">
      <c r="A74" s="133"/>
      <c r="B74" s="53"/>
      <c r="C74" s="134"/>
      <c r="D74" s="135"/>
      <c r="E74" s="136"/>
      <c r="F74" s="136"/>
      <c r="G74" s="137"/>
      <c r="H74" s="138"/>
      <c r="I74" s="136"/>
      <c r="J74" s="146"/>
    </row>
    <row r="75" spans="1:10" ht="34.5">
      <c r="A75" s="121"/>
      <c r="B75" s="105">
        <v>11</v>
      </c>
      <c r="C75" s="106" t="s">
        <v>103</v>
      </c>
      <c r="D75" s="91"/>
      <c r="E75" s="91"/>
      <c r="F75" s="91"/>
      <c r="G75" s="91"/>
      <c r="H75" s="91"/>
      <c r="I75" s="91"/>
      <c r="J75" s="146"/>
    </row>
    <row r="76" spans="1:10">
      <c r="A76" s="91"/>
      <c r="B76" s="91"/>
      <c r="C76" s="67" t="s">
        <v>129</v>
      </c>
      <c r="D76" s="105" t="s">
        <v>52</v>
      </c>
      <c r="E76" s="105"/>
      <c r="F76" s="105"/>
      <c r="G76" s="105"/>
      <c r="H76" s="125">
        <v>2</v>
      </c>
      <c r="I76" s="101"/>
      <c r="J76" s="146"/>
    </row>
    <row r="77" spans="1:10">
      <c r="A77" s="91"/>
      <c r="B77" s="91"/>
      <c r="C77" s="91"/>
      <c r="D77" s="91"/>
      <c r="E77" s="92"/>
      <c r="F77" s="92"/>
      <c r="G77" s="92"/>
      <c r="H77" s="92"/>
      <c r="I77" s="101"/>
      <c r="J77" s="146"/>
    </row>
    <row r="78" spans="1:10">
      <c r="A78" s="126"/>
      <c r="B78" s="127"/>
      <c r="C78" s="128" t="s">
        <v>83</v>
      </c>
      <c r="D78" s="129"/>
      <c r="E78" s="130"/>
      <c r="F78" s="130"/>
      <c r="G78" s="131"/>
      <c r="H78" s="132">
        <f>SUM(H76:H77)</f>
        <v>2</v>
      </c>
      <c r="I78" s="130"/>
      <c r="J78" s="172"/>
    </row>
    <row r="79" spans="1:10">
      <c r="A79" s="74"/>
      <c r="B79" s="75"/>
      <c r="C79" s="76" t="s">
        <v>87</v>
      </c>
      <c r="D79" s="77"/>
      <c r="E79" s="78"/>
      <c r="F79" s="78"/>
      <c r="G79" s="79"/>
      <c r="H79" s="81">
        <v>1</v>
      </c>
      <c r="I79" s="81"/>
      <c r="J79" s="170">
        <f>H78-H79</f>
        <v>1</v>
      </c>
    </row>
    <row r="80" spans="1:10">
      <c r="A80" s="74"/>
      <c r="B80" s="75"/>
      <c r="C80" s="76" t="s">
        <v>119</v>
      </c>
      <c r="D80" s="77"/>
      <c r="E80" s="78"/>
      <c r="F80" s="78"/>
      <c r="G80" s="79"/>
      <c r="H80" s="80">
        <f>H78-J79</f>
        <v>1</v>
      </c>
      <c r="I80" s="78"/>
      <c r="J80" s="172"/>
    </row>
    <row r="81" spans="1:10">
      <c r="A81" s="133"/>
      <c r="B81" s="53"/>
      <c r="C81" s="134"/>
      <c r="D81" s="135"/>
      <c r="E81" s="136"/>
      <c r="F81" s="136"/>
      <c r="G81" s="137"/>
      <c r="H81" s="138"/>
      <c r="I81" s="136"/>
      <c r="J81" s="146"/>
    </row>
    <row r="82" spans="1:10" ht="92">
      <c r="A82" s="121"/>
      <c r="B82" s="105">
        <v>12</v>
      </c>
      <c r="C82" s="106" t="s">
        <v>130</v>
      </c>
      <c r="D82" s="91"/>
      <c r="E82" s="91"/>
      <c r="F82" s="91"/>
      <c r="G82" s="91"/>
      <c r="H82" s="91"/>
      <c r="I82" s="91"/>
      <c r="J82" s="146"/>
    </row>
    <row r="83" spans="1:10" ht="29">
      <c r="A83" s="91"/>
      <c r="B83" s="91"/>
      <c r="C83" s="67" t="s">
        <v>131</v>
      </c>
      <c r="D83" s="105" t="s">
        <v>54</v>
      </c>
      <c r="E83" s="105"/>
      <c r="F83" s="105"/>
      <c r="G83" s="105"/>
      <c r="H83" s="125">
        <v>24.5</v>
      </c>
      <c r="I83" s="101"/>
      <c r="J83" s="146"/>
    </row>
    <row r="84" spans="1:10">
      <c r="A84" s="91"/>
      <c r="B84" s="91"/>
      <c r="C84" s="91"/>
      <c r="D84" s="91"/>
      <c r="E84" s="92"/>
      <c r="F84" s="92"/>
      <c r="G84" s="92"/>
      <c r="H84" s="92"/>
      <c r="I84" s="101"/>
      <c r="J84" s="146"/>
    </row>
    <row r="85" spans="1:10">
      <c r="A85" s="126"/>
      <c r="B85" s="127"/>
      <c r="C85" s="128" t="s">
        <v>83</v>
      </c>
      <c r="D85" s="129"/>
      <c r="E85" s="130"/>
      <c r="F85" s="130"/>
      <c r="G85" s="131"/>
      <c r="H85" s="132">
        <f>SUM(H83:H84)</f>
        <v>24.5</v>
      </c>
      <c r="I85" s="130"/>
      <c r="J85" s="172"/>
    </row>
    <row r="86" spans="1:10">
      <c r="A86" s="74"/>
      <c r="B86" s="75"/>
      <c r="C86" s="76" t="s">
        <v>87</v>
      </c>
      <c r="D86" s="77"/>
      <c r="E86" s="78"/>
      <c r="F86" s="78"/>
      <c r="G86" s="79"/>
      <c r="H86" s="81">
        <v>10</v>
      </c>
      <c r="I86" s="81"/>
      <c r="J86" s="170">
        <f>H85-H86</f>
        <v>14.5</v>
      </c>
    </row>
    <row r="87" spans="1:10">
      <c r="A87" s="74"/>
      <c r="B87" s="75"/>
      <c r="C87" s="76" t="s">
        <v>119</v>
      </c>
      <c r="D87" s="77"/>
      <c r="E87" s="78"/>
      <c r="F87" s="78"/>
      <c r="G87" s="79"/>
      <c r="H87" s="80">
        <f>H85-J86</f>
        <v>10</v>
      </c>
      <c r="I87" s="78"/>
      <c r="J87" s="172"/>
    </row>
    <row r="88" spans="1:10">
      <c r="A88" s="133"/>
      <c r="B88" s="53"/>
      <c r="C88" s="134"/>
      <c r="D88" s="135"/>
      <c r="E88" s="136"/>
      <c r="F88" s="136"/>
      <c r="G88" s="137"/>
      <c r="H88" s="138"/>
      <c r="I88" s="136"/>
      <c r="J88" s="146"/>
    </row>
    <row r="89" spans="1:10" ht="92">
      <c r="A89" s="121"/>
      <c r="B89" s="105">
        <v>13</v>
      </c>
      <c r="C89" s="106" t="s">
        <v>130</v>
      </c>
      <c r="D89" s="91"/>
      <c r="E89" s="91"/>
      <c r="F89" s="91"/>
      <c r="G89" s="91"/>
      <c r="H89" s="91"/>
      <c r="I89" s="91"/>
      <c r="J89" s="146"/>
    </row>
    <row r="90" spans="1:10" ht="29">
      <c r="A90" s="91"/>
      <c r="B90" s="91"/>
      <c r="C90" s="67" t="s">
        <v>132</v>
      </c>
      <c r="D90" s="105" t="s">
        <v>54</v>
      </c>
      <c r="E90" s="105"/>
      <c r="F90" s="105"/>
      <c r="G90" s="105"/>
      <c r="H90" s="125">
        <v>21</v>
      </c>
      <c r="I90" s="101"/>
      <c r="J90" s="146"/>
    </row>
    <row r="91" spans="1:10">
      <c r="A91" s="91"/>
      <c r="B91" s="91"/>
      <c r="C91" s="91"/>
      <c r="D91" s="91"/>
      <c r="E91" s="92"/>
      <c r="F91" s="92"/>
      <c r="G91" s="92"/>
      <c r="H91" s="92"/>
      <c r="I91" s="101"/>
      <c r="J91" s="146"/>
    </row>
    <row r="92" spans="1:10">
      <c r="A92" s="126"/>
      <c r="B92" s="127"/>
      <c r="C92" s="128" t="s">
        <v>83</v>
      </c>
      <c r="D92" s="129"/>
      <c r="E92" s="130"/>
      <c r="F92" s="130"/>
      <c r="G92" s="131"/>
      <c r="H92" s="132">
        <f>SUM(H90:H91)</f>
        <v>21</v>
      </c>
      <c r="I92" s="130"/>
      <c r="J92" s="172"/>
    </row>
    <row r="93" spans="1:10">
      <c r="A93" s="74"/>
      <c r="B93" s="75"/>
      <c r="C93" s="76" t="s">
        <v>87</v>
      </c>
      <c r="D93" s="77"/>
      <c r="E93" s="78"/>
      <c r="F93" s="78"/>
      <c r="G93" s="79"/>
      <c r="H93" s="81">
        <v>10</v>
      </c>
      <c r="I93" s="81"/>
      <c r="J93" s="170">
        <f>H92-H93</f>
        <v>11</v>
      </c>
    </row>
    <row r="94" spans="1:10">
      <c r="A94" s="74"/>
      <c r="B94" s="75"/>
      <c r="C94" s="76" t="s">
        <v>119</v>
      </c>
      <c r="D94" s="77"/>
      <c r="E94" s="78"/>
      <c r="F94" s="78"/>
      <c r="G94" s="79"/>
      <c r="H94" s="80">
        <f>H92-J93</f>
        <v>10</v>
      </c>
      <c r="I94" s="78"/>
      <c r="J94" s="172"/>
    </row>
    <row r="95" spans="1:10">
      <c r="A95" s="133"/>
      <c r="B95" s="53"/>
      <c r="C95" s="134"/>
      <c r="D95" s="135"/>
      <c r="E95" s="136"/>
      <c r="F95" s="136"/>
      <c r="G95" s="137"/>
      <c r="H95" s="138"/>
      <c r="I95" s="136"/>
      <c r="J95" s="146"/>
    </row>
    <row r="96" spans="1:10" ht="103.5">
      <c r="A96" s="121"/>
      <c r="B96" s="105">
        <v>14</v>
      </c>
      <c r="C96" s="106" t="s">
        <v>106</v>
      </c>
      <c r="D96" s="91"/>
      <c r="E96" s="91"/>
      <c r="F96" s="91"/>
      <c r="G96" s="91"/>
      <c r="H96" s="91"/>
      <c r="I96" s="91"/>
      <c r="J96" s="146"/>
    </row>
    <row r="97" spans="1:10">
      <c r="A97" s="91"/>
      <c r="B97" s="91"/>
      <c r="C97" s="67" t="s">
        <v>133</v>
      </c>
      <c r="D97" s="105" t="s">
        <v>52</v>
      </c>
      <c r="E97" s="105"/>
      <c r="F97" s="105"/>
      <c r="G97" s="105"/>
      <c r="H97" s="125">
        <v>2</v>
      </c>
      <c r="I97" s="101"/>
      <c r="J97" s="146"/>
    </row>
    <row r="98" spans="1:10">
      <c r="A98" s="91"/>
      <c r="B98" s="91"/>
      <c r="C98" s="91"/>
      <c r="D98" s="91"/>
      <c r="E98" s="92"/>
      <c r="F98" s="92"/>
      <c r="G98" s="92"/>
      <c r="H98" s="92"/>
      <c r="I98" s="101"/>
      <c r="J98" s="146"/>
    </row>
    <row r="99" spans="1:10">
      <c r="A99" s="126"/>
      <c r="B99" s="127"/>
      <c r="C99" s="128" t="s">
        <v>83</v>
      </c>
      <c r="D99" s="129"/>
      <c r="E99" s="130"/>
      <c r="F99" s="130"/>
      <c r="G99" s="131"/>
      <c r="H99" s="132">
        <f>SUM(H97:H98)</f>
        <v>2</v>
      </c>
      <c r="I99" s="130"/>
      <c r="J99" s="172"/>
    </row>
    <row r="100" spans="1:10">
      <c r="A100" s="74"/>
      <c r="B100" s="75"/>
      <c r="C100" s="76" t="s">
        <v>87</v>
      </c>
      <c r="D100" s="77"/>
      <c r="E100" s="78"/>
      <c r="F100" s="78"/>
      <c r="G100" s="79"/>
      <c r="H100" s="81">
        <v>2</v>
      </c>
      <c r="I100" s="81"/>
      <c r="J100" s="172"/>
    </row>
    <row r="101" spans="1:10">
      <c r="A101" s="74"/>
      <c r="B101" s="75"/>
      <c r="C101" s="76" t="s">
        <v>119</v>
      </c>
      <c r="D101" s="77"/>
      <c r="E101" s="78"/>
      <c r="F101" s="78"/>
      <c r="G101" s="79"/>
      <c r="H101" s="80">
        <f>H99</f>
        <v>2</v>
      </c>
      <c r="I101" s="78"/>
      <c r="J101" s="172"/>
    </row>
    <row r="102" spans="1:10">
      <c r="A102" s="133"/>
      <c r="B102" s="53"/>
      <c r="C102" s="134"/>
      <c r="D102" s="135"/>
      <c r="E102" s="136"/>
      <c r="F102" s="136"/>
      <c r="G102" s="137"/>
      <c r="H102" s="138"/>
      <c r="I102" s="136"/>
      <c r="J102" s="146"/>
    </row>
    <row r="103" spans="1:10" ht="103.5">
      <c r="A103" s="121"/>
      <c r="B103" s="105">
        <v>15</v>
      </c>
      <c r="C103" s="106" t="s">
        <v>106</v>
      </c>
      <c r="D103" s="91"/>
      <c r="E103" s="91"/>
      <c r="F103" s="91"/>
      <c r="G103" s="91"/>
      <c r="H103" s="91"/>
      <c r="I103" s="91"/>
      <c r="J103" s="146"/>
    </row>
    <row r="104" spans="1:10">
      <c r="A104" s="91"/>
      <c r="B104" s="91"/>
      <c r="C104" s="67" t="s">
        <v>134</v>
      </c>
      <c r="D104" s="105" t="s">
        <v>52</v>
      </c>
      <c r="E104" s="105"/>
      <c r="F104" s="105"/>
      <c r="G104" s="105"/>
      <c r="H104" s="125">
        <v>1</v>
      </c>
      <c r="I104" s="101"/>
      <c r="J104" s="146"/>
    </row>
    <row r="105" spans="1:10">
      <c r="A105" s="91"/>
      <c r="B105" s="91"/>
      <c r="C105" s="91"/>
      <c r="D105" s="91"/>
      <c r="E105" s="92"/>
      <c r="F105" s="92"/>
      <c r="G105" s="92"/>
      <c r="H105" s="92"/>
      <c r="I105" s="101"/>
      <c r="J105" s="146"/>
    </row>
    <row r="106" spans="1:10">
      <c r="A106" s="126"/>
      <c r="B106" s="127"/>
      <c r="C106" s="128" t="s">
        <v>83</v>
      </c>
      <c r="D106" s="129"/>
      <c r="E106" s="130"/>
      <c r="F106" s="130"/>
      <c r="G106" s="131"/>
      <c r="H106" s="132">
        <f>SUM(H104:H105)</f>
        <v>1</v>
      </c>
      <c r="I106" s="130"/>
      <c r="J106" s="172"/>
    </row>
    <row r="107" spans="1:10">
      <c r="A107" s="74"/>
      <c r="B107" s="75"/>
      <c r="C107" s="76" t="s">
        <v>87</v>
      </c>
      <c r="D107" s="77"/>
      <c r="E107" s="78"/>
      <c r="F107" s="78"/>
      <c r="G107" s="79"/>
      <c r="H107" s="81">
        <v>1</v>
      </c>
      <c r="I107" s="81"/>
      <c r="J107" s="172"/>
    </row>
    <row r="108" spans="1:10">
      <c r="A108" s="74"/>
      <c r="B108" s="75"/>
      <c r="C108" s="76" t="s">
        <v>119</v>
      </c>
      <c r="D108" s="77"/>
      <c r="E108" s="78"/>
      <c r="F108" s="78"/>
      <c r="G108" s="79"/>
      <c r="H108" s="80">
        <f>H106</f>
        <v>1</v>
      </c>
      <c r="I108" s="78"/>
      <c r="J108" s="172"/>
    </row>
    <row r="109" spans="1:10">
      <c r="A109" s="133"/>
      <c r="B109" s="53"/>
      <c r="C109" s="134"/>
      <c r="D109" s="135"/>
      <c r="E109" s="136"/>
      <c r="F109" s="136"/>
      <c r="G109" s="137"/>
      <c r="H109" s="138"/>
      <c r="I109" s="136"/>
      <c r="J109" s="146"/>
    </row>
  </sheetData>
  <mergeCells count="5">
    <mergeCell ref="B2:I2"/>
    <mergeCell ref="A3:H3"/>
    <mergeCell ref="A4:H4"/>
    <mergeCell ref="A5:B5"/>
    <mergeCell ref="A8:H8"/>
  </mergeCells>
  <conditionalFormatting sqref="A5">
    <cfRule type="duplicateValues" dxfId="18" priority="17"/>
    <cfRule type="duplicateValues" dxfId="17" priority="18"/>
  </conditionalFormatting>
  <conditionalFormatting sqref="A6">
    <cfRule type="duplicateValues" dxfId="16" priority="19"/>
  </conditionalFormatting>
  <conditionalFormatting sqref="A7">
    <cfRule type="duplicateValues" dxfId="15" priority="16"/>
  </conditionalFormatting>
  <conditionalFormatting sqref="A8">
    <cfRule type="duplicateValues" dxfId="14" priority="20"/>
  </conditionalFormatting>
  <conditionalFormatting sqref="I15 I17 D15:G17">
    <cfRule type="containsText" dxfId="13" priority="15" stopIfTrue="1" operator="containsText" text="kghk">
      <formula>NOT(ISERROR(SEARCH("kghk",#REF!)))</formula>
    </cfRule>
  </conditionalFormatting>
  <conditionalFormatting sqref="I22 I24:I25 D22:G25 D32:G32 I32 I39 D39:G39 D46:G46 I46 I53 D53:G53 D60:G60 I60 I67 D67:G67 D74:G74 I74 I81 D81:G81 D88:G88 I88 I95 D95:G95 D102:G102 I102 I109 D109:G109">
    <cfRule type="containsText" dxfId="12" priority="13" stopIfTrue="1" operator="containsText" text="kghk">
      <formula>NOT(ISERROR(SEARCH("kghk",#REF!)))</formula>
    </cfRule>
  </conditionalFormatting>
  <conditionalFormatting sqref="I29 I31 D29:G31">
    <cfRule type="containsText" dxfId="11" priority="12" stopIfTrue="1" operator="containsText" text="kghk">
      <formula>NOT(ISERROR(SEARCH("kghk",#REF!)))</formula>
    </cfRule>
  </conditionalFormatting>
  <conditionalFormatting sqref="I36 I38 D36:G38">
    <cfRule type="containsText" dxfId="10" priority="11" stopIfTrue="1" operator="containsText" text="kghk">
      <formula>NOT(ISERROR(SEARCH("kghk",#REF!)))</formula>
    </cfRule>
  </conditionalFormatting>
  <conditionalFormatting sqref="I43 I45 D43:G45">
    <cfRule type="containsText" dxfId="9" priority="10" stopIfTrue="1" operator="containsText" text="kghk">
      <formula>NOT(ISERROR(SEARCH("kghk",#REF!)))</formula>
    </cfRule>
  </conditionalFormatting>
  <conditionalFormatting sqref="I50 I52 D50:G52">
    <cfRule type="containsText" dxfId="8" priority="9" stopIfTrue="1" operator="containsText" text="kghk">
      <formula>NOT(ISERROR(SEARCH("kghk",#REF!)))</formula>
    </cfRule>
  </conditionalFormatting>
  <conditionalFormatting sqref="I57 I59 D57:G59">
    <cfRule type="containsText" dxfId="7" priority="8" stopIfTrue="1" operator="containsText" text="kghk">
      <formula>NOT(ISERROR(SEARCH("kghk",#REF!)))</formula>
    </cfRule>
  </conditionalFormatting>
  <conditionalFormatting sqref="I64 I66 D64:G66">
    <cfRule type="containsText" dxfId="6" priority="7" stopIfTrue="1" operator="containsText" text="kghk">
      <formula>NOT(ISERROR(SEARCH("kghk",#REF!)))</formula>
    </cfRule>
  </conditionalFormatting>
  <conditionalFormatting sqref="I71 I73 D71:G73">
    <cfRule type="containsText" dxfId="5" priority="6" stopIfTrue="1" operator="containsText" text="kghk">
      <formula>NOT(ISERROR(SEARCH("kghk",#REF!)))</formula>
    </cfRule>
  </conditionalFormatting>
  <conditionalFormatting sqref="I78 I80 D78:G80">
    <cfRule type="containsText" dxfId="4" priority="5" stopIfTrue="1" operator="containsText" text="kghk">
      <formula>NOT(ISERROR(SEARCH("kghk",#REF!)))</formula>
    </cfRule>
  </conditionalFormatting>
  <conditionalFormatting sqref="I85 I87 D85:G87">
    <cfRule type="containsText" dxfId="3" priority="4" stopIfTrue="1" operator="containsText" text="kghk">
      <formula>NOT(ISERROR(SEARCH("kghk",#REF!)))</formula>
    </cfRule>
  </conditionalFormatting>
  <conditionalFormatting sqref="I92 I94 D92:G94">
    <cfRule type="containsText" dxfId="2" priority="3" stopIfTrue="1" operator="containsText" text="kghk">
      <formula>NOT(ISERROR(SEARCH("kghk",#REF!)))</formula>
    </cfRule>
  </conditionalFormatting>
  <conditionalFormatting sqref="I99 I101 D99:G101">
    <cfRule type="containsText" dxfId="1" priority="2" stopIfTrue="1" operator="containsText" text="kghk">
      <formula>NOT(ISERROR(SEARCH("kghk",#REF!)))</formula>
    </cfRule>
  </conditionalFormatting>
  <conditionalFormatting sqref="I106 I108 D106:G108">
    <cfRule type="containsText" dxfId="0" priority="1" stopIfTrue="1" operator="containsText" text="kghk">
      <formula>NOT(ISERROR(SEARCH("kghk",#REF!)))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83B8A-DF6D-4404-AF61-1AF3E5EE123C}">
  <ds:schemaRefs>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93f5a7a4-2ad1-46b6-8cf3-ba87f7d66d3e"/>
    <ds:schemaRef ds:uri="1edca550-45ec-413d-b410-eb5899b7564f"/>
    <ds:schemaRef ds:uri="http://www.w3.org/XML/1998/namespace"/>
  </ds:schemaRefs>
</ds:datastoreItem>
</file>

<file path=customXml/itemProps2.xml><?xml version="1.0" encoding="utf-8"?>
<ds:datastoreItem xmlns:ds="http://schemas.openxmlformats.org/officeDocument/2006/customXml" ds:itemID="{57EB2200-897F-46D9-A1C7-27A49FCAAFA8}">
  <ds:schemaRefs>
    <ds:schemaRef ds:uri="http://schemas.microsoft.com/sharepoint/v3/contenttype/forms"/>
  </ds:schemaRefs>
</ds:datastoreItem>
</file>

<file path=customXml/itemProps3.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Summary-2</vt:lpstr>
      <vt:lpstr>Inv Summary</vt:lpstr>
      <vt:lpstr>Abstract AHU CIP Lounge</vt:lpstr>
      <vt:lpstr>HVAC  JMR RA Bill 01 </vt:lpstr>
      <vt:lpstr>'Summary-2'!Print_Area</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kiran</cp:lastModifiedBy>
  <cp:lastPrinted>2024-07-18T03:12:27Z</cp:lastPrinted>
  <dcterms:created xsi:type="dcterms:W3CDTF">2024-05-23T12:58:36Z</dcterms:created>
  <dcterms:modified xsi:type="dcterms:W3CDTF">2024-12-28T07:17:08Z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