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saif khan\Desktop\Semolina Handover Ananthu ji\AHU Bill\"/>
    </mc:Choice>
  </mc:AlternateContent>
  <xr:revisionPtr revIDLastSave="0" documentId="13_ncr:1_{81D8114F-80BB-4486-9EBC-4B869DC4A362}" xr6:coauthVersionLast="47" xr6:coauthVersionMax="47" xr10:uidLastSave="{00000000-0000-0000-0000-000000000000}"/>
  <bookViews>
    <workbookView xWindow="-110" yWindow="-110" windowWidth="19420" windowHeight="11500" firstSheet="1" activeTab="1" xr2:uid="{00000000-000D-0000-FFFF-FFFF00000000}"/>
  </bookViews>
  <sheets>
    <sheet name="Summary-2" sheetId="1" state="hidden" r:id="rId1"/>
    <sheet name="Inv Summary" sheetId="5" r:id="rId2"/>
    <sheet name="Abstract AHU CIP Lounge" sheetId="10" r:id="rId3"/>
    <sheet name="HVAC  JMR RA Bill 01 " sheetId="29" r:id="rId4"/>
  </sheets>
  <externalReferences>
    <externalReference r:id="rId5"/>
    <externalReference r:id="rId6"/>
    <externalReference r:id="rId7"/>
    <externalReference r:id="rId8"/>
    <externalReference r:id="rId9"/>
    <externalReference r:id="rId10"/>
    <externalReference r:id="rId11"/>
  </externalReferences>
  <definedNames>
    <definedName name="\c" localSheetId="0">#REF!</definedName>
    <definedName name="\c">#REF!</definedName>
    <definedName name="\t" localSheetId="0">#REF!</definedName>
    <definedName name="\t">#REF!</definedName>
    <definedName name="_5.0_Hire_and_running_charges_of_winch___grab" localSheetId="0">[1]SOR!#REF!</definedName>
    <definedName name="_5.0_Hire_and_running_charges_of_winch___grab">[1]SOR!#REF!</definedName>
    <definedName name="_Dist_Bin" localSheetId="0" hidden="1">#REF!</definedName>
    <definedName name="_Dist_Bin" hidden="1">#REF!</definedName>
    <definedName name="_Dist_Values" localSheetId="0" hidden="1">#REF!</definedName>
    <definedName name="_Dist_Values" hidden="1">#REF!</definedName>
    <definedName name="_Fill" localSheetId="0" hidden="1">#REF!</definedName>
    <definedName name="_Fill" hidden="1">#REF!</definedName>
    <definedName name="_Order1" hidden="1">255</definedName>
    <definedName name="_Parse_Out" localSheetId="0" hidden="1">#REF!</definedName>
    <definedName name="_Parse_Out" hidden="1">#REF!</definedName>
    <definedName name="a._Trimmer" localSheetId="0">[1]SOR!#REF!</definedName>
    <definedName name="a._Trimmer">[1]SOR!#REF!</definedName>
    <definedName name="a__Labour_charges_for_cutting_bending__welding_including_materials." localSheetId="0">[1]SOR!#REF!</definedName>
    <definedName name="a__Labour_charges_for_cutting_bending__welding_including_materials.">[1]SOR!#REF!</definedName>
    <definedName name="aa">#REF!</definedName>
    <definedName name="abc" localSheetId="0">#REF!</definedName>
    <definedName name="abc">#REF!</definedName>
    <definedName name="alpha" hidden="1">[2]Factors!$B$22:$B$53</definedName>
    <definedName name="alpha2" hidden="1">[2]Factors!$O$22:$O$53</definedName>
    <definedName name="as">#REF!</definedName>
    <definedName name="Batching_hot_mix_plant" localSheetId="0">[1]SOR!#REF!</definedName>
    <definedName name="Batching_hot_mix_plant">[1]SOR!#REF!</definedName>
    <definedName name="beta" hidden="1">[2]Factors!$C$21:$M$21</definedName>
    <definedName name="beta2" hidden="1">[2]Factors!$P$21:$Z$21</definedName>
    <definedName name="BMGH">#REF!</definedName>
    <definedName name="Charges_of_road_roller" localSheetId="0">[1]SOR!#REF!</definedName>
    <definedName name="Charges_of_road_roller">[1]SOR!#REF!</definedName>
    <definedName name="CLKW">#REF!:INDEX(#REF!,COUNTA(#REF!))</definedName>
    <definedName name="CODES">#REF!</definedName>
    <definedName name="Cost_for_10_Hp_Hr." localSheetId="0">[1]SOR!#REF!</definedName>
    <definedName name="Cost_for_10_Hp_Hr.">[1]SOR!#REF!</definedName>
    <definedName name="Cost_of_water_including_filling_the_tanker" localSheetId="0">[1]SOR!#REF!</definedName>
    <definedName name="Cost_of_water_including_filling_the_tanker">[1]SOR!#REF!</definedName>
    <definedName name="Cover_blocks" localSheetId="0">[1]SOR!#REF!</definedName>
    <definedName name="Cover_blocks">[1]SOR!#REF!</definedName>
    <definedName name="D" hidden="1">'[2]NOT FULL RESTRAINT'!$S$9</definedName>
    <definedName name="d._Staging_to_keep_deflactometer___hire_charges_of_deflectometer" localSheetId="0">[1]SOR!#REF!</definedName>
    <definedName name="d._Staging_to_keep_deflactometer___hire_charges_of_deflectometer">[1]SOR!#REF!</definedName>
    <definedName name="Data_Sheet1" localSheetId="0">#REF!</definedName>
    <definedName name="Data_Sheet1">#REF!</definedName>
    <definedName name="Data_Sheet2" localSheetId="0">#REF!</definedName>
    <definedName name="Data_Sheet2">#REF!</definedName>
    <definedName name="Data_Sheet3" localSheetId="0">#REF!</definedName>
    <definedName name="Data_Sheet3">#REF!</definedName>
    <definedName name="Data_Sheet4" localSheetId="0">#REF!</definedName>
    <definedName name="Data_Sheet4">#REF!</definedName>
    <definedName name="dead.factor" hidden="1">'[2]NOT FULL RESTRAINT'!$D$12</definedName>
    <definedName name="DHTML" localSheetId="0" hidden="1">{"'Sheet1'!$A$4386:$N$4591"}</definedName>
    <definedName name="DHTML" hidden="1">{"'Sheet1'!$A$4386:$N$4591"}</definedName>
    <definedName name="DIST">#REF!:INDEX(#REF!,COUNTA(#REF!))</definedName>
    <definedName name="E" hidden="1">'[2]NOT FULL RESTRAINT'!$G$12</definedName>
    <definedName name="EL">#REF!:INDEX(#REF!,COUNTA(#REF!))</definedName>
    <definedName name="EL_BOQ">#REF!:INDEX(#REF!,COUNTA(#REF!))</definedName>
    <definedName name="fd">#REF!</definedName>
    <definedName name="FLOOR_LST">[3]DATA!$C$30:$C$40</definedName>
    <definedName name="Header_Left" localSheetId="0">#REF!</definedName>
    <definedName name="Header_Left">#REF!</definedName>
    <definedName name="HTML_CodePage" hidden="1">1252</definedName>
    <definedName name="HTML_Control" localSheetId="0" hidden="1">{"'Sheet1'!$A$4386:$N$4591"}</definedName>
    <definedName name="HTML_Control" hidden="1">{"'Sheet1'!$A$4386:$N$4591"}</definedName>
    <definedName name="HTML_Description" hidden="1">""</definedName>
    <definedName name="HTML_Email" hidden="1">""</definedName>
    <definedName name="HTML_Header" hidden="1">"Sheet1"</definedName>
    <definedName name="HTML_LastUpdate" hidden="1">"7/1/03"</definedName>
    <definedName name="HTML_LineAfter" hidden="1">FALSE</definedName>
    <definedName name="HTML_LineBefore" hidden="1">FALSE</definedName>
    <definedName name="HTML_Name" hidden="1">"m.p.raval"</definedName>
    <definedName name="HTML_OBDlg2" hidden="1">TRUE</definedName>
    <definedName name="HTML_OBDlg4" hidden="1">TRUE</definedName>
    <definedName name="HTML_OS" hidden="1">0</definedName>
    <definedName name="HTML_PathFile" hidden="1">"A:\MyHTML.htm"</definedName>
    <definedName name="HTML_Title" hidden="1">"SGSDaily Progress Report Piyaj toDharoi Pipeline"</definedName>
    <definedName name="I" hidden="1">'[2]NOT FULL RESTRAINT'!$G$13</definedName>
    <definedName name="jj" localSheetId="0">[4]SOR!#REF!</definedName>
    <definedName name="jj">[4]SOR!#REF!</definedName>
    <definedName name="L" hidden="1">'[2]NOT FULL RESTRAINT'!$D$9</definedName>
    <definedName name="LAP_ARRY">[3]DATA!$H$3:$K$11</definedName>
    <definedName name="live.deflection" hidden="1">'[2]NOT FULL RESTRAINT'!$AD$33:$CL$33</definedName>
    <definedName name="live.factor" hidden="1">'[2]NOT FULL RESTRAINT'!$D$13</definedName>
    <definedName name="MIX_ARRY">[3]DATA!$H$3:$K$3</definedName>
    <definedName name="moments" hidden="1">'[2]NOT FULL RESTRAINT'!$AD$14:$CL$14</definedName>
    <definedName name="pc" hidden="1">'[2]BEARING &amp; BUCKLING'!$M$40</definedName>
    <definedName name="pfc.table" hidden="1">[2]PFC!$A$7:$Z$22</definedName>
    <definedName name="_xlnm.Print_Area" localSheetId="0">'Summary-2'!$A$1:$G$37</definedName>
    <definedName name="_xlnm.Print_Area">#REF!</definedName>
    <definedName name="PRINT_AREA_MI" localSheetId="0">#REF!</definedName>
    <definedName name="PRINT_AREA_MI">#REF!</definedName>
    <definedName name="_xlnm.Print_Titles" localSheetId="0">'Summary-2'!$4:$4</definedName>
    <definedName name="_xlnm.Print_Titles">#REF!</definedName>
    <definedName name="PRINT_TITLES_MI" localSheetId="0">#REF!</definedName>
    <definedName name="PRINT_TITLES_MI">#REF!</definedName>
    <definedName name="Pv" hidden="1">'[2]NOT FULL RESTRAINT'!$H$36</definedName>
    <definedName name="py" hidden="1">'[2]NOT FULL RESTRAINT'!$D$33</definedName>
    <definedName name="pyw" hidden="1">'[2]BEARING &amp; BUCKLING'!$E$18</definedName>
    <definedName name="range1" hidden="1">#REF!</definedName>
    <definedName name="range2" hidden="1">[2]UC!$B$7:$B$37</definedName>
    <definedName name="range3" hidden="1">[2]RSJ!$B$8:$B$16</definedName>
    <definedName name="range4" hidden="1">[2]PFC!$B$7:$B$22</definedName>
    <definedName name="rangeeeeeeeeeeeeeee" hidden="1">#REF!</definedName>
    <definedName name="RATE" localSheetId="0">'[5]Analysis-Pav'!#REF!</definedName>
    <definedName name="RATE">'[5]Analysis-Pav'!#REF!</definedName>
    <definedName name="ravi" localSheetId="0">[6]SOR!#REF!</definedName>
    <definedName name="ravi">[6]SOR!#REF!</definedName>
    <definedName name="rsj.table" hidden="1">[2]RSJ!$A$8:$Y$16</definedName>
    <definedName name="RTT">#REF!</definedName>
    <definedName name="SAN" localSheetId="0" hidden="1">{"'Sheet1'!$A$4386:$N$4591"}</definedName>
    <definedName name="SAN" hidden="1">{"'Sheet1'!$A$4386:$N$4591"}</definedName>
    <definedName name="Say_Kg." localSheetId="0">#REF!</definedName>
    <definedName name="Say_Kg.">#REF!</definedName>
    <definedName name="sGRH" localSheetId="0" hidden="1">{"'Sheet1'!$A$4386:$N$4591"}</definedName>
    <definedName name="sGRH" hidden="1">{"'Sheet1'!$A$4386:$N$4591"}</definedName>
    <definedName name="shear" hidden="1">'[2]NOT FULL RESTRAINT'!$AD$24:$CL$24</definedName>
    <definedName name="staging" localSheetId="0">[6]SOR!#REF!</definedName>
    <definedName name="staging">[6]SOR!#REF!</definedName>
    <definedName name="Summary">#REF!</definedName>
    <definedName name="Sv" hidden="1">'[2]NOT FULL RESTRAINT'!$P$40</definedName>
    <definedName name="Sx" hidden="1">'[2]NOT FULL RESTRAINT'!$S$17</definedName>
    <definedName name="t" hidden="1">'[2]BEARING &amp; BUCKLING'!$S$11</definedName>
    <definedName name="table15" hidden="1">[2]Factors!$C$22:$M$53</definedName>
    <definedName name="table16" hidden="1">[2]Factors!$P$22:$Z$53</definedName>
    <definedName name="TaxTV">10%</definedName>
    <definedName name="TaxXL">5%</definedName>
    <definedName name="TOTAL" localSheetId="0">'[5]Analysis-Pav'!#REF!</definedName>
    <definedName name="TOTAL">'[5]Analysis-Pav'!#REF!</definedName>
    <definedName name="total.deflection" hidden="1">'[2]NOT FULL RESTRAINT'!$AD$43:$CL$43</definedName>
    <definedName name="werewr" localSheetId="0" hidden="1">{#N/A,#N/A,FALSE,"Memorandum";#N/A,#N/A,FALSE,"Acct. of Work"}</definedName>
    <definedName name="werewr" hidden="1">{#N/A,#N/A,FALSE,"Memorandum";#N/A,#N/A,FALSE,"Acct. of Work"}</definedName>
    <definedName name="wrn.R.A.Bill." localSheetId="0" hidden="1">{#N/A,#N/A,FALSE,"Memorandum";#N/A,#N/A,FALSE,"Acct. of Work"}</definedName>
    <definedName name="wrn.R.A.Bill." hidden="1">{#N/A,#N/A,FALSE,"Memorandum";#N/A,#N/A,FALSE,"Acct. of Work"}</definedName>
    <definedName name="x" hidden="1">#REF!</definedName>
    <definedName name="xx" localSheetId="0">'[5]Analysis-Pav'!#REF!</definedName>
    <definedName name="xx">'[5]Analysis-Pav'!#REF!</definedName>
    <definedName name="Zx" hidden="1">'[2]NOT FULL RESTRAINT'!$S$16</definedName>
    <definedName name="管理施設費計">#REF!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0" i="5" l="1"/>
  <c r="D21" i="5"/>
  <c r="C21" i="5"/>
  <c r="C20" i="5"/>
  <c r="K26" i="10"/>
  <c r="K25" i="10"/>
  <c r="K20" i="10"/>
  <c r="J20" i="10"/>
  <c r="K19" i="10"/>
  <c r="J19" i="10"/>
  <c r="K18" i="10"/>
  <c r="J18" i="10"/>
  <c r="K16" i="10"/>
  <c r="J16" i="10"/>
  <c r="K14" i="10"/>
  <c r="J14" i="10"/>
  <c r="K13" i="10"/>
  <c r="J13" i="10"/>
  <c r="H94" i="29"/>
  <c r="J93" i="29"/>
  <c r="H87" i="29"/>
  <c r="J86" i="29"/>
  <c r="H80" i="29"/>
  <c r="J79" i="29"/>
  <c r="H59" i="29"/>
  <c r="J58" i="29"/>
  <c r="H45" i="29"/>
  <c r="J44" i="29"/>
  <c r="H38" i="29"/>
  <c r="J37" i="29"/>
  <c r="I10" i="10"/>
  <c r="I11" i="10"/>
  <c r="I12" i="10"/>
  <c r="I18" i="10"/>
  <c r="I19" i="10"/>
  <c r="I22" i="10"/>
  <c r="I23" i="10"/>
  <c r="H7" i="10"/>
  <c r="I7" i="10" s="1"/>
  <c r="I8" i="10" s="1"/>
  <c r="H106" i="29"/>
  <c r="H108" i="29" s="1"/>
  <c r="H24" i="10" s="1"/>
  <c r="I24" i="10" s="1"/>
  <c r="H99" i="29"/>
  <c r="H101" i="29" s="1"/>
  <c r="H23" i="10" s="1"/>
  <c r="H92" i="29"/>
  <c r="H21" i="10" s="1"/>
  <c r="I21" i="10" s="1"/>
  <c r="H85" i="29"/>
  <c r="H78" i="29"/>
  <c r="H19" i="10" s="1"/>
  <c r="H71" i="29"/>
  <c r="H73" i="29" s="1"/>
  <c r="H18" i="10" s="1"/>
  <c r="H64" i="29"/>
  <c r="H66" i="29" s="1"/>
  <c r="H17" i="10" s="1"/>
  <c r="I17" i="10" s="1"/>
  <c r="H57" i="29"/>
  <c r="H50" i="29"/>
  <c r="H52" i="29" s="1"/>
  <c r="H15" i="10" s="1"/>
  <c r="I15" i="10" s="1"/>
  <c r="H43" i="29"/>
  <c r="H36" i="29"/>
  <c r="H29" i="29"/>
  <c r="H31" i="29" s="1"/>
  <c r="H22" i="29"/>
  <c r="H24" i="29" s="1"/>
  <c r="H9" i="10" s="1"/>
  <c r="I9" i="10" s="1"/>
  <c r="H15" i="29"/>
  <c r="H17" i="29" s="1"/>
  <c r="G24" i="10"/>
  <c r="G23" i="10"/>
  <c r="G21" i="10"/>
  <c r="G20" i="10"/>
  <c r="G19" i="10"/>
  <c r="G18" i="10"/>
  <c r="G17" i="10"/>
  <c r="G16" i="10"/>
  <c r="G15" i="10"/>
  <c r="G14" i="10"/>
  <c r="G13" i="10"/>
  <c r="G9" i="10"/>
  <c r="G10" i="10"/>
  <c r="G7" i="10"/>
  <c r="G8" i="10" s="1"/>
  <c r="C22" i="5" l="1"/>
  <c r="C23" i="5" s="1"/>
  <c r="D22" i="5"/>
  <c r="D23" i="5" s="1"/>
  <c r="E20" i="5"/>
  <c r="E21" i="5" s="1"/>
  <c r="G25" i="10"/>
  <c r="G26" i="10"/>
  <c r="C7" i="5" s="1"/>
  <c r="H20" i="10"/>
  <c r="I20" i="10" s="1"/>
  <c r="H16" i="10"/>
  <c r="I16" i="10" s="1"/>
  <c r="H14" i="10"/>
  <c r="I14" i="10" s="1"/>
  <c r="H13" i="10"/>
  <c r="I13" i="10" s="1"/>
  <c r="C8" i="5"/>
  <c r="C9" i="5" s="1"/>
  <c r="C10" i="5" s="1"/>
  <c r="C32" i="1"/>
  <c r="C31" i="1"/>
  <c r="C30" i="1"/>
  <c r="C29" i="1"/>
  <c r="C27" i="1"/>
  <c r="C26" i="1"/>
  <c r="C25" i="1"/>
  <c r="C24" i="1"/>
  <c r="C22" i="1"/>
  <c r="C21" i="1"/>
  <c r="C20" i="1"/>
  <c r="C19" i="1"/>
  <c r="C18" i="1"/>
  <c r="C16" i="1"/>
  <c r="C4" i="1"/>
  <c r="A2" i="1"/>
  <c r="E22" i="5" l="1"/>
  <c r="E23" i="5" s="1"/>
  <c r="F20" i="5"/>
  <c r="F21" i="5" s="1"/>
  <c r="I25" i="10"/>
  <c r="I26" i="10" s="1"/>
  <c r="D7" i="5" s="1"/>
  <c r="E7" i="5" s="1"/>
  <c r="C13" i="1"/>
  <c r="C8" i="1"/>
  <c r="C11" i="1"/>
  <c r="C14" i="1"/>
  <c r="C9" i="1"/>
  <c r="C10" i="1"/>
  <c r="C12" i="1"/>
  <c r="C15" i="1"/>
  <c r="F22" i="5" l="1"/>
  <c r="F23" i="5" s="1"/>
  <c r="C33" i="1"/>
  <c r="C34" i="1"/>
  <c r="C35" i="1" s="1"/>
  <c r="D8" i="5" l="1"/>
  <c r="D9" i="5" s="1"/>
  <c r="D10" i="5" s="1"/>
  <c r="E8" i="5" l="1"/>
  <c r="F7" i="5"/>
  <c r="F8" i="5" s="1"/>
  <c r="E9" i="5" l="1"/>
  <c r="E10" i="5" s="1"/>
  <c r="F9" i="5"/>
  <c r="F10" i="5" s="1"/>
</calcChain>
</file>

<file path=xl/sharedStrings.xml><?xml version="1.0" encoding="utf-8"?>
<sst xmlns="http://schemas.openxmlformats.org/spreadsheetml/2006/main" count="250" uniqueCount="140">
  <si>
    <t>Summary</t>
  </si>
  <si>
    <t>S. No.</t>
  </si>
  <si>
    <t>Description of Item</t>
  </si>
  <si>
    <t>PO Amount</t>
  </si>
  <si>
    <t>RA=-01</t>
  </si>
  <si>
    <t>Civil &amp; Interior</t>
  </si>
  <si>
    <t>a</t>
  </si>
  <si>
    <t>DISMENTLING &amp; CLEANING WORKS</t>
  </si>
  <si>
    <t>b</t>
  </si>
  <si>
    <t>CIVIL WORK</t>
  </si>
  <si>
    <t>c</t>
  </si>
  <si>
    <t>FLOORING WORK/CLADDING WORK</t>
  </si>
  <si>
    <t>d</t>
  </si>
  <si>
    <t xml:space="preserve">DOOR WINDOW WORK </t>
  </si>
  <si>
    <t>e</t>
  </si>
  <si>
    <t>OTHER WOOD WORK FOR WALL PANELLING, PARTITIONS  &amp; STORAGES</t>
  </si>
  <si>
    <t>f</t>
  </si>
  <si>
    <t>FALSE CEILING WORK</t>
  </si>
  <si>
    <t>g</t>
  </si>
  <si>
    <t>FINISHING WORK</t>
  </si>
  <si>
    <t>h</t>
  </si>
  <si>
    <t>MISC WORK</t>
  </si>
  <si>
    <t>Structural Steel</t>
  </si>
  <si>
    <t>Electrical Work</t>
  </si>
  <si>
    <t xml:space="preserve">SUB-HEAD I  WIRING </t>
  </si>
  <si>
    <t>SUB-HEAD II  CABLES &amp; RACEWAYS</t>
  </si>
  <si>
    <t>SUB-HEAD III DISTRIBUTION BOARD &amp; ELECTRICAL PANEL</t>
  </si>
  <si>
    <t>SUB-HEAD IV FIRE DETECTION &amp; PA SYSTEM</t>
  </si>
  <si>
    <t xml:space="preserve"> SUB-HEAD V CCTV SYSTEM</t>
  </si>
  <si>
    <t>PHE and FF</t>
  </si>
  <si>
    <t>SANITARY FIXTURES AND FITTINGS</t>
  </si>
  <si>
    <t>WATER SUPPLY</t>
  </si>
  <si>
    <t>DRAINAGE</t>
  </si>
  <si>
    <t>FIRE FIGHTING</t>
  </si>
  <si>
    <t>HVAC</t>
  </si>
  <si>
    <t>DUCTWORK AND AIR DISTRIBUTION</t>
  </si>
  <si>
    <t>VENTILATION FANS AND ARRANGEMENT</t>
  </si>
  <si>
    <t>Furniture</t>
  </si>
  <si>
    <t>Light Fixtures</t>
  </si>
  <si>
    <t>Total Basic Amount (in Rs.)</t>
  </si>
  <si>
    <t>GST @18%</t>
  </si>
  <si>
    <t>Total Amount (in Rs.)</t>
  </si>
  <si>
    <t xml:space="preserve">Company Name : </t>
  </si>
  <si>
    <t>Project Name :</t>
  </si>
  <si>
    <t>Sr No</t>
  </si>
  <si>
    <t>Particulars</t>
  </si>
  <si>
    <t>Code / Area Specified</t>
  </si>
  <si>
    <t>Qty.</t>
  </si>
  <si>
    <t>Impulse Branding</t>
  </si>
  <si>
    <t>Unit Price</t>
  </si>
  <si>
    <t>Total Amount</t>
  </si>
  <si>
    <t>A</t>
  </si>
  <si>
    <t>Nos</t>
  </si>
  <si>
    <t>B</t>
  </si>
  <si>
    <t>Rmt</t>
  </si>
  <si>
    <t>IMPULSE BRANDING SOLUTIONS</t>
  </si>
  <si>
    <t>03/204, SUNDAR DARSHAN CHSL, MIRA BHAYANDER, THANE - 401107</t>
  </si>
  <si>
    <t>Item. Code</t>
  </si>
  <si>
    <t>Specification</t>
  </si>
  <si>
    <t xml:space="preserve">Description </t>
  </si>
  <si>
    <t>W</t>
  </si>
  <si>
    <t xml:space="preserve">H </t>
  </si>
  <si>
    <t>Unit</t>
  </si>
  <si>
    <t>Amount</t>
  </si>
  <si>
    <t xml:space="preserve">Semolina Projects </t>
  </si>
  <si>
    <t xml:space="preserve">Project : CIP Lounge, Lucknow </t>
  </si>
  <si>
    <t xml:space="preserve">CIP Lounge  - Bill Summary </t>
  </si>
  <si>
    <t xml:space="preserve">S.N </t>
  </si>
  <si>
    <t xml:space="preserve">Item </t>
  </si>
  <si>
    <t xml:space="preserve">PO Value </t>
  </si>
  <si>
    <t xml:space="preserve">Cumulative </t>
  </si>
  <si>
    <t xml:space="preserve">Varition ( In Amt ) </t>
  </si>
  <si>
    <t>Done</t>
  </si>
  <si>
    <t>GST @ 18%</t>
  </si>
  <si>
    <t xml:space="preserve">Grand Total </t>
  </si>
  <si>
    <t xml:space="preserve">RA-01 Value </t>
  </si>
  <si>
    <t>JMR status</t>
  </si>
  <si>
    <t xml:space="preserve">Total </t>
  </si>
  <si>
    <t>Material advance amount=</t>
  </si>
  <si>
    <t>QTY</t>
  </si>
  <si>
    <t>RA-01</t>
  </si>
  <si>
    <t>Cumulative</t>
  </si>
  <si>
    <t>Variance</t>
  </si>
  <si>
    <t>Total Qty</t>
  </si>
  <si>
    <t>Project  : Adani CIP Lounge T3 Lok</t>
  </si>
  <si>
    <t>Sub Total</t>
  </si>
  <si>
    <t>Units</t>
  </si>
  <si>
    <t>WO Qty</t>
  </si>
  <si>
    <t>Qty</t>
  </si>
  <si>
    <t>AHU work for CIP Lounge at Terminal-03, CCSI Airport, Lucknow (Order Number : Semolina/PO/23-24/000754)</t>
  </si>
  <si>
    <t>Semolina Kitchens Private Limited</t>
  </si>
  <si>
    <t>A. EQUIPMENT
1 Supplying, installing, testing and commissioning of double skin
construction draw thru type AIR HANDLING UNITS (AHU) as per
specification, each complete with following
a) Supply air centrifugal fan with efficiency &gt;60%
b) Pre filter (MERV 8) and Bag Filter (MERV 13) in supply air
stream.
c) Six row deep cooling coil of copper tube and aluminum
construction sized at maximum face velocity of 500 fpm. Cooling
coil frame work and coil end plate shall be of SS304 construction.
d) VFD designed for HVAC applications for supply air fan
e) Squirrel cage induction motors IE-2 (EFF-1) suitable for 415 ±
10% volts, 50 Hz, AC supply meeting criterion as per ASHRAE
standard 90.1-2013 and 90% or higher efficiency.
f) Vibration isolators.
g) Fan outlet velocity not exceeding 10 mps.
h) Height of Ceiling Suspended AHU shall not exceed 700 mm.
i) Minimum 30mm(WC) external static pressure shall be
considered; however the total static pressure Motor rating shall be
determined by contractor considering pressure drop across all
accessories on supply air streams.
j) Sound level at 1 m distance not exceeding 60 dB(A).
TAG. SPACE LOCATION CFM
TR SUGGESTED SUGGESTED
NO. FEED
STATIC PRESSURE MOTOR K.W.
(MM W.G.)
1.1 AHU- Domestic ---- 6500 17 65
3.8
1 CIP Lounge
1 No. 1.00 382,950.00 382,950.00
Total</t>
  </si>
  <si>
    <t>AHU</t>
  </si>
  <si>
    <t>Supply, Installation, testing and commissioning of electronic,
AUTOMATIC PRESSURE INDEPENDENT BALANCING VALVE
type dynamic balancing Valve with integrated 2 way modulating
Control valves in a single body. The actuator shall be capable of
accepting 2-10VCD, 4- 20 mA electric signal and shall provide
similar transduced feedback output signal to control system. The
valves actuators shall be compatible with Building Automation
System. HVAC consractor shall ensure the required power supply
to the valve for proper working.The minimum close off Pressure of
actuator must be 1.5 times shut off head of pump . The valve shall
be suitable for following pipe sizes
50 mm dia pipes for AHU</t>
  </si>
  <si>
    <t>Supply, installation, testing and commissioning of THERMOSTAT
for cooling. The thermostat shall be electronic room temperature
controller with digital display fan speed control, capable of
providing individual space temperature control for cooling
application. The controller shall be designed to modulate two
control devices such as 2 way motorized valves for chilled water
cooling in 2 pipe system.
Thermostat for AHU</t>
  </si>
  <si>
    <t>PIPING-CHILLED WATER</t>
  </si>
  <si>
    <t>Providing and fixing in position the following MS class ‘C’ pipes cut
to required lengths and installed with all welded joints, providing
and fixing in position the necessary fittings like elbows, tees and
reducers, sockets for probe meter with necessary supports by MS
structural steel if required, hangers, clamp supports from walls,
floors and ceiling including cutting holes and chases in brick,
R.C.C. work, making good the same to original condition
complete in all respects with painting with one coat of primer and</t>
  </si>
  <si>
    <t>Note All chilled water and condenser water pipes and all fittings
shall be Mild Steel - Class `C’ (Heavy Class) conforming to
relevant BIS-1239 Code from 20 mm to 250 mm dia. Factory rolled
pipes 250 mm dia above shall have 8 mm wall thickness confirming
to IS-3589. Entire piping shall have welded joints conforming to
relevant BIS Codes.
50 mm dia MS pipes</t>
  </si>
  <si>
    <t>Providing and fixing in position the following GI class ‘B’ pipes cut
to required lengths and installed with all screwed joints, and
providing and fixing in position the necessary elbows, tees and
reducers as per specifications with necessary supports by MS
structural steel if required, hangers, clamp supports from walls,
floors and ceiling including cutting holes and chases in brick,
R.C.C. work, making good the same to original condition
complete in all respects with painting with one coat of primer and
two coats of paint to supports of MS work
25  mm dia MS pipes</t>
  </si>
  <si>
    <t>Providing and fixing in position the following Butterfly Valve Valves
50 mm dia Valves.</t>
  </si>
  <si>
    <t>Providing and fixing in position the following ‘Y’ Strainers 50 mm
dia Valves</t>
  </si>
  <si>
    <t>Supplying, installation, testing and commissioning of Auto air vents.</t>
  </si>
  <si>
    <t>Providing and fixing in position the industrial type pressure
gauges with gun metal including GI nipple valves.</t>
  </si>
  <si>
    <t>Providing and fixing in position the mercury-in- glass industrial
type thermometers within brass encasing</t>
  </si>
  <si>
    <t>Supplying, installing and testing of 25 mm thick expanded
polystyrene pre moulded pipe section insulation along with
aluminium cladding on chilled water piping and fitting like valves,
flanges union, etc. as per the approved shop drawings and
specifications.
50 mm dia pipes</t>
  </si>
  <si>
    <t>25mm dia condensate drain pipes</t>
  </si>
  <si>
    <t>Providing and fixing electric water storage heater (geyser) wall
hung with glass lined tank and 40 -50 mm insulation. The system
should be single phase 50 Hz it should be all necessary feature like
adjustable thermostat, protective anode rod including making
inlet outlet connections.</t>
  </si>
  <si>
    <t>Capacity 50 litre</t>
  </si>
  <si>
    <t>Capacity 20 litre</t>
  </si>
  <si>
    <t>AHU Amount</t>
  </si>
  <si>
    <t>HVAC Low side work</t>
  </si>
  <si>
    <t xml:space="preserve">Details: Project invoicing  AHU </t>
  </si>
  <si>
    <t>PO No :  Order Number : Semolina/PO/23-24/000754</t>
  </si>
  <si>
    <t xml:space="preserve">AHU WORK </t>
  </si>
  <si>
    <t>Date:- 10.08.2024</t>
  </si>
  <si>
    <t>W/O No :  PO/23-24/000754</t>
  </si>
  <si>
    <t xml:space="preserve">Name of the Work :  HVAC Work    T3 Lok </t>
  </si>
  <si>
    <t xml:space="preserve">FDS MEASUREMENT SHEET OF HVAC </t>
  </si>
  <si>
    <t>HVAC  RA Bill 01</t>
  </si>
  <si>
    <t>RA 01Qty</t>
  </si>
  <si>
    <t>All chilled water and condenser water pipes and all fittings
shall be Mild Steel - Class `C’ (Heavy Class) conforming to
relevant BIS-1239 Code from 20 mm to 250 mm dia. Factory rolled
pipes 250 mm dia above shall have 8 mm wall thickness confirming
to IS-3589. Entire piping shall have welded joints conforming to
relevant BIS Codes.
50 mm dia MS pipes</t>
  </si>
  <si>
    <t>50 mm dia MS pipes</t>
  </si>
  <si>
    <t xml:space="preserve">Providing and fixing in position the following GI class ‘B’ pipes cut
to required lengths and installed with all screwed joints, and
providing and fixing in position the necessary elbows, tees and
reducers as per specifications with necessary supports by MS
structural steel if required, hangers, clamp supports from walls,
floors and ceiling including cutting holes and chases in brick,
R.C.C. work, making good the same to original condition
complete in all respects with painting with one coat of primer and
two coats of paint to supports of MS work.
</t>
  </si>
  <si>
    <t>25 mm dia MS pipes</t>
  </si>
  <si>
    <t>50 mm dia Butterfly Valve Valves</t>
  </si>
  <si>
    <t>Strainers 50 mm
dia Valves</t>
  </si>
  <si>
    <t>Auto air vents.</t>
  </si>
  <si>
    <t>roviding and fixing in position the industrial type pressure
gauges with gun metal including GI nipple valves</t>
  </si>
  <si>
    <t>pressure
gauges</t>
  </si>
  <si>
    <t xml:space="preserve"> thermometers</t>
  </si>
  <si>
    <t>Supplying, installing and testing of 25 mm thick expanded
polystyrene pre moulded pipe section insulation along with
aluminium cladding on chilled water piping and fitting like valves,
flanges union, etc. as per the approved shop drawings and</t>
  </si>
  <si>
    <t>THERMAL INSULATION
50 mm dia pipes</t>
  </si>
  <si>
    <t>THERMAL INSULATION
25 mm dia pipes</t>
  </si>
  <si>
    <t>(geyse Capacity 20 litre</t>
  </si>
  <si>
    <t>(geyse Capacity 50  litre</t>
  </si>
  <si>
    <t>Extra QTY</t>
  </si>
  <si>
    <t>RA-02 Extra Qty</t>
  </si>
  <si>
    <t xml:space="preserve">PO No :  Order Number : </t>
  </si>
  <si>
    <t xml:space="preserve">AHU EXTRA WORK QTY  </t>
  </si>
  <si>
    <t xml:space="preserve">RA-02 Value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</si>
</sst>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_ * #,##0_ ;_ * \-#,##0_ ;_ * &quot;-&quot;??_ ;_ @_ "/>
    <numFmt numFmtId="165" formatCode="_(* #,##0.00_);_(* \(#,##0.00\);_(* &quot;-&quot;??_);_(@_)"/>
    <numFmt numFmtId="166" formatCode="_(* #,##0_);_(* \(#,##0\);_(* &quot;-&quot;??_);_(@_)"/>
    <numFmt numFmtId="167" formatCode="0.000"/>
  </numFmts>
  <fonts count="32">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u/>
      <sz val="10"/>
      <name val="Adani Regular"/>
    </font>
    <font>
      <sz val="10"/>
      <name val="Times New Roman"/>
      <family val="1"/>
    </font>
    <font>
      <b/>
      <sz val="10"/>
      <name val="Adani Regular"/>
    </font>
    <font>
      <b/>
      <sz val="10"/>
      <color theme="0"/>
      <name val="Adani Regular"/>
    </font>
    <font>
      <sz val="10"/>
      <name val="Adani Regular"/>
    </font>
    <font>
      <b/>
      <sz val="10"/>
      <name val="Times New Roman"/>
      <family val="1"/>
    </font>
    <font>
      <sz val="8"/>
      <name val="Adani Regular"/>
    </font>
    <font>
      <sz val="11"/>
      <name val="Adani Regular"/>
    </font>
    <font>
      <b/>
      <sz val="10"/>
      <color rgb="FF0070C0"/>
      <name val="Adani Regular"/>
    </font>
    <font>
      <sz val="10"/>
      <color theme="1"/>
      <name val="Adani Regular"/>
    </font>
    <font>
      <sz val="11"/>
      <name val="Calibri"/>
      <family val="2"/>
    </font>
    <font>
      <b/>
      <sz val="12"/>
      <color theme="1"/>
      <name val="Calibri"/>
      <family val="2"/>
      <scheme val="minor"/>
    </font>
    <font>
      <sz val="11"/>
      <color theme="1"/>
      <name val="Times New Roman"/>
      <family val="2"/>
    </font>
    <font>
      <sz val="12"/>
      <color theme="1"/>
      <name val="Calibri"/>
      <family val="2"/>
      <scheme val="minor"/>
    </font>
    <font>
      <b/>
      <sz val="11"/>
      <color theme="1"/>
      <name val="Times New Roman"/>
      <family val="1"/>
    </font>
    <font>
      <b/>
      <u/>
      <sz val="16"/>
      <color theme="1"/>
      <name val="Calibri"/>
      <family val="2"/>
      <scheme val="minor"/>
    </font>
    <font>
      <b/>
      <sz val="11"/>
      <name val="Calibri"/>
      <family val="2"/>
    </font>
    <font>
      <b/>
      <u/>
      <sz val="11"/>
      <color theme="1"/>
      <name val="Calibri"/>
      <family val="2"/>
      <scheme val="minor"/>
    </font>
    <font>
      <sz val="11"/>
      <name val="Calibri"/>
      <family val="2"/>
      <scheme val="minor"/>
    </font>
    <font>
      <b/>
      <sz val="11"/>
      <name val="Calibri"/>
      <family val="2"/>
      <scheme val="minor"/>
    </font>
    <font>
      <b/>
      <sz val="14"/>
      <color theme="1"/>
      <name val="Calibri"/>
      <family val="2"/>
      <scheme val="minor"/>
    </font>
    <font>
      <sz val="14"/>
      <color theme="1"/>
      <name val="Calibri"/>
      <family val="2"/>
      <scheme val="minor"/>
    </font>
    <font>
      <b/>
      <sz val="18"/>
      <color theme="1"/>
      <name val="Calibri"/>
      <family val="2"/>
      <scheme val="minor"/>
    </font>
    <font>
      <sz val="9"/>
      <color theme="1"/>
      <name val="Adani Regular"/>
    </font>
    <font>
      <sz val="9"/>
      <name val="Adani Regular"/>
    </font>
    <font>
      <b/>
      <sz val="9"/>
      <color rgb="FF0070C0"/>
      <name val="Adani Regular"/>
    </font>
    <font>
      <sz val="9"/>
      <color theme="1"/>
      <name val="Century Gothic"/>
      <family val="2"/>
    </font>
    <font>
      <b/>
      <sz val="9"/>
      <color theme="1"/>
      <name val="Adani Regular"/>
    </font>
  </fonts>
  <fills count="13">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
      <patternFill patternType="solid">
        <fgColor theme="7" tint="0.79998168889431442"/>
        <bgColor indexed="64"/>
      </patternFill>
    </fill>
    <fill>
      <patternFill patternType="solid">
        <fgColor rgb="FF92D050"/>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2" tint="-9.9978637043366805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15">
    <xf numFmtId="0" fontId="0" fillId="0" borderId="0"/>
    <xf numFmtId="165" fontId="1" fillId="0" borderId="0" applyFont="0" applyFill="0" applyBorder="0" applyAlignment="0" applyProtection="0"/>
    <xf numFmtId="0" fontId="3" fillId="0" borderId="0"/>
    <xf numFmtId="0" fontId="3" fillId="0" borderId="0"/>
    <xf numFmtId="43" fontId="1" fillId="0" borderId="0" applyFont="0" applyFill="0" applyBorder="0" applyAlignment="0" applyProtection="0"/>
    <xf numFmtId="165" fontId="3" fillId="0" borderId="0" applyFont="0" applyFill="0" applyBorder="0" applyAlignment="0" applyProtection="0"/>
    <xf numFmtId="0" fontId="14" fillId="0" borderId="0"/>
    <xf numFmtId="43" fontId="3" fillId="0" borderId="0" applyFont="0" applyFill="0" applyBorder="0" applyAlignment="0" applyProtection="0"/>
    <xf numFmtId="0" fontId="16" fillId="0" borderId="0"/>
    <xf numFmtId="0" fontId="3" fillId="0" borderId="0"/>
    <xf numFmtId="0" fontId="3" fillId="0" borderId="0"/>
    <xf numFmtId="0" fontId="1" fillId="0" borderId="0"/>
    <xf numFmtId="43" fontId="3" fillId="0" borderId="0" applyFont="0" applyFill="0" applyBorder="0" applyAlignment="0" applyProtection="0"/>
    <xf numFmtId="0" fontId="17" fillId="0" borderId="0"/>
    <xf numFmtId="43" fontId="1" fillId="0" borderId="0" applyFont="0" applyFill="0" applyBorder="0" applyAlignment="0" applyProtection="0"/>
  </cellStyleXfs>
  <cellXfs count="182">
    <xf numFmtId="0" fontId="0" fillId="0" borderId="0" xfId="0"/>
    <xf numFmtId="0" fontId="4" fillId="0" borderId="0" xfId="2" applyFont="1" applyAlignment="1">
      <alignment horizontal="center" vertical="top"/>
    </xf>
    <xf numFmtId="0" fontId="5" fillId="0" borderId="0" xfId="2" applyFont="1"/>
    <xf numFmtId="0" fontId="6" fillId="0" borderId="0" xfId="2" applyFont="1" applyAlignment="1">
      <alignment horizontal="center" vertical="top" wrapText="1"/>
    </xf>
    <xf numFmtId="0" fontId="7" fillId="0" borderId="0" xfId="2" applyFont="1" applyAlignment="1">
      <alignment horizontal="center" vertical="top" wrapText="1"/>
    </xf>
    <xf numFmtId="0" fontId="6" fillId="0" borderId="2" xfId="2" applyFont="1" applyBorder="1" applyAlignment="1">
      <alignment horizontal="center" vertical="center" wrapText="1"/>
    </xf>
    <xf numFmtId="0" fontId="6" fillId="0" borderId="2" xfId="2" applyFont="1" applyBorder="1" applyAlignment="1">
      <alignment horizontal="center" vertical="center"/>
    </xf>
    <xf numFmtId="2" fontId="6" fillId="0" borderId="3" xfId="2" applyNumberFormat="1" applyFont="1" applyBorder="1" applyAlignment="1">
      <alignment horizontal="center" vertical="center" wrapText="1"/>
    </xf>
    <xf numFmtId="2" fontId="6" fillId="0" borderId="4" xfId="2" applyNumberFormat="1" applyFont="1" applyBorder="1" applyAlignment="1">
      <alignment horizontal="center" vertical="center" wrapText="1"/>
    </xf>
    <xf numFmtId="0" fontId="6" fillId="0" borderId="1" xfId="0" applyFont="1" applyBorder="1" applyAlignment="1">
      <alignment horizontal="center" vertical="center"/>
    </xf>
    <xf numFmtId="0" fontId="6" fillId="0" borderId="1" xfId="3" applyFont="1" applyBorder="1" applyAlignment="1">
      <alignment horizontal="justify" vertical="top" wrapText="1"/>
    </xf>
    <xf numFmtId="164" fontId="8" fillId="0" borderId="1" xfId="4" applyNumberFormat="1" applyFont="1" applyFill="1" applyBorder="1" applyAlignment="1">
      <alignment horizontal="center" vertical="center" wrapText="1"/>
    </xf>
    <xf numFmtId="0" fontId="5" fillId="0" borderId="0" xfId="0" applyFont="1"/>
    <xf numFmtId="0" fontId="8" fillId="0" borderId="1" xfId="0" applyFont="1" applyBorder="1" applyAlignment="1">
      <alignment horizontal="center" vertical="center"/>
    </xf>
    <xf numFmtId="0" fontId="8" fillId="0" borderId="1" xfId="3" applyFont="1" applyBorder="1" applyAlignment="1">
      <alignment horizontal="justify" vertical="top" wrapText="1"/>
    </xf>
    <xf numFmtId="164" fontId="6" fillId="0" borderId="1" xfId="4" applyNumberFormat="1" applyFont="1" applyFill="1" applyBorder="1" applyAlignment="1">
      <alignment horizontal="center" vertical="center" wrapText="1"/>
    </xf>
    <xf numFmtId="0" fontId="9" fillId="0" borderId="0" xfId="0" applyFont="1"/>
    <xf numFmtId="0" fontId="5" fillId="0" borderId="0" xfId="2" applyFont="1" applyAlignment="1">
      <alignment horizontal="center" vertical="top"/>
    </xf>
    <xf numFmtId="0" fontId="10" fillId="0" borderId="0" xfId="2" applyFont="1"/>
    <xf numFmtId="165" fontId="5" fillId="0" borderId="0" xfId="5" applyFont="1" applyFill="1" applyAlignment="1">
      <alignment vertical="center" wrapText="1"/>
    </xf>
    <xf numFmtId="0" fontId="0" fillId="0" borderId="1" xfId="0" applyBorder="1"/>
    <xf numFmtId="0" fontId="18" fillId="3" borderId="1" xfId="10" applyFont="1" applyFill="1" applyBorder="1" applyAlignment="1">
      <alignment horizontal="center" vertical="center" wrapText="1"/>
    </xf>
    <xf numFmtId="0" fontId="2" fillId="3" borderId="1" xfId="0" applyFont="1" applyFill="1" applyBorder="1" applyAlignment="1">
      <alignment horizontal="center" vertical="center"/>
    </xf>
    <xf numFmtId="0" fontId="19" fillId="0" borderId="0" xfId="0" applyFont="1"/>
    <xf numFmtId="0" fontId="2" fillId="0" borderId="0" xfId="0" applyFont="1"/>
    <xf numFmtId="164" fontId="0" fillId="0" borderId="1" xfId="4" applyNumberFormat="1" applyFont="1" applyBorder="1" applyAlignment="1">
      <alignment horizontal="center"/>
    </xf>
    <xf numFmtId="0" fontId="0" fillId="0" borderId="8" xfId="0" applyBorder="1" applyAlignment="1">
      <alignment horizontal="center"/>
    </xf>
    <xf numFmtId="164" fontId="0" fillId="0" borderId="1" xfId="4" applyNumberFormat="1" applyFont="1" applyBorder="1"/>
    <xf numFmtId="164" fontId="2" fillId="5" borderId="1" xfId="4" applyNumberFormat="1" applyFont="1" applyFill="1" applyBorder="1"/>
    <xf numFmtId="0" fontId="20" fillId="4" borderId="8" xfId="0" applyFont="1" applyFill="1" applyBorder="1" applyAlignment="1">
      <alignment horizontal="center" vertical="center"/>
    </xf>
    <xf numFmtId="0" fontId="20" fillId="4" borderId="1" xfId="0" applyFont="1" applyFill="1" applyBorder="1" applyAlignment="1">
      <alignment horizontal="center" vertical="center"/>
    </xf>
    <xf numFmtId="0" fontId="20" fillId="4" borderId="9" xfId="0" applyFont="1" applyFill="1" applyBorder="1" applyAlignment="1">
      <alignment horizontal="center" vertical="center"/>
    </xf>
    <xf numFmtId="0" fontId="14" fillId="0" borderId="1" xfId="0" applyFont="1" applyBorder="1" applyAlignment="1">
      <alignment horizontal="left" vertical="top"/>
    </xf>
    <xf numFmtId="164" fontId="2" fillId="5" borderId="12" xfId="4" applyNumberFormat="1" applyFont="1" applyFill="1" applyBorder="1"/>
    <xf numFmtId="0" fontId="21" fillId="0" borderId="1" xfId="0" applyFont="1" applyBorder="1"/>
    <xf numFmtId="0" fontId="9" fillId="0" borderId="0" xfId="2" applyFont="1" applyAlignment="1">
      <alignment horizontal="center" vertical="center"/>
    </xf>
    <xf numFmtId="0" fontId="8" fillId="2" borderId="1" xfId="0" applyFont="1" applyFill="1" applyBorder="1" applyAlignment="1">
      <alignment horizontal="right" vertical="center"/>
    </xf>
    <xf numFmtId="0" fontId="6" fillId="2" borderId="1" xfId="0" applyFont="1" applyFill="1" applyBorder="1" applyAlignment="1">
      <alignment vertical="center" wrapText="1"/>
    </xf>
    <xf numFmtId="0" fontId="6" fillId="0" borderId="1" xfId="0" applyFont="1" applyBorder="1" applyAlignment="1">
      <alignment horizontal="left" vertical="center" wrapText="1"/>
    </xf>
    <xf numFmtId="166" fontId="8" fillId="0" borderId="1" xfId="1" applyNumberFormat="1" applyFont="1" applyFill="1" applyBorder="1" applyAlignment="1">
      <alignment horizontal="right" vertical="center"/>
    </xf>
    <xf numFmtId="0" fontId="6"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0" fillId="8" borderId="0" xfId="0" applyFill="1"/>
    <xf numFmtId="0" fontId="0" fillId="8" borderId="1" xfId="0" applyFill="1" applyBorder="1"/>
    <xf numFmtId="0" fontId="15" fillId="8" borderId="1" xfId="7" applyNumberFormat="1" applyFont="1" applyFill="1" applyBorder="1" applyAlignment="1">
      <alignment vertical="center"/>
    </xf>
    <xf numFmtId="0" fontId="17" fillId="8" borderId="1" xfId="8" applyFont="1" applyFill="1" applyBorder="1" applyAlignment="1">
      <alignment horizontal="center" vertical="center"/>
    </xf>
    <xf numFmtId="0" fontId="15" fillId="8" borderId="1" xfId="7" applyNumberFormat="1" applyFont="1" applyFill="1" applyBorder="1" applyAlignment="1">
      <alignment wrapText="1"/>
    </xf>
    <xf numFmtId="43" fontId="17" fillId="8" borderId="1" xfId="7" applyFont="1" applyFill="1" applyBorder="1" applyAlignment="1">
      <alignment horizontal="right" vertical="center"/>
    </xf>
    <xf numFmtId="0" fontId="15" fillId="8" borderId="1" xfId="7" applyNumberFormat="1" applyFont="1" applyFill="1" applyBorder="1" applyAlignment="1">
      <alignment vertical="center" wrapText="1"/>
    </xf>
    <xf numFmtId="43" fontId="17" fillId="8" borderId="1" xfId="7" applyFont="1" applyFill="1" applyBorder="1" applyAlignment="1"/>
    <xf numFmtId="0" fontId="8" fillId="2" borderId="1" xfId="0" applyFont="1" applyFill="1" applyBorder="1" applyAlignment="1">
      <alignment horizontal="center" vertical="center"/>
    </xf>
    <xf numFmtId="166" fontId="6" fillId="0" borderId="1" xfId="1" applyNumberFormat="1" applyFont="1" applyFill="1" applyBorder="1" applyAlignment="1">
      <alignment horizontal="center" vertical="center"/>
    </xf>
    <xf numFmtId="166" fontId="8" fillId="0" borderId="1" xfId="1" applyNumberFormat="1" applyFont="1" applyFill="1" applyBorder="1" applyAlignment="1">
      <alignment horizontal="center" vertical="center"/>
    </xf>
    <xf numFmtId="0" fontId="0" fillId="2" borderId="1" xfId="0" applyFill="1" applyBorder="1" applyAlignment="1">
      <alignment horizontal="center" vertical="center"/>
    </xf>
    <xf numFmtId="0" fontId="0" fillId="6" borderId="1" xfId="0" applyFill="1" applyBorder="1" applyAlignment="1">
      <alignment horizontal="center" vertical="center"/>
    </xf>
    <xf numFmtId="0" fontId="11" fillId="2" borderId="1" xfId="0" applyFont="1" applyFill="1" applyBorder="1" applyAlignment="1">
      <alignment horizontal="center" vertical="center" wrapText="1"/>
    </xf>
    <xf numFmtId="0" fontId="11" fillId="2" borderId="1" xfId="0" applyFont="1" applyFill="1" applyBorder="1" applyAlignment="1">
      <alignment vertical="center" wrapText="1"/>
    </xf>
    <xf numFmtId="0" fontId="27" fillId="0" borderId="1" xfId="0" applyFont="1" applyBorder="1" applyAlignment="1">
      <alignment horizontal="left" vertical="center" wrapText="1"/>
    </xf>
    <xf numFmtId="0" fontId="28" fillId="0" borderId="1" xfId="0" applyFont="1" applyBorder="1" applyAlignment="1">
      <alignment horizontal="center" vertical="center" wrapText="1"/>
    </xf>
    <xf numFmtId="165" fontId="28" fillId="0" borderId="1" xfId="1" applyFont="1" applyFill="1" applyBorder="1" applyAlignment="1">
      <alignment horizontal="center" vertical="center" wrapText="1"/>
    </xf>
    <xf numFmtId="166" fontId="28" fillId="0" borderId="1" xfId="1" applyNumberFormat="1" applyFont="1" applyFill="1" applyBorder="1" applyAlignment="1">
      <alignment horizontal="center" vertical="center"/>
    </xf>
    <xf numFmtId="0" fontId="13" fillId="0" borderId="1" xfId="0" applyFont="1" applyBorder="1" applyAlignment="1">
      <alignment horizontal="center" vertical="center"/>
    </xf>
    <xf numFmtId="0" fontId="27" fillId="0" borderId="1" xfId="0" applyFont="1" applyBorder="1" applyAlignment="1">
      <alignment horizontal="left" vertical="top" wrapText="1"/>
    </xf>
    <xf numFmtId="2" fontId="0" fillId="0" borderId="1" xfId="0" applyNumberFormat="1" applyBorder="1" applyAlignment="1">
      <alignment horizontal="center" vertical="center"/>
    </xf>
    <xf numFmtId="43" fontId="28" fillId="2" borderId="1" xfId="0" applyNumberFormat="1" applyFont="1" applyFill="1" applyBorder="1" applyAlignment="1">
      <alignment horizontal="center" vertical="center"/>
    </xf>
    <xf numFmtId="164" fontId="0" fillId="6" borderId="1" xfId="4" applyNumberFormat="1" applyFont="1" applyFill="1" applyBorder="1" applyAlignment="1">
      <alignment horizontal="center"/>
    </xf>
    <xf numFmtId="0" fontId="0" fillId="0" borderId="0" xfId="0" applyAlignment="1">
      <alignment horizontal="center" vertical="center"/>
    </xf>
    <xf numFmtId="0" fontId="0" fillId="6" borderId="1" xfId="0" applyFill="1" applyBorder="1" applyAlignment="1">
      <alignment horizontal="center" wrapText="1"/>
    </xf>
    <xf numFmtId="0" fontId="0" fillId="6" borderId="1" xfId="0" applyFill="1" applyBorder="1" applyAlignment="1">
      <alignment horizontal="center"/>
    </xf>
    <xf numFmtId="0" fontId="0" fillId="0" borderId="0" xfId="0" applyAlignment="1">
      <alignment horizontal="center"/>
    </xf>
    <xf numFmtId="0" fontId="0" fillId="0" borderId="9" xfId="0" applyBorder="1" applyAlignment="1">
      <alignment horizontal="center"/>
    </xf>
    <xf numFmtId="43" fontId="2" fillId="5" borderId="9" xfId="4" applyFont="1" applyFill="1" applyBorder="1" applyAlignment="1">
      <alignment horizontal="center"/>
    </xf>
    <xf numFmtId="43" fontId="2" fillId="5" borderId="13" xfId="0" applyNumberFormat="1" applyFont="1" applyFill="1" applyBorder="1" applyAlignment="1">
      <alignment horizontal="center"/>
    </xf>
    <xf numFmtId="0" fontId="24" fillId="6" borderId="0" xfId="0" applyFont="1" applyFill="1" applyAlignment="1">
      <alignment horizontal="center" vertical="center"/>
    </xf>
    <xf numFmtId="0" fontId="23" fillId="9" borderId="1" xfId="9" applyFont="1" applyFill="1" applyBorder="1" applyAlignment="1">
      <alignment horizontal="center" vertical="center" wrapText="1"/>
    </xf>
    <xf numFmtId="0" fontId="0" fillId="9" borderId="1" xfId="0" applyFill="1" applyBorder="1" applyAlignment="1">
      <alignment horizontal="center" vertical="center"/>
    </xf>
    <xf numFmtId="0" fontId="18" fillId="9" borderId="1" xfId="0" applyFont="1" applyFill="1" applyBorder="1" applyAlignment="1">
      <alignment vertical="center" wrapText="1"/>
    </xf>
    <xf numFmtId="0" fontId="22" fillId="9" borderId="1" xfId="9" applyFont="1" applyFill="1" applyBorder="1" applyAlignment="1">
      <alignment vertical="center" wrapText="1"/>
    </xf>
    <xf numFmtId="0" fontId="22" fillId="9" borderId="1" xfId="9" applyFont="1" applyFill="1" applyBorder="1" applyAlignment="1">
      <alignment horizontal="center" vertical="center" wrapText="1"/>
    </xf>
    <xf numFmtId="2" fontId="23" fillId="9" borderId="1" xfId="9" applyNumberFormat="1" applyFont="1" applyFill="1" applyBorder="1" applyAlignment="1">
      <alignment horizontal="center" vertical="center" wrapText="1"/>
    </xf>
    <xf numFmtId="167" fontId="22" fillId="9" borderId="1" xfId="9" applyNumberFormat="1" applyFont="1" applyFill="1" applyBorder="1" applyAlignment="1">
      <alignment horizontal="center" vertical="center" wrapText="1"/>
    </xf>
    <xf numFmtId="167" fontId="23" fillId="9" borderId="1" xfId="9" applyNumberFormat="1" applyFont="1" applyFill="1" applyBorder="1" applyAlignment="1">
      <alignment horizontal="center" vertical="center" wrapText="1"/>
    </xf>
    <xf numFmtId="0" fontId="0" fillId="6" borderId="2" xfId="0" applyFill="1" applyBorder="1" applyAlignment="1">
      <alignment horizontal="center" vertical="center"/>
    </xf>
    <xf numFmtId="0" fontId="15" fillId="6" borderId="2" xfId="0" applyFont="1" applyFill="1" applyBorder="1" applyAlignment="1">
      <alignment horizontal="center" vertical="center"/>
    </xf>
    <xf numFmtId="0" fontId="0" fillId="6" borderId="2" xfId="0" applyFill="1" applyBorder="1"/>
    <xf numFmtId="0" fontId="0" fillId="6" borderId="2" xfId="0" applyFill="1" applyBorder="1" applyAlignment="1">
      <alignment horizontal="center"/>
    </xf>
    <xf numFmtId="0" fontId="2" fillId="3" borderId="1" xfId="0" applyFont="1" applyFill="1" applyBorder="1" applyAlignment="1">
      <alignment vertical="center" wrapText="1"/>
    </xf>
    <xf numFmtId="0" fontId="17" fillId="8" borderId="1" xfId="0" applyFont="1" applyFill="1" applyBorder="1"/>
    <xf numFmtId="43" fontId="17" fillId="8" borderId="1" xfId="7" applyFont="1" applyFill="1" applyBorder="1" applyAlignment="1">
      <alignment horizontal="center" vertical="center"/>
    </xf>
    <xf numFmtId="0" fontId="15" fillId="8" borderId="1" xfId="7" applyNumberFormat="1" applyFont="1" applyFill="1" applyBorder="1" applyAlignment="1">
      <alignment horizontal="center" vertical="center" wrapText="1"/>
    </xf>
    <xf numFmtId="0" fontId="0" fillId="0" borderId="0" xfId="0"/>
    <xf numFmtId="0" fontId="0" fillId="0" borderId="1" xfId="0" applyBorder="1"/>
    <xf numFmtId="0" fontId="0" fillId="0" borderId="1" xfId="0" applyBorder="1" applyAlignment="1">
      <alignment horizontal="center" vertical="center"/>
    </xf>
    <xf numFmtId="0" fontId="0" fillId="0" borderId="1" xfId="0" applyBorder="1" applyAlignment="1">
      <alignment wrapText="1"/>
    </xf>
    <xf numFmtId="0" fontId="8" fillId="6" borderId="1" xfId="0" applyFont="1" applyFill="1" applyBorder="1" applyAlignment="1">
      <alignment horizontal="center" vertical="center"/>
    </xf>
    <xf numFmtId="166" fontId="8" fillId="6" borderId="1" xfId="0" applyNumberFormat="1" applyFont="1" applyFill="1" applyBorder="1" applyAlignment="1">
      <alignment horizontal="center" vertical="center"/>
    </xf>
    <xf numFmtId="0" fontId="6" fillId="6" borderId="1" xfId="0" applyFont="1" applyFill="1" applyBorder="1" applyAlignment="1">
      <alignment horizontal="center" vertical="center" wrapText="1"/>
    </xf>
    <xf numFmtId="0" fontId="0" fillId="0" borderId="0" xfId="0" applyAlignment="1"/>
    <xf numFmtId="0" fontId="20" fillId="4" borderId="1" xfId="0" applyFont="1" applyFill="1" applyBorder="1" applyAlignment="1">
      <alignment vertical="center"/>
    </xf>
    <xf numFmtId="164" fontId="2" fillId="5" borderId="1" xfId="4" applyNumberFormat="1" applyFont="1" applyFill="1" applyBorder="1" applyAlignment="1"/>
    <xf numFmtId="164" fontId="2" fillId="5" borderId="12" xfId="4" applyNumberFormat="1" applyFont="1" applyFill="1" applyBorder="1" applyAlignment="1"/>
    <xf numFmtId="0" fontId="0" fillId="0" borderId="1" xfId="0" applyBorder="1" applyAlignment="1">
      <alignment horizontal="center"/>
    </xf>
    <xf numFmtId="0" fontId="6" fillId="0" borderId="1" xfId="0" applyFont="1" applyBorder="1" applyAlignment="1">
      <alignment horizontal="center" vertical="center" wrapText="1"/>
    </xf>
    <xf numFmtId="0" fontId="6" fillId="3"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30" fillId="0" borderId="1" xfId="0" applyFont="1" applyBorder="1" applyAlignment="1">
      <alignment horizontal="center" vertical="center"/>
    </xf>
    <xf numFmtId="0" fontId="30"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28" fillId="2" borderId="1" xfId="0" applyFont="1" applyFill="1" applyBorder="1" applyAlignment="1">
      <alignment horizontal="center" vertical="center"/>
    </xf>
    <xf numFmtId="43" fontId="0" fillId="0" borderId="0" xfId="0" applyNumberFormat="1" applyAlignment="1">
      <alignment horizontal="center" vertical="center"/>
    </xf>
    <xf numFmtId="0" fontId="13" fillId="3" borderId="1" xfId="0" applyFont="1" applyFill="1" applyBorder="1" applyAlignment="1">
      <alignment horizontal="center" vertical="center"/>
    </xf>
    <xf numFmtId="0" fontId="27" fillId="3" borderId="1" xfId="0" applyFont="1" applyFill="1" applyBorder="1" applyAlignment="1">
      <alignment horizontal="left" vertical="center" wrapText="1"/>
    </xf>
    <xf numFmtId="166" fontId="8" fillId="6" borderId="1" xfId="1" applyNumberFormat="1" applyFont="1" applyFill="1" applyBorder="1" applyAlignment="1">
      <alignment horizontal="center" vertical="center"/>
    </xf>
    <xf numFmtId="166" fontId="6" fillId="6" borderId="1" xfId="1" applyNumberFormat="1" applyFont="1" applyFill="1" applyBorder="1" applyAlignment="1">
      <alignment horizontal="center" vertical="center"/>
    </xf>
    <xf numFmtId="0" fontId="0" fillId="6" borderId="0" xfId="0" applyFill="1" applyAlignment="1">
      <alignment horizontal="center" vertical="center" wrapText="1"/>
    </xf>
    <xf numFmtId="0" fontId="27" fillId="6" borderId="10" xfId="0" applyFont="1" applyFill="1" applyBorder="1" applyAlignment="1">
      <alignment horizontal="center" vertical="center" wrapText="1"/>
    </xf>
    <xf numFmtId="165" fontId="28" fillId="6" borderId="10" xfId="1" applyFont="1" applyFill="1" applyBorder="1" applyAlignment="1">
      <alignment horizontal="center" vertical="center" wrapText="1"/>
    </xf>
    <xf numFmtId="0" fontId="28" fillId="6" borderId="10" xfId="0" applyFont="1" applyFill="1" applyBorder="1" applyAlignment="1">
      <alignment horizontal="center" vertical="center" wrapText="1"/>
    </xf>
    <xf numFmtId="166" fontId="28" fillId="6" borderId="10" xfId="1" applyNumberFormat="1" applyFont="1" applyFill="1" applyBorder="1" applyAlignment="1">
      <alignment horizontal="center" vertical="center"/>
    </xf>
    <xf numFmtId="164" fontId="0" fillId="0" borderId="1" xfId="4" applyNumberFormat="1" applyFont="1" applyBorder="1" applyAlignment="1"/>
    <xf numFmtId="0" fontId="0" fillId="0" borderId="1" xfId="0" applyBorder="1" applyAlignment="1"/>
    <xf numFmtId="0" fontId="27" fillId="0" borderId="1" xfId="0" applyFont="1" applyBorder="1" applyAlignment="1">
      <alignment horizontal="center" vertical="center"/>
    </xf>
    <xf numFmtId="0" fontId="31" fillId="0" borderId="1" xfId="13" applyFont="1" applyBorder="1" applyAlignment="1">
      <alignment horizontal="center" wrapText="1"/>
    </xf>
    <xf numFmtId="0" fontId="31" fillId="0" borderId="1" xfId="13" applyFont="1" applyBorder="1" applyAlignment="1">
      <alignment horizontal="left" wrapText="1"/>
    </xf>
    <xf numFmtId="0" fontId="0" fillId="0" borderId="2" xfId="0" applyBorder="1"/>
    <xf numFmtId="43" fontId="30" fillId="0" borderId="1" xfId="14" applyFont="1" applyBorder="1" applyAlignment="1">
      <alignment horizontal="center" vertical="center"/>
    </xf>
    <xf numFmtId="0" fontId="23" fillId="9" borderId="14" xfId="9" applyFont="1" applyFill="1" applyBorder="1" applyAlignment="1">
      <alignment horizontal="center" vertical="center" wrapText="1"/>
    </xf>
    <xf numFmtId="0" fontId="0" fillId="9" borderId="14" xfId="0" applyFill="1" applyBorder="1" applyAlignment="1">
      <alignment horizontal="center" vertical="center"/>
    </xf>
    <xf numFmtId="0" fontId="18" fillId="9" borderId="14" xfId="0" applyFont="1" applyFill="1" applyBorder="1" applyAlignment="1">
      <alignment vertical="center" wrapText="1"/>
    </xf>
    <xf numFmtId="0" fontId="22" fillId="9" borderId="14" xfId="9" applyFont="1" applyFill="1" applyBorder="1" applyAlignment="1">
      <alignment vertical="center" wrapText="1"/>
    </xf>
    <xf numFmtId="0" fontId="22" fillId="9" borderId="14" xfId="9" applyFont="1" applyFill="1" applyBorder="1" applyAlignment="1">
      <alignment horizontal="center" vertical="center" wrapText="1"/>
    </xf>
    <xf numFmtId="2" fontId="23" fillId="9" borderId="14" xfId="9" applyNumberFormat="1" applyFont="1" applyFill="1" applyBorder="1" applyAlignment="1">
      <alignment horizontal="center" vertical="center" wrapText="1"/>
    </xf>
    <xf numFmtId="167" fontId="22" fillId="9" borderId="14" xfId="9" applyNumberFormat="1" applyFont="1" applyFill="1" applyBorder="1" applyAlignment="1">
      <alignment horizontal="center" vertical="center" wrapText="1"/>
    </xf>
    <xf numFmtId="0" fontId="23" fillId="2" borderId="1" xfId="9" applyFont="1" applyFill="1" applyBorder="1" applyAlignment="1">
      <alignment horizontal="center" vertical="center" wrapText="1"/>
    </xf>
    <xf numFmtId="0" fontId="18" fillId="2" borderId="1" xfId="0" applyFont="1" applyFill="1" applyBorder="1" applyAlignment="1">
      <alignment vertical="center" wrapText="1"/>
    </xf>
    <xf numFmtId="0" fontId="22" fillId="2" borderId="1" xfId="9" applyFont="1" applyFill="1" applyBorder="1" applyAlignment="1">
      <alignment vertical="center" wrapText="1"/>
    </xf>
    <xf numFmtId="0" fontId="22" fillId="2" borderId="1" xfId="9" applyFont="1" applyFill="1" applyBorder="1" applyAlignment="1">
      <alignment horizontal="center" vertical="center" wrapText="1"/>
    </xf>
    <xf numFmtId="2" fontId="23" fillId="2" borderId="1" xfId="9" applyNumberFormat="1" applyFont="1" applyFill="1" applyBorder="1" applyAlignment="1">
      <alignment horizontal="center" vertical="center" wrapText="1"/>
    </xf>
    <xf numFmtId="167" fontId="22" fillId="2" borderId="1" xfId="9" applyNumberFormat="1" applyFont="1" applyFill="1" applyBorder="1" applyAlignment="1">
      <alignment horizontal="center" vertical="center" wrapText="1"/>
    </xf>
    <xf numFmtId="0" fontId="13" fillId="6" borderId="2" xfId="0" applyFont="1" applyFill="1" applyBorder="1" applyAlignment="1">
      <alignment horizontal="center" vertical="center"/>
    </xf>
    <xf numFmtId="2" fontId="0" fillId="6" borderId="2" xfId="0" applyNumberFormat="1" applyFill="1" applyBorder="1" applyAlignment="1">
      <alignment horizontal="center" vertical="center"/>
    </xf>
    <xf numFmtId="43" fontId="28" fillId="6" borderId="2" xfId="0" applyNumberFormat="1" applyFont="1" applyFill="1" applyBorder="1" applyAlignment="1">
      <alignment horizontal="center" vertical="center"/>
    </xf>
    <xf numFmtId="0" fontId="13" fillId="0" borderId="14" xfId="0" applyFont="1" applyBorder="1" applyAlignment="1">
      <alignment horizontal="center" vertical="center"/>
    </xf>
    <xf numFmtId="0" fontId="27" fillId="0"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0" fillId="0" borderId="8" xfId="0" applyBorder="1" applyAlignment="1">
      <alignment horizontal="center"/>
    </xf>
    <xf numFmtId="0" fontId="0" fillId="0" borderId="1" xfId="0" applyBorder="1" applyAlignment="1">
      <alignment horizontal="center"/>
    </xf>
    <xf numFmtId="0" fontId="6" fillId="3" borderId="1" xfId="0" applyFont="1" applyFill="1" applyBorder="1" applyAlignment="1">
      <alignment horizontal="center" vertical="center" wrapText="1"/>
    </xf>
    <xf numFmtId="0" fontId="4" fillId="0" borderId="1" xfId="2" applyFont="1" applyBorder="1" applyAlignment="1">
      <alignment horizontal="center" vertical="top"/>
    </xf>
    <xf numFmtId="0" fontId="6" fillId="0" borderId="1" xfId="2" applyFont="1" applyBorder="1" applyAlignment="1">
      <alignment horizontal="center" vertical="top" wrapText="1"/>
    </xf>
    <xf numFmtId="0" fontId="20" fillId="7" borderId="5" xfId="0" applyFont="1" applyFill="1" applyBorder="1" applyAlignment="1">
      <alignment horizontal="center"/>
    </xf>
    <xf numFmtId="0" fontId="20" fillId="7" borderId="6" xfId="0" applyFont="1" applyFill="1" applyBorder="1" applyAlignment="1">
      <alignment horizontal="center"/>
    </xf>
    <xf numFmtId="0" fontId="20" fillId="7" borderId="7" xfId="0" applyFont="1" applyFill="1" applyBorder="1" applyAlignment="1">
      <alignment horizontal="center"/>
    </xf>
    <xf numFmtId="0" fontId="2" fillId="5" borderId="8" xfId="0" applyFont="1" applyFill="1" applyBorder="1" applyAlignment="1">
      <alignment horizontal="center"/>
    </xf>
    <xf numFmtId="0" fontId="2" fillId="5" borderId="1" xfId="0" applyFont="1" applyFill="1" applyBorder="1" applyAlignment="1">
      <alignment horizontal="center"/>
    </xf>
    <xf numFmtId="0" fontId="0" fillId="0" borderId="8" xfId="0" applyBorder="1" applyAlignment="1">
      <alignment horizontal="center"/>
    </xf>
    <xf numFmtId="0" fontId="0" fillId="0" borderId="1" xfId="0" applyBorder="1" applyAlignment="1">
      <alignment horizontal="center"/>
    </xf>
    <xf numFmtId="0" fontId="2" fillId="5" borderId="11" xfId="0" applyFont="1" applyFill="1" applyBorder="1" applyAlignment="1">
      <alignment horizontal="center"/>
    </xf>
    <xf numFmtId="0" fontId="2" fillId="5" borderId="12" xfId="0" applyFont="1" applyFill="1" applyBorder="1" applyAlignment="1">
      <alignment horizontal="center"/>
    </xf>
    <xf numFmtId="0" fontId="6" fillId="3" borderId="1" xfId="0" applyFont="1" applyFill="1" applyBorder="1" applyAlignment="1">
      <alignment horizontal="center" vertical="center"/>
    </xf>
    <xf numFmtId="0" fontId="6" fillId="0" borderId="1" xfId="0" applyFont="1" applyBorder="1" applyAlignment="1">
      <alignment horizontal="center" vertical="center" wrapText="1"/>
    </xf>
    <xf numFmtId="0" fontId="6"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26" fillId="8" borderId="1" xfId="0" applyFont="1" applyFill="1" applyBorder="1" applyAlignment="1">
      <alignment horizontal="center"/>
    </xf>
    <xf numFmtId="0" fontId="25" fillId="8" borderId="1" xfId="0" applyFont="1" applyFill="1" applyBorder="1" applyAlignment="1">
      <alignment horizontal="center"/>
    </xf>
    <xf numFmtId="0" fontId="24" fillId="8" borderId="1" xfId="0" applyFont="1" applyFill="1" applyBorder="1" applyAlignment="1">
      <alignment horizontal="right"/>
    </xf>
    <xf numFmtId="0" fontId="15" fillId="8" borderId="4" xfId="7" applyNumberFormat="1" applyFont="1" applyFill="1" applyBorder="1" applyAlignment="1">
      <alignment horizontal="center" vertical="center" wrapText="1"/>
    </xf>
    <xf numFmtId="0" fontId="15" fillId="8" borderId="3" xfId="7" applyNumberFormat="1" applyFont="1" applyFill="1" applyBorder="1" applyAlignment="1">
      <alignment horizontal="center" vertical="center" wrapText="1"/>
    </xf>
    <xf numFmtId="0" fontId="15" fillId="8" borderId="1" xfId="9" applyFont="1" applyFill="1" applyBorder="1" applyAlignment="1">
      <alignment horizontal="center" vertical="center" wrapText="1"/>
    </xf>
    <xf numFmtId="0" fontId="2" fillId="3" borderId="0" xfId="0" applyFont="1" applyFill="1" applyAlignment="1">
      <alignment horizontal="center" vertical="center" wrapText="1"/>
    </xf>
    <xf numFmtId="167" fontId="0" fillId="9" borderId="1" xfId="0" applyNumberFormat="1" applyFill="1" applyBorder="1" applyAlignment="1">
      <alignment horizontal="center"/>
    </xf>
    <xf numFmtId="0" fontId="0" fillId="10" borderId="1" xfId="0" applyFill="1" applyBorder="1" applyAlignment="1">
      <alignment horizontal="center"/>
    </xf>
    <xf numFmtId="0" fontId="0" fillId="9" borderId="1" xfId="0" applyFill="1" applyBorder="1" applyAlignment="1">
      <alignment horizontal="center"/>
    </xf>
    <xf numFmtId="0" fontId="8" fillId="11" borderId="1" xfId="0" applyFont="1" applyFill="1" applyBorder="1" applyAlignment="1">
      <alignment horizontal="center" vertical="center"/>
    </xf>
    <xf numFmtId="166" fontId="8" fillId="11" borderId="1" xfId="0" applyNumberFormat="1" applyFont="1" applyFill="1" applyBorder="1" applyAlignment="1">
      <alignment horizontal="center" vertical="center"/>
    </xf>
    <xf numFmtId="43" fontId="28" fillId="11" borderId="1" xfId="0" applyNumberFormat="1" applyFont="1" applyFill="1" applyBorder="1" applyAlignment="1">
      <alignment horizontal="center" vertical="center"/>
    </xf>
    <xf numFmtId="43" fontId="28" fillId="11" borderId="1" xfId="0" applyNumberFormat="1" applyFont="1" applyFill="1" applyBorder="1" applyAlignment="1">
      <alignment horizontal="left" vertical="center"/>
    </xf>
    <xf numFmtId="2" fontId="28" fillId="12" borderId="1" xfId="0" applyNumberFormat="1" applyFont="1" applyFill="1" applyBorder="1" applyAlignment="1">
      <alignment horizontal="center" vertical="center"/>
    </xf>
    <xf numFmtId="43" fontId="28" fillId="12" borderId="1" xfId="0" applyNumberFormat="1" applyFont="1" applyFill="1" applyBorder="1" applyAlignment="1">
      <alignment horizontal="center" vertical="center"/>
    </xf>
    <xf numFmtId="2" fontId="0" fillId="12" borderId="1" xfId="0" applyNumberFormat="1" applyFill="1" applyBorder="1" applyAlignment="1">
      <alignment horizontal="center" vertical="center"/>
    </xf>
    <xf numFmtId="0" fontId="8" fillId="12" borderId="1" xfId="0" applyFont="1" applyFill="1" applyBorder="1" applyAlignment="1">
      <alignment horizontal="center" vertical="center"/>
    </xf>
    <xf numFmtId="166" fontId="8" fillId="12" borderId="1" xfId="0" applyNumberFormat="1" applyFont="1" applyFill="1" applyBorder="1" applyAlignment="1">
      <alignment horizontal="center" vertical="center"/>
    </xf>
  </cellXfs>
  <cellStyles count="15">
    <cellStyle name="Comma" xfId="1" builtinId="3"/>
    <cellStyle name="Comma 2" xfId="4" xr:uid="{00000000-0005-0000-0000-000001000000}"/>
    <cellStyle name="Comma 2 2" xfId="5" xr:uid="{00000000-0005-0000-0000-000002000000}"/>
    <cellStyle name="Comma 3" xfId="7" xr:uid="{00000000-0005-0000-0000-000003000000}"/>
    <cellStyle name="Comma 3 2" xfId="12" xr:uid="{0FB3BE75-1C3E-4079-B3A8-1ECF0EB54470}"/>
    <cellStyle name="Comma 4" xfId="14" xr:uid="{71A59B0C-09B5-43ED-9ACF-84D6E077A269}"/>
    <cellStyle name="Normal" xfId="0" builtinId="0"/>
    <cellStyle name="Normal 17" xfId="9" xr:uid="{00000000-0005-0000-0000-000005000000}"/>
    <cellStyle name="Normal 2" xfId="2" xr:uid="{00000000-0005-0000-0000-000006000000}"/>
    <cellStyle name="Normal 2 2" xfId="3" xr:uid="{00000000-0005-0000-0000-000007000000}"/>
    <cellStyle name="Normal 2 2 2" xfId="8" xr:uid="{00000000-0005-0000-0000-000008000000}"/>
    <cellStyle name="Normal 2 3" xfId="6" xr:uid="{00000000-0005-0000-0000-000009000000}"/>
    <cellStyle name="Normal 3 2 4" xfId="11" xr:uid="{00000000-0005-0000-0000-00000A000000}"/>
    <cellStyle name="Normal 3 6 3" xfId="10" xr:uid="{00000000-0005-0000-0000-00000B000000}"/>
    <cellStyle name="Normal 4" xfId="13" xr:uid="{283DC26B-183C-4A4A-ADA0-AEA7A6584B1E}"/>
  </cellStyles>
  <dxfs count="19">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calcChain" Target="calcChain.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AAI%20LUCKNOW\ALL%20COMPUTER\Lucknow\All%20Estimate%20T-1%20&amp;%20T-2\Estimate%20Cargo%20Final%2012.08.2021\Users\TEMP.AAI-PC.064\Downloads\SOR%20Narmada%202004-05\final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FILESERVER\Users\srinidhianantharaman\Library\Containers\com.apple.mail\Data\Library\Mail%20Downloads\345334C1-106E-4C7C-9659-BDDFA1FDB6EE\CompositeDesig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AAI%20LUCKNOW\ALL%20COMPUTER\Lucknow\All%20Estimate%20T-1%20&amp;%20T-2\Estimate%20Cargo%20Final%2012.08.2021\Users\TEMP.AAI-PC.064\Downloads\PIYOUS%20JI.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AAI%20LUCKNOW\ALL%20COMPUTER\Lucknow\All%20Estimate%20T-1%20&amp;%20T-2\Estimate%20Cargo%20Final%2012.08.2021\SOR%20Narmada%202004-05\final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548B4EFC\Estimate%20%20Kullu%20T.B.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AAI%20LUCKNOW\ALL%20COMPUTER\Lucknow\All%20Estimate%20T-1%20&amp;%20T-2\Estimate%20Cargo%20Final%2012.08.2021\Users\TEMP.AAI-PC.064\Downloads\Documents%20and%20Settings\AAI\Application%20Data\Microsoft\Excel\SOR%20Narmada%202004-05\final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ct0043/AppData/Local/Microsoft/Windows/INetCache/Content.Outlook/4SW7MT7R/R2%20Comparative%20Statement_CIP%20Lounge_2023_11_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Rate"/>
      <sheetName val="SOR"/>
      <sheetName val="EW"/>
      <sheetName val="STR1"/>
      <sheetName val="STR2"/>
      <sheetName val="STR3"/>
      <sheetName val="LIN1"/>
      <sheetName val="LIN2"/>
      <sheetName val="typical subminor"/>
      <sheetName val="Road"/>
      <sheetName val="S&amp;I"/>
      <sheetName val="machi"/>
      <sheetName val="TRANS1"/>
      <sheetName val="trans"/>
      <sheetName val="mes-fb"/>
      <sheetName val="mes-pl"/>
      <sheetName val="XL4Test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s"/>
      <sheetName val="NOT FULL RESTRAINT"/>
      <sheetName val="BEARING &amp; BUCKLING"/>
      <sheetName val="PFC"/>
      <sheetName val="UC"/>
      <sheetName val="RSJ"/>
      <sheetName val="FULL RESTRAINT"/>
      <sheetName val="CANTILEVER"/>
      <sheetName val="Notes"/>
      <sheetName val="About"/>
      <sheetName val="Other"/>
      <sheetName val="UB"/>
      <sheetName val="CASHFLOWS"/>
      <sheetName val="OVER HEADS"/>
      <sheetName val="AutoOpen Stub Data"/>
      <sheetName val="Detail"/>
      <sheetName val="Costing"/>
      <sheetName val="LEVEL SHEET"/>
      <sheetName val="Rate Analysis"/>
      <sheetName val="MN T.B."/>
      <sheetName val="FitOutConfCentre"/>
      <sheetName val="Internet"/>
      <sheetName val="concrete"/>
      <sheetName val="Field Values"/>
      <sheetName val="Material "/>
      <sheetName val="Consolidated"/>
      <sheetName val="L4-L15"/>
      <sheetName val="KP1590_E"/>
      <sheetName val="Sheet1"/>
      <sheetName val="Cashflow projection"/>
      <sheetName val="CABLERET"/>
      <sheetName val="Earthing Tower-1"/>
      <sheetName val="detail'02"/>
      <sheetName val="old_serial no."/>
      <sheetName val="tot_ass_9697"/>
      <sheetName val="Material"/>
    </sheetNames>
    <sheetDataSet>
      <sheetData sheetId="0" refreshError="1">
        <row r="9">
          <cell r="D9">
            <v>15.5</v>
          </cell>
        </row>
        <row r="33">
          <cell r="D33">
            <v>245</v>
          </cell>
        </row>
        <row r="36">
          <cell r="H36">
            <v>3320.8711200000007</v>
          </cell>
        </row>
        <row r="40">
          <cell r="P40">
            <v>2680.4174040000007</v>
          </cell>
        </row>
      </sheetData>
      <sheetData sheetId="1" refreshError="1"/>
      <sheetData sheetId="2" refreshError="1"/>
      <sheetData sheetId="3" refreshError="1">
        <row r="11">
          <cell r="S11">
            <v>9</v>
          </cell>
        </row>
        <row r="18">
          <cell r="E18">
            <v>275</v>
          </cell>
        </row>
      </sheetData>
      <sheetData sheetId="4" refreshError="1">
        <row r="21">
          <cell r="C21">
            <v>1</v>
          </cell>
        </row>
        <row r="22">
          <cell r="B22" t="str">
            <v>&gt; 50.00</v>
          </cell>
        </row>
        <row r="23">
          <cell r="B23">
            <v>50</v>
          </cell>
        </row>
        <row r="24">
          <cell r="B24">
            <v>10</v>
          </cell>
        </row>
        <row r="25">
          <cell r="B25">
            <v>5</v>
          </cell>
        </row>
        <row r="26">
          <cell r="B26">
            <v>2</v>
          </cell>
        </row>
        <row r="27">
          <cell r="B27">
            <v>1.5</v>
          </cell>
        </row>
        <row r="28">
          <cell r="B28">
            <v>1</v>
          </cell>
        </row>
        <row r="29">
          <cell r="B29">
            <v>0.5</v>
          </cell>
        </row>
        <row r="30">
          <cell r="B30">
            <v>0</v>
          </cell>
        </row>
        <row r="31">
          <cell r="B31">
            <v>-0.1</v>
          </cell>
        </row>
        <row r="32">
          <cell r="B32">
            <v>-0.2</v>
          </cell>
        </row>
        <row r="33">
          <cell r="B33">
            <v>-0.3</v>
          </cell>
        </row>
        <row r="34">
          <cell r="B34">
            <v>-0.4</v>
          </cell>
        </row>
        <row r="35">
          <cell r="B35">
            <v>-0.5</v>
          </cell>
        </row>
        <row r="36">
          <cell r="B36">
            <v>-0.6</v>
          </cell>
        </row>
        <row r="37">
          <cell r="B37">
            <v>-0.7</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ry"/>
      <sheetName val="DATA"/>
    </sheetNames>
    <sheetDataSet>
      <sheetData sheetId="0"/>
      <sheetData sheetId="1">
        <row r="3">
          <cell r="H3" t="str">
            <v>SIZE</v>
          </cell>
          <cell r="I3" t="str">
            <v>M25</v>
          </cell>
          <cell r="J3" t="str">
            <v>M30</v>
          </cell>
          <cell r="K3" t="str">
            <v>M40</v>
          </cell>
        </row>
        <row r="4">
          <cell r="H4">
            <v>8</v>
          </cell>
          <cell r="I4">
            <v>0.32800000000000001</v>
          </cell>
          <cell r="J4">
            <v>0.30399999999999999</v>
          </cell>
          <cell r="K4">
            <v>0.27200000000000002</v>
          </cell>
        </row>
        <row r="5">
          <cell r="H5">
            <v>10</v>
          </cell>
          <cell r="I5">
            <v>0.41</v>
          </cell>
          <cell r="J5">
            <v>0.38</v>
          </cell>
          <cell r="K5">
            <v>0.34</v>
          </cell>
        </row>
        <row r="6">
          <cell r="H6">
            <v>12</v>
          </cell>
          <cell r="I6">
            <v>0.49199999999999999</v>
          </cell>
          <cell r="J6">
            <v>0.45600000000000002</v>
          </cell>
          <cell r="K6">
            <v>0.40799999999999997</v>
          </cell>
        </row>
        <row r="7">
          <cell r="H7">
            <v>16</v>
          </cell>
          <cell r="I7">
            <v>0.65600000000000003</v>
          </cell>
          <cell r="J7">
            <v>0.60799999999999998</v>
          </cell>
          <cell r="K7">
            <v>0.54400000000000004</v>
          </cell>
        </row>
        <row r="8">
          <cell r="H8">
            <v>20</v>
          </cell>
          <cell r="I8">
            <v>0.82</v>
          </cell>
          <cell r="J8">
            <v>0.76</v>
          </cell>
          <cell r="K8">
            <v>0.68</v>
          </cell>
        </row>
        <row r="9">
          <cell r="H9">
            <v>25</v>
          </cell>
          <cell r="I9">
            <v>1.0249999999999999</v>
          </cell>
          <cell r="J9">
            <v>0.95</v>
          </cell>
          <cell r="K9">
            <v>0.85</v>
          </cell>
        </row>
        <row r="10">
          <cell r="H10">
            <v>28</v>
          </cell>
          <cell r="I10">
            <v>1.1479999999999999</v>
          </cell>
          <cell r="J10">
            <v>1.0640000000000001</v>
          </cell>
          <cell r="K10">
            <v>0.95199999999999996</v>
          </cell>
        </row>
        <row r="11">
          <cell r="H11">
            <v>32</v>
          </cell>
          <cell r="I11">
            <v>1.3120000000000001</v>
          </cell>
          <cell r="J11">
            <v>1.216</v>
          </cell>
          <cell r="K11">
            <v>1.0880000000000001</v>
          </cell>
        </row>
        <row r="30">
          <cell r="C30" t="str">
            <v>Fdn. Lvl.</v>
          </cell>
        </row>
        <row r="31">
          <cell r="C31" t="str">
            <v>Bas Fl. Lvl.</v>
          </cell>
        </row>
        <row r="32">
          <cell r="C32" t="str">
            <v>Gr. Fl. Lvl.</v>
          </cell>
        </row>
        <row r="33">
          <cell r="C33" t="str">
            <v>I st Fl. Lvl.</v>
          </cell>
        </row>
        <row r="34">
          <cell r="C34" t="str">
            <v>II nd Fl. Lvl.</v>
          </cell>
        </row>
        <row r="35">
          <cell r="C35" t="str">
            <v>III rd Fl. Lvl.</v>
          </cell>
        </row>
        <row r="36">
          <cell r="C36" t="str">
            <v>IV th Fl. Lvl.</v>
          </cell>
        </row>
        <row r="38">
          <cell r="C38" t="str">
            <v>Plinth</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Rate"/>
      <sheetName val="SOR"/>
      <sheetName val="EW"/>
      <sheetName val="STR1"/>
      <sheetName val="STR2"/>
      <sheetName val="STR3"/>
      <sheetName val="LIN1"/>
      <sheetName val="LIN2"/>
      <sheetName val="typical subminor"/>
      <sheetName val="Road"/>
      <sheetName val="S&amp;I"/>
      <sheetName val="machi"/>
      <sheetName val="TRANS1"/>
      <sheetName val="trans"/>
      <sheetName val="mes-fb"/>
      <sheetName val="mes-pl"/>
      <sheetName val="XL4Test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stract"/>
      <sheetName val="Estimate"/>
      <sheetName val="Meas"/>
      <sheetName val="Rate Analysis"/>
      <sheetName val="Analysis-Pav"/>
      <sheetName val="Annx A"/>
      <sheetName val="Cost Index"/>
      <sheetName val="Basic Rate"/>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Rate"/>
      <sheetName val="SOR"/>
      <sheetName val="EW"/>
      <sheetName val="STR1"/>
      <sheetName val="STR2"/>
      <sheetName val="STR3"/>
      <sheetName val="LIN1"/>
      <sheetName val="LIN2"/>
      <sheetName val="typical subminor"/>
      <sheetName val="Road"/>
      <sheetName val="S&amp;I"/>
      <sheetName val="machi"/>
      <sheetName val="TRANS1"/>
      <sheetName val="trans"/>
      <sheetName val="mes-fb"/>
      <sheetName val="mes-pl"/>
      <sheetName val="XL4Test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ivil &amp; Dismantling"/>
      <sheetName val="Structural Steel"/>
      <sheetName val="Electrical Work"/>
      <sheetName val="PHE and FF"/>
      <sheetName val="HVAC"/>
      <sheetName val="Light Fixtures"/>
      <sheetName val="Furniture"/>
      <sheetName val="LOM-MEP"/>
      <sheetName val="LOM-C&amp;I"/>
      <sheetName val="Furniture Specs"/>
    </sheetNames>
    <sheetDataSet>
      <sheetData sheetId="0"/>
      <sheetData sheetId="1"/>
      <sheetData sheetId="2">
        <row r="31">
          <cell r="F31">
            <v>546000</v>
          </cell>
        </row>
      </sheetData>
      <sheetData sheetId="3">
        <row r="60">
          <cell r="F60">
            <v>2253020</v>
          </cell>
        </row>
        <row r="95">
          <cell r="F95">
            <v>424200</v>
          </cell>
        </row>
        <row r="138">
          <cell r="F138">
            <v>727650</v>
          </cell>
        </row>
        <row r="162">
          <cell r="F162">
            <v>519300</v>
          </cell>
        </row>
        <row r="168">
          <cell r="F168">
            <v>114550</v>
          </cell>
        </row>
      </sheetData>
      <sheetData sheetId="4">
        <row r="42">
          <cell r="F42">
            <v>538400</v>
          </cell>
        </row>
        <row r="73">
          <cell r="F73">
            <v>97725</v>
          </cell>
        </row>
        <row r="88">
          <cell r="F88">
            <v>94480</v>
          </cell>
        </row>
        <row r="114">
          <cell r="F114">
            <v>499170</v>
          </cell>
        </row>
      </sheetData>
      <sheetData sheetId="5">
        <row r="56">
          <cell r="F56">
            <v>1148700</v>
          </cell>
        </row>
        <row r="80">
          <cell r="F80">
            <v>490000</v>
          </cell>
        </row>
      </sheetData>
      <sheetData sheetId="6">
        <row r="36">
          <cell r="G36">
            <v>1905480</v>
          </cell>
        </row>
      </sheetData>
      <sheetData sheetId="7">
        <row r="47">
          <cell r="F47">
            <v>3636500</v>
          </cell>
        </row>
      </sheetData>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D54"/>
  <sheetViews>
    <sheetView showZeros="0" view="pageBreakPreview" zoomScaleNormal="110" zoomScaleSheetLayoutView="100" workbookViewId="0">
      <selection activeCell="C11" sqref="C11"/>
    </sheetView>
  </sheetViews>
  <sheetFormatPr defaultColWidth="9.1796875" defaultRowHeight="13"/>
  <cols>
    <col min="1" max="1" width="9.453125" style="17" customWidth="1"/>
    <col min="2" max="2" width="55.1796875" style="2" customWidth="1"/>
    <col min="3" max="3" width="19.1796875" style="2" customWidth="1"/>
    <col min="4" max="16384" width="9.1796875" style="2"/>
  </cols>
  <sheetData>
    <row r="1" spans="1:4">
      <c r="A1" s="148" t="s">
        <v>0</v>
      </c>
      <c r="B1" s="148"/>
      <c r="C1" s="1"/>
    </row>
    <row r="2" spans="1:4" ht="27.75" customHeight="1">
      <c r="A2" s="149" t="e">
        <f>#REF!</f>
        <v>#REF!</v>
      </c>
      <c r="B2" s="149"/>
      <c r="C2" s="3"/>
    </row>
    <row r="3" spans="1:4" ht="3.75" customHeight="1">
      <c r="A3" s="4"/>
      <c r="B3" s="4"/>
      <c r="C3" s="4"/>
    </row>
    <row r="4" spans="1:4" ht="25.5" customHeight="1">
      <c r="A4" s="5" t="s">
        <v>1</v>
      </c>
      <c r="B4" s="6" t="s">
        <v>2</v>
      </c>
      <c r="C4" s="7" t="e">
        <f>#REF!</f>
        <v>#REF!</v>
      </c>
    </row>
    <row r="5" spans="1:4">
      <c r="A5" s="5"/>
      <c r="B5" s="6"/>
      <c r="C5" s="8" t="s">
        <v>3</v>
      </c>
      <c r="D5" s="35" t="s">
        <v>4</v>
      </c>
    </row>
    <row r="6" spans="1:4" ht="15" customHeight="1">
      <c r="A6" s="5"/>
      <c r="B6" s="6"/>
      <c r="C6" s="8"/>
    </row>
    <row r="7" spans="1:4" s="12" customFormat="1">
      <c r="A7" s="9">
        <v>1</v>
      </c>
      <c r="B7" s="10" t="s">
        <v>5</v>
      </c>
      <c r="C7" s="11"/>
    </row>
    <row r="8" spans="1:4" s="12" customFormat="1">
      <c r="A8" s="13" t="s">
        <v>6</v>
      </c>
      <c r="B8" s="14" t="s">
        <v>7</v>
      </c>
      <c r="C8" s="11" t="e">
        <f>#REF!</f>
        <v>#REF!</v>
      </c>
    </row>
    <row r="9" spans="1:4" s="12" customFormat="1">
      <c r="A9" s="13" t="s">
        <v>8</v>
      </c>
      <c r="B9" s="14" t="s">
        <v>9</v>
      </c>
      <c r="C9" s="11" t="e">
        <f>#REF!</f>
        <v>#REF!</v>
      </c>
    </row>
    <row r="10" spans="1:4" s="12" customFormat="1">
      <c r="A10" s="13" t="s">
        <v>10</v>
      </c>
      <c r="B10" s="14" t="s">
        <v>11</v>
      </c>
      <c r="C10" s="11" t="e">
        <f>#REF!</f>
        <v>#REF!</v>
      </c>
    </row>
    <row r="11" spans="1:4" s="12" customFormat="1">
      <c r="A11" s="13" t="s">
        <v>12</v>
      </c>
      <c r="B11" s="14" t="s">
        <v>13</v>
      </c>
      <c r="C11" s="11" t="e">
        <f>#REF!</f>
        <v>#REF!</v>
      </c>
    </row>
    <row r="12" spans="1:4" s="12" customFormat="1" ht="25">
      <c r="A12" s="13" t="s">
        <v>14</v>
      </c>
      <c r="B12" s="14" t="s">
        <v>15</v>
      </c>
      <c r="C12" s="11" t="e">
        <f>#REF!</f>
        <v>#REF!</v>
      </c>
    </row>
    <row r="13" spans="1:4" s="12" customFormat="1">
      <c r="A13" s="13" t="s">
        <v>16</v>
      </c>
      <c r="B13" s="14" t="s">
        <v>17</v>
      </c>
      <c r="C13" s="11" t="e">
        <f>#REF!</f>
        <v>#REF!</v>
      </c>
    </row>
    <row r="14" spans="1:4" s="12" customFormat="1">
      <c r="A14" s="13" t="s">
        <v>18</v>
      </c>
      <c r="B14" s="14" t="s">
        <v>19</v>
      </c>
      <c r="C14" s="11" t="e">
        <f>#REF!</f>
        <v>#REF!</v>
      </c>
    </row>
    <row r="15" spans="1:4" s="12" customFormat="1">
      <c r="A15" s="13" t="s">
        <v>20</v>
      </c>
      <c r="B15" s="14" t="s">
        <v>21</v>
      </c>
      <c r="C15" s="11" t="e">
        <f>#REF!</f>
        <v>#REF!</v>
      </c>
    </row>
    <row r="16" spans="1:4" s="12" customFormat="1">
      <c r="A16" s="9">
        <v>2</v>
      </c>
      <c r="B16" s="10" t="s">
        <v>22</v>
      </c>
      <c r="C16" s="11">
        <f>'[7]Structural Steel'!F31</f>
        <v>546000</v>
      </c>
    </row>
    <row r="17" spans="1:3" s="12" customFormat="1">
      <c r="A17" s="9">
        <v>3</v>
      </c>
      <c r="B17" s="10" t="s">
        <v>23</v>
      </c>
      <c r="C17" s="11"/>
    </row>
    <row r="18" spans="1:3" s="12" customFormat="1">
      <c r="A18" s="13" t="s">
        <v>6</v>
      </c>
      <c r="B18" s="14" t="s">
        <v>24</v>
      </c>
      <c r="C18" s="11">
        <f>'[7]Electrical Work'!F60</f>
        <v>2253020</v>
      </c>
    </row>
    <row r="19" spans="1:3" s="12" customFormat="1">
      <c r="A19" s="13" t="s">
        <v>8</v>
      </c>
      <c r="B19" s="14" t="s">
        <v>25</v>
      </c>
      <c r="C19" s="11">
        <f>'[7]Electrical Work'!F95</f>
        <v>424200</v>
      </c>
    </row>
    <row r="20" spans="1:3" s="12" customFormat="1">
      <c r="A20" s="13" t="s">
        <v>10</v>
      </c>
      <c r="B20" s="14" t="s">
        <v>26</v>
      </c>
      <c r="C20" s="11">
        <f>'[7]Electrical Work'!F138</f>
        <v>727650</v>
      </c>
    </row>
    <row r="21" spans="1:3" s="12" customFormat="1">
      <c r="A21" s="13" t="s">
        <v>12</v>
      </c>
      <c r="B21" s="14" t="s">
        <v>27</v>
      </c>
      <c r="C21" s="11">
        <f>'[7]Electrical Work'!F162</f>
        <v>519300</v>
      </c>
    </row>
    <row r="22" spans="1:3" s="12" customFormat="1">
      <c r="A22" s="13" t="s">
        <v>14</v>
      </c>
      <c r="B22" s="14" t="s">
        <v>28</v>
      </c>
      <c r="C22" s="11">
        <f>'[7]Electrical Work'!F168</f>
        <v>114550</v>
      </c>
    </row>
    <row r="23" spans="1:3" s="12" customFormat="1">
      <c r="A23" s="9">
        <v>4</v>
      </c>
      <c r="B23" s="10" t="s">
        <v>29</v>
      </c>
      <c r="C23" s="11"/>
    </row>
    <row r="24" spans="1:3" s="12" customFormat="1">
      <c r="A24" s="13" t="s">
        <v>6</v>
      </c>
      <c r="B24" s="14" t="s">
        <v>30</v>
      </c>
      <c r="C24" s="11">
        <f>'[7]PHE and FF'!F42</f>
        <v>538400</v>
      </c>
    </row>
    <row r="25" spans="1:3" s="12" customFormat="1">
      <c r="A25" s="13" t="s">
        <v>8</v>
      </c>
      <c r="B25" s="14" t="s">
        <v>31</v>
      </c>
      <c r="C25" s="11">
        <f>'[7]PHE and FF'!F73</f>
        <v>97725</v>
      </c>
    </row>
    <row r="26" spans="1:3" s="12" customFormat="1">
      <c r="A26" s="13" t="s">
        <v>10</v>
      </c>
      <c r="B26" s="14" t="s">
        <v>32</v>
      </c>
      <c r="C26" s="11">
        <f>'[7]PHE and FF'!F88</f>
        <v>94480</v>
      </c>
    </row>
    <row r="27" spans="1:3" s="12" customFormat="1">
      <c r="A27" s="13" t="s">
        <v>12</v>
      </c>
      <c r="B27" s="14" t="s">
        <v>33</v>
      </c>
      <c r="C27" s="11">
        <f>'[7]PHE and FF'!F114</f>
        <v>499170</v>
      </c>
    </row>
    <row r="28" spans="1:3" s="12" customFormat="1">
      <c r="A28" s="9">
        <v>5</v>
      </c>
      <c r="B28" s="10" t="s">
        <v>34</v>
      </c>
      <c r="C28" s="11"/>
    </row>
    <row r="29" spans="1:3" s="12" customFormat="1">
      <c r="A29" s="13" t="s">
        <v>6</v>
      </c>
      <c r="B29" s="14" t="s">
        <v>35</v>
      </c>
      <c r="C29" s="11">
        <f>[7]HVAC!F56</f>
        <v>1148700</v>
      </c>
    </row>
    <row r="30" spans="1:3" s="12" customFormat="1">
      <c r="A30" s="13" t="s">
        <v>8</v>
      </c>
      <c r="B30" s="14" t="s">
        <v>36</v>
      </c>
      <c r="C30" s="11">
        <f>[7]HVAC!F80</f>
        <v>490000</v>
      </c>
    </row>
    <row r="31" spans="1:3" s="12" customFormat="1">
      <c r="A31" s="9">
        <v>6</v>
      </c>
      <c r="B31" s="10" t="s">
        <v>37</v>
      </c>
      <c r="C31" s="11">
        <f>[7]Furniture!F47</f>
        <v>3636500</v>
      </c>
    </row>
    <row r="32" spans="1:3" s="12" customFormat="1">
      <c r="A32" s="9">
        <v>7</v>
      </c>
      <c r="B32" s="10" t="s">
        <v>38</v>
      </c>
      <c r="C32" s="11">
        <f>'[7]Light Fixtures'!G36</f>
        <v>1905480</v>
      </c>
    </row>
    <row r="33" spans="1:3" s="16" customFormat="1">
      <c r="A33" s="9"/>
      <c r="B33" s="10" t="s">
        <v>39</v>
      </c>
      <c r="C33" s="15" t="e">
        <f t="shared" ref="C33" si="0">SUM(C8:C32)</f>
        <v>#REF!</v>
      </c>
    </row>
    <row r="34" spans="1:3" s="16" customFormat="1">
      <c r="A34" s="9"/>
      <c r="B34" s="10" t="s">
        <v>40</v>
      </c>
      <c r="C34" s="15" t="e">
        <f t="shared" ref="C34" si="1">C33*0.18</f>
        <v>#REF!</v>
      </c>
    </row>
    <row r="35" spans="1:3" s="16" customFormat="1">
      <c r="A35" s="9"/>
      <c r="B35" s="10" t="s">
        <v>41</v>
      </c>
      <c r="C35" s="15" t="e">
        <f t="shared" ref="C35" si="2">C33+C34</f>
        <v>#REF!</v>
      </c>
    </row>
    <row r="54" spans="1:3" s="19" customFormat="1">
      <c r="A54" s="17"/>
      <c r="B54" s="18"/>
      <c r="C54" s="18"/>
    </row>
  </sheetData>
  <mergeCells count="2">
    <mergeCell ref="A1:B1"/>
    <mergeCell ref="A2:B2"/>
  </mergeCells>
  <printOptions horizontalCentered="1"/>
  <pageMargins left="0.15748031496062992" right="0.19685039370078741" top="0.47244094488188981" bottom="0.70866141732283472" header="0.15748031496062992" footer="0.15748031496062992"/>
  <pageSetup paperSize="9" fitToHeight="100" orientation="landscape" r:id="rId1"/>
  <headerFooter alignWithMargins="0">
    <oddFooter>&amp;RPage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5"/>
  <sheetViews>
    <sheetView tabSelected="1" workbookViewId="0">
      <pane ySplit="6" topLeftCell="A16" activePane="bottomLeft" state="frozen"/>
      <selection activeCell="E7" sqref="E7"/>
      <selection pane="bottomLeft" activeCell="E27" sqref="E27"/>
    </sheetView>
  </sheetViews>
  <sheetFormatPr defaultRowHeight="14.5"/>
  <cols>
    <col min="1" max="1" width="4.453125" bestFit="1" customWidth="1"/>
    <col min="2" max="2" width="27.453125" customWidth="1"/>
    <col min="3" max="3" width="14.453125" style="97" bestFit="1" customWidth="1"/>
    <col min="4" max="4" width="12.453125" bestFit="1" customWidth="1"/>
    <col min="5" max="5" width="14.453125" bestFit="1" customWidth="1"/>
    <col min="6" max="6" width="17.7265625" bestFit="1" customWidth="1"/>
    <col min="7" max="7" width="11.453125" style="69" customWidth="1"/>
    <col min="9" max="9" width="9.6328125" bestFit="1" customWidth="1"/>
  </cols>
  <sheetData>
    <row r="1" spans="1:7" ht="21">
      <c r="A1" s="23" t="s">
        <v>64</v>
      </c>
    </row>
    <row r="2" spans="1:7">
      <c r="A2" s="24" t="s">
        <v>65</v>
      </c>
    </row>
    <row r="3" spans="1:7">
      <c r="A3" s="24" t="s">
        <v>111</v>
      </c>
    </row>
    <row r="4" spans="1:7" ht="15" thickBot="1">
      <c r="A4" s="24" t="s">
        <v>112</v>
      </c>
    </row>
    <row r="5" spans="1:7">
      <c r="A5" s="150" t="s">
        <v>66</v>
      </c>
      <c r="B5" s="151"/>
      <c r="C5" s="151"/>
      <c r="D5" s="151"/>
      <c r="E5" s="151"/>
      <c r="F5" s="151"/>
      <c r="G5" s="152"/>
    </row>
    <row r="6" spans="1:7">
      <c r="A6" s="29" t="s">
        <v>67</v>
      </c>
      <c r="B6" s="30" t="s">
        <v>68</v>
      </c>
      <c r="C6" s="98" t="s">
        <v>69</v>
      </c>
      <c r="D6" s="30" t="s">
        <v>75</v>
      </c>
      <c r="E6" s="30" t="s">
        <v>70</v>
      </c>
      <c r="F6" s="30" t="s">
        <v>71</v>
      </c>
      <c r="G6" s="31" t="s">
        <v>76</v>
      </c>
    </row>
    <row r="7" spans="1:7">
      <c r="A7" s="26">
        <v>1</v>
      </c>
      <c r="B7" s="32" t="s">
        <v>113</v>
      </c>
      <c r="C7" s="119">
        <f>'Abstract AHU CIP Lounge'!G26</f>
        <v>607280</v>
      </c>
      <c r="D7" s="65">
        <f>'Abstract AHU CIP Lounge'!I26</f>
        <v>602450</v>
      </c>
      <c r="E7" s="25">
        <f>C7-D7</f>
        <v>4830</v>
      </c>
      <c r="F7" s="25">
        <f>C7-E7</f>
        <v>602450</v>
      </c>
      <c r="G7" s="70" t="s">
        <v>72</v>
      </c>
    </row>
    <row r="8" spans="1:7">
      <c r="A8" s="153" t="s">
        <v>77</v>
      </c>
      <c r="B8" s="154"/>
      <c r="C8" s="99">
        <f>SUM(C7:C7)</f>
        <v>607280</v>
      </c>
      <c r="D8" s="28">
        <f>SUM(D7:D7)</f>
        <v>602450</v>
      </c>
      <c r="E8" s="28">
        <f>SUM(E7:E7)</f>
        <v>4830</v>
      </c>
      <c r="F8" s="28">
        <f>SUM(F7:F7)</f>
        <v>602450</v>
      </c>
      <c r="G8" s="71"/>
    </row>
    <row r="9" spans="1:7">
      <c r="A9" s="155" t="s">
        <v>73</v>
      </c>
      <c r="B9" s="156"/>
      <c r="C9" s="119">
        <f>+C8*18/100</f>
        <v>109310.39999999999</v>
      </c>
      <c r="D9" s="27">
        <f t="shared" ref="D9:F9" si="0">+D8*18/100</f>
        <v>108441</v>
      </c>
      <c r="E9" s="27">
        <f t="shared" si="0"/>
        <v>869.4</v>
      </c>
      <c r="F9" s="27">
        <f t="shared" si="0"/>
        <v>108441</v>
      </c>
      <c r="G9" s="70"/>
    </row>
    <row r="10" spans="1:7" ht="15" thickBot="1">
      <c r="A10" s="157" t="s">
        <v>74</v>
      </c>
      <c r="B10" s="158"/>
      <c r="C10" s="100">
        <f>+C8+C9</f>
        <v>716590.4</v>
      </c>
      <c r="D10" s="33">
        <f t="shared" ref="D10:F10" si="1">+D8+D9</f>
        <v>710891</v>
      </c>
      <c r="E10" s="33">
        <f t="shared" si="1"/>
        <v>5699.4</v>
      </c>
      <c r="F10" s="33">
        <f t="shared" si="1"/>
        <v>710891</v>
      </c>
      <c r="G10" s="72"/>
    </row>
    <row r="12" spans="1:7">
      <c r="A12" s="20"/>
      <c r="B12" s="34" t="s">
        <v>78</v>
      </c>
      <c r="C12" s="120"/>
    </row>
    <row r="14" spans="1:7" ht="21">
      <c r="A14" s="23" t="s">
        <v>64</v>
      </c>
      <c r="B14" s="90"/>
      <c r="D14" s="90"/>
      <c r="E14" s="90"/>
      <c r="F14" s="90"/>
    </row>
    <row r="15" spans="1:7">
      <c r="A15" s="24" t="s">
        <v>65</v>
      </c>
      <c r="B15" s="90"/>
      <c r="D15" s="90"/>
      <c r="E15" s="90"/>
      <c r="F15" s="90"/>
    </row>
    <row r="16" spans="1:7">
      <c r="A16" s="24" t="s">
        <v>111</v>
      </c>
      <c r="B16" s="90"/>
      <c r="D16" s="90"/>
      <c r="E16" s="90"/>
      <c r="F16" s="90"/>
    </row>
    <row r="17" spans="1:7" ht="15" thickBot="1">
      <c r="A17" s="24" t="s">
        <v>137</v>
      </c>
      <c r="B17" s="90"/>
      <c r="D17" s="90"/>
      <c r="E17" s="90"/>
      <c r="F17" s="90"/>
    </row>
    <row r="18" spans="1:7">
      <c r="A18" s="150" t="s">
        <v>66</v>
      </c>
      <c r="B18" s="151"/>
      <c r="C18" s="151"/>
      <c r="D18" s="151"/>
      <c r="E18" s="151"/>
      <c r="F18" s="151"/>
      <c r="G18" s="152"/>
    </row>
    <row r="19" spans="1:7">
      <c r="A19" s="29" t="s">
        <v>67</v>
      </c>
      <c r="B19" s="30" t="s">
        <v>68</v>
      </c>
      <c r="C19" s="98" t="s">
        <v>69</v>
      </c>
      <c r="D19" s="30" t="s">
        <v>139</v>
      </c>
      <c r="E19" s="30" t="s">
        <v>70</v>
      </c>
      <c r="F19" s="30" t="s">
        <v>71</v>
      </c>
      <c r="G19" s="31" t="s">
        <v>76</v>
      </c>
    </row>
    <row r="20" spans="1:7">
      <c r="A20" s="145">
        <v>1</v>
      </c>
      <c r="B20" s="32" t="s">
        <v>138</v>
      </c>
      <c r="C20" s="119">
        <f>'Abstract AHU CIP Lounge'!G39</f>
        <v>0</v>
      </c>
      <c r="D20" s="65">
        <f>'Abstract AHU CIP Lounge'!K26</f>
        <v>141265</v>
      </c>
      <c r="E20" s="25">
        <f>C20-D20</f>
        <v>-141265</v>
      </c>
      <c r="F20" s="25">
        <f>C20-E20</f>
        <v>141265</v>
      </c>
      <c r="G20" s="70" t="s">
        <v>72</v>
      </c>
    </row>
    <row r="21" spans="1:7">
      <c r="A21" s="153" t="s">
        <v>77</v>
      </c>
      <c r="B21" s="154"/>
      <c r="C21" s="99">
        <f>SUM(C20:C20)</f>
        <v>0</v>
      </c>
      <c r="D21" s="28">
        <f>SUM(D20:D20)</f>
        <v>141265</v>
      </c>
      <c r="E21" s="28">
        <f>SUM(E20:E20)</f>
        <v>-141265</v>
      </c>
      <c r="F21" s="28">
        <f>SUM(F20:F20)</f>
        <v>141265</v>
      </c>
      <c r="G21" s="71"/>
    </row>
    <row r="22" spans="1:7">
      <c r="A22" s="155" t="s">
        <v>73</v>
      </c>
      <c r="B22" s="156"/>
      <c r="C22" s="119">
        <f>+C21*18/100</f>
        <v>0</v>
      </c>
      <c r="D22" s="27">
        <f t="shared" ref="D22:F22" si="2">+D21*18/100</f>
        <v>25427.7</v>
      </c>
      <c r="E22" s="27">
        <f t="shared" si="2"/>
        <v>-25427.7</v>
      </c>
      <c r="F22" s="27">
        <f t="shared" si="2"/>
        <v>25427.7</v>
      </c>
      <c r="G22" s="70"/>
    </row>
    <row r="23" spans="1:7" ht="15" thickBot="1">
      <c r="A23" s="157" t="s">
        <v>74</v>
      </c>
      <c r="B23" s="158"/>
      <c r="C23" s="100">
        <f>+C21+C22</f>
        <v>0</v>
      </c>
      <c r="D23" s="33">
        <f t="shared" ref="D23:F23" si="3">+D21+D22</f>
        <v>166692.70000000001</v>
      </c>
      <c r="E23" s="33">
        <f t="shared" si="3"/>
        <v>-166692.70000000001</v>
      </c>
      <c r="F23" s="33">
        <f t="shared" si="3"/>
        <v>166692.70000000001</v>
      </c>
      <c r="G23" s="72"/>
    </row>
    <row r="24" spans="1:7">
      <c r="A24" s="90"/>
      <c r="B24" s="90"/>
      <c r="D24" s="90"/>
      <c r="E24" s="90"/>
      <c r="F24" s="90"/>
    </row>
    <row r="25" spans="1:7">
      <c r="A25" s="91"/>
      <c r="B25" s="34" t="s">
        <v>78</v>
      </c>
      <c r="C25" s="120"/>
      <c r="D25" s="90"/>
      <c r="E25" s="90"/>
      <c r="F25" s="90"/>
    </row>
  </sheetData>
  <mergeCells count="8">
    <mergeCell ref="A21:B21"/>
    <mergeCell ref="A22:B22"/>
    <mergeCell ref="A23:B23"/>
    <mergeCell ref="A5:G5"/>
    <mergeCell ref="A8:B8"/>
    <mergeCell ref="A9:B9"/>
    <mergeCell ref="A10:B10"/>
    <mergeCell ref="A18:G1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BD90AD-0B09-402B-9B08-0E13AB5FDAE3}">
  <dimension ref="A1:O31"/>
  <sheetViews>
    <sheetView topLeftCell="A20" zoomScale="90" zoomScaleNormal="90" workbookViewId="0">
      <selection activeCell="K27" sqref="K27"/>
    </sheetView>
  </sheetViews>
  <sheetFormatPr defaultRowHeight="14.5"/>
  <cols>
    <col min="1" max="1" width="13" customWidth="1"/>
    <col min="2" max="2" width="52" customWidth="1"/>
    <col min="6" max="6" width="10.1796875" bestFit="1" customWidth="1"/>
    <col min="7" max="7" width="11.26953125" customWidth="1"/>
    <col min="8" max="8" width="9.90625" customWidth="1"/>
    <col min="9" max="9" width="10.81640625" customWidth="1"/>
    <col min="10" max="10" width="8.90625" style="90" customWidth="1"/>
    <col min="11" max="11" width="11.36328125" style="90" customWidth="1"/>
  </cols>
  <sheetData>
    <row r="1" spans="1:15">
      <c r="A1" s="20"/>
      <c r="B1" s="20"/>
      <c r="C1" s="20"/>
      <c r="D1" s="20"/>
      <c r="E1" s="20"/>
      <c r="F1" s="20"/>
      <c r="G1" s="20"/>
      <c r="H1" s="20"/>
      <c r="I1" s="20"/>
      <c r="J1" s="91"/>
      <c r="K1" s="91"/>
      <c r="L1" s="20"/>
      <c r="M1" s="20"/>
      <c r="N1" s="20"/>
      <c r="O1" s="20"/>
    </row>
    <row r="2" spans="1:15" ht="36.5" customHeight="1">
      <c r="A2" s="37" t="s">
        <v>42</v>
      </c>
      <c r="B2" s="38" t="s">
        <v>90</v>
      </c>
      <c r="C2" s="38"/>
      <c r="D2" s="37"/>
      <c r="E2" s="37"/>
      <c r="F2" s="37"/>
      <c r="G2" s="40"/>
      <c r="H2" s="55"/>
      <c r="I2" s="55"/>
      <c r="J2" s="55"/>
      <c r="K2" s="55"/>
      <c r="L2" s="56"/>
      <c r="M2" s="56"/>
      <c r="N2" s="56"/>
      <c r="O2" s="56"/>
    </row>
    <row r="3" spans="1:15" ht="37.5" customHeight="1">
      <c r="A3" s="37" t="s">
        <v>43</v>
      </c>
      <c r="B3" s="38" t="s">
        <v>89</v>
      </c>
      <c r="C3" s="160"/>
      <c r="D3" s="160"/>
      <c r="E3" s="160"/>
      <c r="F3" s="160"/>
      <c r="G3" s="160"/>
      <c r="H3" s="160"/>
      <c r="I3" s="160"/>
      <c r="J3" s="160"/>
      <c r="K3" s="160"/>
      <c r="L3" s="160"/>
      <c r="M3" s="160"/>
      <c r="N3" s="102"/>
      <c r="O3" s="102"/>
    </row>
    <row r="4" spans="1:15">
      <c r="A4" s="162" t="s">
        <v>44</v>
      </c>
      <c r="B4" s="162" t="s">
        <v>45</v>
      </c>
      <c r="C4" s="162" t="s">
        <v>46</v>
      </c>
      <c r="D4" s="162" t="s">
        <v>86</v>
      </c>
      <c r="E4" s="162" t="s">
        <v>88</v>
      </c>
      <c r="F4" s="161" t="s">
        <v>48</v>
      </c>
      <c r="G4" s="161"/>
      <c r="H4" s="159" t="s">
        <v>80</v>
      </c>
      <c r="I4" s="159"/>
      <c r="J4" s="159" t="s">
        <v>136</v>
      </c>
      <c r="K4" s="159"/>
      <c r="L4" s="159" t="s">
        <v>81</v>
      </c>
      <c r="M4" s="159"/>
      <c r="N4" s="159" t="s">
        <v>82</v>
      </c>
      <c r="O4" s="159"/>
    </row>
    <row r="5" spans="1:15" ht="21" customHeight="1">
      <c r="A5" s="162"/>
      <c r="B5" s="162"/>
      <c r="C5" s="162"/>
      <c r="D5" s="162"/>
      <c r="E5" s="162"/>
      <c r="F5" s="104" t="s">
        <v>49</v>
      </c>
      <c r="G5" s="104" t="s">
        <v>50</v>
      </c>
      <c r="H5" s="103" t="s">
        <v>79</v>
      </c>
      <c r="I5" s="103" t="s">
        <v>63</v>
      </c>
      <c r="J5" s="147" t="s">
        <v>79</v>
      </c>
      <c r="K5" s="147" t="s">
        <v>63</v>
      </c>
      <c r="L5" s="103" t="s">
        <v>79</v>
      </c>
      <c r="M5" s="103" t="s">
        <v>63</v>
      </c>
      <c r="N5" s="103" t="s">
        <v>79</v>
      </c>
      <c r="O5" s="103" t="s">
        <v>63</v>
      </c>
    </row>
    <row r="6" spans="1:15" ht="245" customHeight="1">
      <c r="A6" s="105">
        <v>1</v>
      </c>
      <c r="B6" s="106" t="s">
        <v>91</v>
      </c>
      <c r="C6" s="92"/>
      <c r="D6" s="9"/>
      <c r="E6" s="41"/>
      <c r="F6" s="39"/>
      <c r="G6" s="51"/>
      <c r="H6" s="180"/>
      <c r="I6" s="180"/>
      <c r="J6" s="173"/>
      <c r="K6" s="173"/>
      <c r="L6" s="36"/>
      <c r="M6" s="36"/>
      <c r="N6" s="36"/>
      <c r="O6" s="36"/>
    </row>
    <row r="7" spans="1:15">
      <c r="A7" s="91"/>
      <c r="B7" s="101" t="s">
        <v>92</v>
      </c>
      <c r="C7" s="92"/>
      <c r="D7" s="92" t="s">
        <v>52</v>
      </c>
      <c r="E7" s="102">
        <v>1</v>
      </c>
      <c r="F7" s="52">
        <v>382950</v>
      </c>
      <c r="G7" s="51">
        <f>E7*F7</f>
        <v>382950</v>
      </c>
      <c r="H7" s="180">
        <f>'HVAC  JMR RA Bill 01 '!H17</f>
        <v>1</v>
      </c>
      <c r="I7" s="181">
        <f>F7*H7</f>
        <v>382950</v>
      </c>
      <c r="J7" s="174"/>
      <c r="K7" s="174"/>
      <c r="L7" s="50"/>
      <c r="M7" s="50"/>
      <c r="N7" s="50"/>
      <c r="O7" s="50"/>
    </row>
    <row r="8" spans="1:15" s="90" customFormat="1" ht="17.5" customHeight="1">
      <c r="A8" s="68" t="s">
        <v>51</v>
      </c>
      <c r="B8" s="54" t="s">
        <v>109</v>
      </c>
      <c r="C8" s="54"/>
      <c r="D8" s="54"/>
      <c r="E8" s="96"/>
      <c r="F8" s="112"/>
      <c r="G8" s="113">
        <f>G7</f>
        <v>382950</v>
      </c>
      <c r="H8" s="94"/>
      <c r="I8" s="95">
        <f>I7</f>
        <v>382950</v>
      </c>
      <c r="J8" s="95"/>
      <c r="K8" s="95"/>
      <c r="L8" s="94"/>
      <c r="M8" s="94"/>
      <c r="N8" s="94"/>
      <c r="O8" s="94"/>
    </row>
    <row r="9" spans="1:15" ht="153.5" customHeight="1">
      <c r="A9" s="61">
        <v>2</v>
      </c>
      <c r="B9" s="57" t="s">
        <v>93</v>
      </c>
      <c r="C9" s="107"/>
      <c r="D9" s="59" t="s">
        <v>52</v>
      </c>
      <c r="E9" s="58">
        <v>1</v>
      </c>
      <c r="F9" s="60">
        <v>42500</v>
      </c>
      <c r="G9" s="51">
        <f t="shared" ref="G9:G10" si="0">E9*F9</f>
        <v>42500</v>
      </c>
      <c r="H9" s="177">
        <f>'HVAC  JMR RA Bill 01 '!H24</f>
        <v>1</v>
      </c>
      <c r="I9" s="178">
        <f>F9*H9</f>
        <v>42500</v>
      </c>
      <c r="J9" s="175"/>
      <c r="K9" s="175"/>
      <c r="L9" s="108"/>
      <c r="M9" s="108"/>
      <c r="N9" s="108"/>
      <c r="O9" s="108"/>
    </row>
    <row r="10" spans="1:15" ht="92">
      <c r="A10" s="61">
        <v>3</v>
      </c>
      <c r="B10" s="57" t="s">
        <v>94</v>
      </c>
      <c r="C10" s="107"/>
      <c r="D10" s="59" t="s">
        <v>52</v>
      </c>
      <c r="E10" s="58">
        <v>1</v>
      </c>
      <c r="F10" s="60">
        <v>4830</v>
      </c>
      <c r="G10" s="51">
        <f t="shared" si="0"/>
        <v>4830</v>
      </c>
      <c r="H10" s="177"/>
      <c r="I10" s="178">
        <f t="shared" ref="I10:I24" si="1">F10*H10</f>
        <v>0</v>
      </c>
      <c r="J10" s="175"/>
      <c r="K10" s="175"/>
      <c r="L10" s="108"/>
      <c r="M10" s="108"/>
      <c r="N10" s="108"/>
      <c r="O10" s="108"/>
    </row>
    <row r="11" spans="1:15" ht="20" customHeight="1">
      <c r="A11" s="110">
        <v>4</v>
      </c>
      <c r="B11" s="111" t="s">
        <v>95</v>
      </c>
      <c r="C11" s="107"/>
      <c r="D11" s="59"/>
      <c r="E11" s="58"/>
      <c r="F11" s="60"/>
      <c r="G11" s="51"/>
      <c r="H11" s="177"/>
      <c r="I11" s="178">
        <f t="shared" si="1"/>
        <v>0</v>
      </c>
      <c r="J11" s="175"/>
      <c r="K11" s="175"/>
      <c r="L11" s="108"/>
      <c r="M11" s="108"/>
      <c r="N11" s="108"/>
      <c r="O11" s="108"/>
    </row>
    <row r="12" spans="1:15" ht="96" customHeight="1">
      <c r="A12" s="61">
        <v>5</v>
      </c>
      <c r="B12" s="62" t="s">
        <v>96</v>
      </c>
      <c r="C12" s="107"/>
      <c r="D12" s="59"/>
      <c r="E12" s="58"/>
      <c r="F12" s="60"/>
      <c r="G12" s="60"/>
      <c r="H12" s="177"/>
      <c r="I12" s="178">
        <f t="shared" si="1"/>
        <v>0</v>
      </c>
      <c r="J12" s="175"/>
      <c r="K12" s="175"/>
      <c r="L12" s="108"/>
      <c r="M12" s="108"/>
      <c r="N12" s="108"/>
      <c r="O12" s="108"/>
    </row>
    <row r="13" spans="1:15" ht="80.5">
      <c r="A13" s="61">
        <v>6</v>
      </c>
      <c r="B13" s="62" t="s">
        <v>97</v>
      </c>
      <c r="C13" s="107"/>
      <c r="D13" s="59" t="s">
        <v>54</v>
      </c>
      <c r="E13" s="58">
        <v>10</v>
      </c>
      <c r="F13" s="60">
        <v>1750</v>
      </c>
      <c r="G13" s="60">
        <f t="shared" ref="G13:G21" si="2">E13*F13</f>
        <v>17500</v>
      </c>
      <c r="H13" s="177">
        <f>'HVAC  JMR RA Bill 01 '!H38</f>
        <v>10</v>
      </c>
      <c r="I13" s="178">
        <f t="shared" si="1"/>
        <v>17500</v>
      </c>
      <c r="J13" s="176">
        <f>'HVAC  JMR RA Bill 01 '!J37</f>
        <v>14.5</v>
      </c>
      <c r="K13" s="175">
        <f>F13*J13</f>
        <v>25375</v>
      </c>
      <c r="L13" s="108"/>
      <c r="M13" s="108"/>
      <c r="N13" s="108"/>
      <c r="O13" s="108"/>
    </row>
    <row r="14" spans="1:15" ht="135" customHeight="1">
      <c r="A14" s="61">
        <v>7</v>
      </c>
      <c r="B14" s="62" t="s">
        <v>98</v>
      </c>
      <c r="C14" s="107"/>
      <c r="D14" s="59" t="s">
        <v>54</v>
      </c>
      <c r="E14" s="58">
        <v>10</v>
      </c>
      <c r="F14" s="60">
        <v>2540</v>
      </c>
      <c r="G14" s="60">
        <f t="shared" si="2"/>
        <v>25400</v>
      </c>
      <c r="H14" s="177">
        <f>'HVAC  JMR RA Bill 01 '!H45</f>
        <v>10</v>
      </c>
      <c r="I14" s="178">
        <f t="shared" si="1"/>
        <v>25400</v>
      </c>
      <c r="J14" s="175">
        <f>'HVAC  JMR RA Bill 01 '!J44</f>
        <v>11</v>
      </c>
      <c r="K14" s="175">
        <f>F14*J14</f>
        <v>27940</v>
      </c>
      <c r="L14" s="108"/>
      <c r="M14" s="108"/>
      <c r="N14" s="108"/>
      <c r="O14" s="108"/>
    </row>
    <row r="15" spans="1:15" ht="23">
      <c r="A15" s="61">
        <v>8</v>
      </c>
      <c r="B15" s="62" t="s">
        <v>99</v>
      </c>
      <c r="C15" s="107"/>
      <c r="D15" s="59" t="s">
        <v>52</v>
      </c>
      <c r="E15" s="58">
        <v>2</v>
      </c>
      <c r="F15" s="60">
        <v>6500</v>
      </c>
      <c r="G15" s="60">
        <f t="shared" si="2"/>
        <v>13000</v>
      </c>
      <c r="H15" s="177">
        <f>'HVAC  JMR RA Bill 01 '!H52</f>
        <v>2</v>
      </c>
      <c r="I15" s="178">
        <f t="shared" si="1"/>
        <v>13000</v>
      </c>
      <c r="J15" s="175"/>
      <c r="K15" s="175"/>
      <c r="L15" s="108"/>
      <c r="M15" s="108"/>
      <c r="N15" s="108"/>
      <c r="O15" s="108"/>
    </row>
    <row r="16" spans="1:15" ht="23">
      <c r="A16" s="61">
        <v>9</v>
      </c>
      <c r="B16" s="62" t="s">
        <v>100</v>
      </c>
      <c r="C16" s="107"/>
      <c r="D16" s="59" t="s">
        <v>52</v>
      </c>
      <c r="E16" s="58">
        <v>1</v>
      </c>
      <c r="F16" s="60">
        <v>8600</v>
      </c>
      <c r="G16" s="60">
        <f t="shared" si="2"/>
        <v>8600</v>
      </c>
      <c r="H16" s="177">
        <f>'HVAC  JMR RA Bill 01 '!H59</f>
        <v>1</v>
      </c>
      <c r="I16" s="178">
        <f t="shared" si="1"/>
        <v>8600</v>
      </c>
      <c r="J16" s="175">
        <f>'HVAC  JMR RA Bill 01 '!J58</f>
        <v>1</v>
      </c>
      <c r="K16" s="175">
        <f>F16*J16</f>
        <v>8600</v>
      </c>
      <c r="L16" s="108"/>
      <c r="M16" s="108"/>
      <c r="N16" s="108"/>
      <c r="O16" s="108"/>
    </row>
    <row r="17" spans="1:15" ht="25.5" customHeight="1">
      <c r="A17" s="61">
        <v>10</v>
      </c>
      <c r="B17" s="57" t="s">
        <v>101</v>
      </c>
      <c r="C17" s="107"/>
      <c r="D17" s="59" t="s">
        <v>52</v>
      </c>
      <c r="E17" s="58">
        <v>1</v>
      </c>
      <c r="F17" s="60">
        <v>1800</v>
      </c>
      <c r="G17" s="60">
        <f t="shared" si="2"/>
        <v>1800</v>
      </c>
      <c r="H17" s="177">
        <f>'HVAC  JMR RA Bill 01 '!H66</f>
        <v>1</v>
      </c>
      <c r="I17" s="178">
        <f t="shared" si="1"/>
        <v>1800</v>
      </c>
      <c r="J17" s="175"/>
      <c r="K17" s="175"/>
      <c r="L17" s="108"/>
      <c r="M17" s="108"/>
      <c r="N17" s="108"/>
      <c r="O17" s="108"/>
    </row>
    <row r="18" spans="1:15" ht="30" customHeight="1">
      <c r="A18" s="61">
        <v>11</v>
      </c>
      <c r="B18" s="57" t="s">
        <v>102</v>
      </c>
      <c r="C18" s="107"/>
      <c r="D18" s="59" t="s">
        <v>52</v>
      </c>
      <c r="E18" s="58">
        <v>2</v>
      </c>
      <c r="F18" s="60">
        <v>5500</v>
      </c>
      <c r="G18" s="60">
        <f t="shared" si="2"/>
        <v>11000</v>
      </c>
      <c r="H18" s="177">
        <f>'HVAC  JMR RA Bill 01 '!H73</f>
        <v>2</v>
      </c>
      <c r="I18" s="178">
        <f t="shared" si="1"/>
        <v>11000</v>
      </c>
      <c r="J18" s="175">
        <f>'HVAC  JMR RA Bill 01 '!J79</f>
        <v>1</v>
      </c>
      <c r="K18" s="175">
        <f>F18*J18</f>
        <v>5500</v>
      </c>
      <c r="L18" s="108"/>
      <c r="M18" s="108"/>
      <c r="N18" s="108"/>
      <c r="O18" s="108"/>
    </row>
    <row r="19" spans="1:15" ht="23">
      <c r="A19" s="61">
        <v>12</v>
      </c>
      <c r="B19" s="57" t="s">
        <v>103</v>
      </c>
      <c r="C19" s="107"/>
      <c r="D19" s="59" t="s">
        <v>52</v>
      </c>
      <c r="E19" s="58">
        <v>1</v>
      </c>
      <c r="F19" s="60">
        <v>3500</v>
      </c>
      <c r="G19" s="60">
        <f t="shared" si="2"/>
        <v>3500</v>
      </c>
      <c r="H19" s="177">
        <f>'HVAC  JMR RA Bill 01 '!H80</f>
        <v>1</v>
      </c>
      <c r="I19" s="178">
        <f t="shared" si="1"/>
        <v>3500</v>
      </c>
      <c r="J19" s="175">
        <f>'HVAC  JMR RA Bill 01 '!J86</f>
        <v>14.5</v>
      </c>
      <c r="K19" s="175">
        <f>F19*J19</f>
        <v>50750</v>
      </c>
      <c r="L19" s="108"/>
      <c r="M19" s="108"/>
      <c r="N19" s="108"/>
      <c r="O19" s="108"/>
    </row>
    <row r="20" spans="1:15" ht="69">
      <c r="A20" s="61">
        <v>13</v>
      </c>
      <c r="B20" s="57" t="s">
        <v>104</v>
      </c>
      <c r="C20" s="107"/>
      <c r="D20" s="59" t="s">
        <v>54</v>
      </c>
      <c r="E20" s="58">
        <v>10</v>
      </c>
      <c r="F20" s="60">
        <v>2100</v>
      </c>
      <c r="G20" s="60">
        <f t="shared" si="2"/>
        <v>21000</v>
      </c>
      <c r="H20" s="177">
        <f>'HVAC  JMR RA Bill 01 '!H87</f>
        <v>10</v>
      </c>
      <c r="I20" s="178">
        <f t="shared" si="1"/>
        <v>21000</v>
      </c>
      <c r="J20" s="175">
        <f>'HVAC  JMR RA Bill 01 '!J93</f>
        <v>11</v>
      </c>
      <c r="K20" s="175">
        <f>F20*J20</f>
        <v>23100</v>
      </c>
      <c r="L20" s="108"/>
      <c r="M20" s="108"/>
      <c r="N20" s="108"/>
      <c r="O20" s="108"/>
    </row>
    <row r="21" spans="1:15" ht="26.5" customHeight="1">
      <c r="A21" s="61">
        <v>14</v>
      </c>
      <c r="B21" s="57" t="s">
        <v>105</v>
      </c>
      <c r="C21" s="107"/>
      <c r="D21" s="59" t="s">
        <v>54</v>
      </c>
      <c r="E21" s="58">
        <v>10</v>
      </c>
      <c r="F21" s="60">
        <v>320</v>
      </c>
      <c r="G21" s="60">
        <f t="shared" si="2"/>
        <v>3200</v>
      </c>
      <c r="H21" s="177">
        <f>'HVAC  JMR RA Bill 01 '!H94</f>
        <v>10</v>
      </c>
      <c r="I21" s="178">
        <f t="shared" si="1"/>
        <v>3200</v>
      </c>
      <c r="J21" s="175"/>
      <c r="K21" s="175"/>
      <c r="L21" s="108"/>
      <c r="M21" s="108"/>
      <c r="N21" s="108"/>
      <c r="O21" s="108"/>
    </row>
    <row r="22" spans="1:15" ht="57.5">
      <c r="A22" s="61">
        <v>15</v>
      </c>
      <c r="B22" s="57" t="s">
        <v>106</v>
      </c>
      <c r="C22" s="107"/>
      <c r="D22" s="59"/>
      <c r="E22" s="58"/>
      <c r="F22" s="60"/>
      <c r="G22" s="60"/>
      <c r="H22" s="177"/>
      <c r="I22" s="178">
        <f t="shared" si="1"/>
        <v>0</v>
      </c>
      <c r="J22" s="175"/>
      <c r="K22" s="175"/>
      <c r="L22" s="108"/>
      <c r="M22" s="108"/>
      <c r="N22" s="108"/>
      <c r="O22" s="108"/>
    </row>
    <row r="23" spans="1:15" ht="23.5" customHeight="1">
      <c r="A23" s="61">
        <v>16</v>
      </c>
      <c r="B23" s="57" t="s">
        <v>108</v>
      </c>
      <c r="C23" s="107"/>
      <c r="D23" s="59" t="s">
        <v>52</v>
      </c>
      <c r="E23" s="58">
        <v>2</v>
      </c>
      <c r="F23" s="60">
        <v>18500</v>
      </c>
      <c r="G23" s="60">
        <f>E23*F23</f>
        <v>37000</v>
      </c>
      <c r="H23" s="177">
        <f>'HVAC  JMR RA Bill 01 '!H101</f>
        <v>2</v>
      </c>
      <c r="I23" s="178">
        <f t="shared" si="1"/>
        <v>37000</v>
      </c>
      <c r="J23" s="175"/>
      <c r="K23" s="175"/>
      <c r="L23" s="108"/>
      <c r="M23" s="108"/>
      <c r="N23" s="108"/>
      <c r="O23" s="108"/>
    </row>
    <row r="24" spans="1:15" ht="25.5" customHeight="1">
      <c r="A24" s="61">
        <v>17</v>
      </c>
      <c r="B24" s="57" t="s">
        <v>107</v>
      </c>
      <c r="C24" s="107"/>
      <c r="D24" s="59" t="s">
        <v>52</v>
      </c>
      <c r="E24" s="58">
        <v>1</v>
      </c>
      <c r="F24" s="60">
        <v>35000</v>
      </c>
      <c r="G24" s="60">
        <f>E24*F24</f>
        <v>35000</v>
      </c>
      <c r="H24" s="179">
        <f>'HVAC  JMR RA Bill 01 '!H108</f>
        <v>1</v>
      </c>
      <c r="I24" s="178">
        <f t="shared" si="1"/>
        <v>35000</v>
      </c>
      <c r="J24" s="175"/>
      <c r="K24" s="175"/>
      <c r="L24" s="92"/>
      <c r="M24" s="92"/>
      <c r="N24" s="92"/>
      <c r="O24" s="92"/>
    </row>
    <row r="25" spans="1:15">
      <c r="A25" s="139" t="s">
        <v>53</v>
      </c>
      <c r="B25" s="114" t="s">
        <v>110</v>
      </c>
      <c r="C25" s="115"/>
      <c r="D25" s="116"/>
      <c r="E25" s="117"/>
      <c r="F25" s="118"/>
      <c r="G25" s="118">
        <f>SUM(G9:G24)</f>
        <v>224330</v>
      </c>
      <c r="H25" s="140"/>
      <c r="I25" s="141">
        <f>SUM(I9:I24)</f>
        <v>219500</v>
      </c>
      <c r="J25" s="141"/>
      <c r="K25" s="141">
        <f>SUM(K12:K24)</f>
        <v>141265</v>
      </c>
      <c r="L25" s="82"/>
      <c r="M25" s="82"/>
      <c r="N25" s="82"/>
      <c r="O25" s="82"/>
    </row>
    <row r="26" spans="1:15">
      <c r="A26" s="61"/>
      <c r="B26" s="93"/>
      <c r="C26" s="143"/>
      <c r="D26" s="59"/>
      <c r="E26" s="144"/>
      <c r="F26" s="60" t="s">
        <v>85</v>
      </c>
      <c r="G26" s="60">
        <f>G25+G8</f>
        <v>607280</v>
      </c>
      <c r="H26" s="63"/>
      <c r="I26" s="64">
        <f>I25+I8</f>
        <v>602450</v>
      </c>
      <c r="J26" s="64"/>
      <c r="K26" s="64">
        <f>K25</f>
        <v>141265</v>
      </c>
      <c r="L26" s="92"/>
      <c r="M26" s="92"/>
      <c r="N26" s="92"/>
      <c r="O26" s="92"/>
    </row>
    <row r="27" spans="1:15">
      <c r="A27" s="142"/>
      <c r="C27" s="66"/>
      <c r="D27" s="66"/>
      <c r="E27" s="66"/>
      <c r="F27" s="66"/>
      <c r="G27" s="66"/>
      <c r="H27" s="66"/>
      <c r="I27" s="109"/>
      <c r="J27" s="109"/>
      <c r="K27" s="109"/>
      <c r="L27" s="66"/>
      <c r="M27" s="66"/>
      <c r="N27" s="66"/>
      <c r="O27" s="66"/>
    </row>
    <row r="28" spans="1:15">
      <c r="C28" s="66"/>
      <c r="D28" s="66"/>
      <c r="E28" s="66"/>
      <c r="F28" s="66"/>
      <c r="G28" s="66"/>
      <c r="H28" s="66"/>
      <c r="I28" s="66"/>
      <c r="J28" s="66"/>
      <c r="K28" s="66"/>
      <c r="L28" s="66"/>
      <c r="M28" s="66"/>
      <c r="N28" s="66"/>
      <c r="O28" s="66"/>
    </row>
    <row r="29" spans="1:15">
      <c r="C29" s="66"/>
      <c r="D29" s="66"/>
      <c r="E29" s="66"/>
      <c r="F29" s="66"/>
      <c r="G29" s="66"/>
      <c r="H29" s="66"/>
      <c r="I29" s="66"/>
      <c r="J29" s="66"/>
      <c r="K29" s="66"/>
      <c r="L29" s="66"/>
      <c r="M29" s="66"/>
      <c r="N29" s="66"/>
      <c r="O29" s="66"/>
    </row>
    <row r="30" spans="1:15">
      <c r="C30" s="66"/>
      <c r="D30" s="66"/>
      <c r="E30" s="66"/>
      <c r="F30" s="66"/>
      <c r="G30" s="66"/>
      <c r="H30" s="66"/>
      <c r="I30" s="66"/>
      <c r="J30" s="66"/>
      <c r="K30" s="66"/>
      <c r="L30" s="66"/>
      <c r="M30" s="66"/>
      <c r="N30" s="66"/>
      <c r="O30" s="66"/>
    </row>
    <row r="31" spans="1:15">
      <c r="C31" s="66"/>
      <c r="D31" s="66"/>
      <c r="E31" s="66"/>
      <c r="F31" s="66"/>
      <c r="G31" s="66"/>
      <c r="H31" s="66"/>
      <c r="I31" s="66"/>
      <c r="J31" s="66"/>
      <c r="K31" s="66"/>
      <c r="L31" s="66"/>
      <c r="M31" s="66"/>
      <c r="N31" s="66"/>
      <c r="O31" s="66"/>
    </row>
  </sheetData>
  <mergeCells count="11">
    <mergeCell ref="A4:A5"/>
    <mergeCell ref="B4:B5"/>
    <mergeCell ref="C4:C5"/>
    <mergeCell ref="D4:D5"/>
    <mergeCell ref="E4:E5"/>
    <mergeCell ref="H4:I4"/>
    <mergeCell ref="L4:M4"/>
    <mergeCell ref="N4:O4"/>
    <mergeCell ref="C3:M3"/>
    <mergeCell ref="F4:G4"/>
    <mergeCell ref="J4:K4"/>
  </mergeCells>
  <pageMargins left="0.7" right="0.7" top="0.75" bottom="0.75" header="0.3" footer="0.3"/>
  <pageSetup paperSize="9"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E9301-5FCE-4319-AC09-A8968F601226}">
  <dimension ref="A2:J109"/>
  <sheetViews>
    <sheetView topLeftCell="A86" zoomScale="70" zoomScaleNormal="70" workbookViewId="0">
      <selection activeCell="I19" sqref="I19"/>
    </sheetView>
  </sheetViews>
  <sheetFormatPr defaultRowHeight="14.5"/>
  <cols>
    <col min="1" max="1" width="6.90625" customWidth="1"/>
    <col min="2" max="2" width="8.453125" customWidth="1"/>
    <col min="3" max="3" width="37" customWidth="1"/>
    <col min="10" max="10" width="8.7265625" style="69"/>
  </cols>
  <sheetData>
    <row r="2" spans="1:10" ht="23.5">
      <c r="A2" s="42"/>
      <c r="B2" s="163" t="s">
        <v>55</v>
      </c>
      <c r="C2" s="163"/>
      <c r="D2" s="163"/>
      <c r="E2" s="163"/>
      <c r="F2" s="163"/>
      <c r="G2" s="163"/>
      <c r="H2" s="163"/>
      <c r="I2" s="163"/>
      <c r="J2" s="171"/>
    </row>
    <row r="3" spans="1:10" ht="18.5">
      <c r="A3" s="164" t="s">
        <v>56</v>
      </c>
      <c r="B3" s="164"/>
      <c r="C3" s="164"/>
      <c r="D3" s="164"/>
      <c r="E3" s="164"/>
      <c r="F3" s="164"/>
      <c r="G3" s="164"/>
      <c r="H3" s="164"/>
      <c r="I3" s="43"/>
      <c r="J3" s="171"/>
    </row>
    <row r="4" spans="1:10" ht="18.5">
      <c r="A4" s="165" t="s">
        <v>114</v>
      </c>
      <c r="B4" s="165"/>
      <c r="C4" s="165"/>
      <c r="D4" s="165"/>
      <c r="E4" s="165"/>
      <c r="F4" s="165"/>
      <c r="G4" s="165"/>
      <c r="H4" s="165"/>
      <c r="I4" s="43"/>
      <c r="J4" s="171"/>
    </row>
    <row r="5" spans="1:10" ht="15.5">
      <c r="A5" s="166" t="s">
        <v>84</v>
      </c>
      <c r="B5" s="167"/>
      <c r="C5" s="48"/>
      <c r="D5" s="48"/>
      <c r="E5" s="48"/>
      <c r="F5" s="48"/>
      <c r="G5" s="48"/>
      <c r="H5" s="89"/>
      <c r="I5" s="43"/>
      <c r="J5" s="171"/>
    </row>
    <row r="6" spans="1:10" ht="15.5">
      <c r="A6" s="44" t="s">
        <v>115</v>
      </c>
      <c r="B6" s="45"/>
      <c r="C6" s="46"/>
      <c r="D6" s="87"/>
      <c r="E6" s="47"/>
      <c r="F6" s="47"/>
      <c r="G6" s="88"/>
      <c r="H6" s="88"/>
      <c r="I6" s="43"/>
      <c r="J6" s="171"/>
    </row>
    <row r="7" spans="1:10" ht="15.5">
      <c r="A7" s="44" t="s">
        <v>116</v>
      </c>
      <c r="B7" s="45"/>
      <c r="C7" s="48"/>
      <c r="D7" s="49"/>
      <c r="E7" s="47"/>
      <c r="F7" s="47"/>
      <c r="G7" s="88"/>
      <c r="H7" s="88"/>
      <c r="I7" s="43"/>
      <c r="J7" s="171"/>
    </row>
    <row r="8" spans="1:10" ht="15.5">
      <c r="A8" s="168" t="s">
        <v>117</v>
      </c>
      <c r="B8" s="168"/>
      <c r="C8" s="168"/>
      <c r="D8" s="168"/>
      <c r="E8" s="168"/>
      <c r="F8" s="168"/>
      <c r="G8" s="168"/>
      <c r="H8" s="168"/>
      <c r="I8" s="43"/>
      <c r="J8" s="171"/>
    </row>
    <row r="9" spans="1:10" ht="29">
      <c r="A9" s="21" t="s">
        <v>1</v>
      </c>
      <c r="B9" s="21" t="s">
        <v>57</v>
      </c>
      <c r="C9" s="21" t="s">
        <v>58</v>
      </c>
      <c r="D9" s="86" t="s">
        <v>59</v>
      </c>
      <c r="E9" s="22" t="s">
        <v>60</v>
      </c>
      <c r="F9" s="22" t="s">
        <v>61</v>
      </c>
      <c r="G9" s="22" t="s">
        <v>62</v>
      </c>
      <c r="H9" s="22" t="s">
        <v>52</v>
      </c>
      <c r="I9" s="22" t="s">
        <v>47</v>
      </c>
      <c r="J9" s="169" t="s">
        <v>135</v>
      </c>
    </row>
    <row r="10" spans="1:10" ht="18.5">
      <c r="A10" s="82">
        <v>1</v>
      </c>
      <c r="B10" s="73"/>
      <c r="C10" s="83" t="s">
        <v>118</v>
      </c>
      <c r="D10" s="84"/>
      <c r="E10" s="84"/>
      <c r="F10" s="84"/>
      <c r="G10" s="85"/>
      <c r="H10" s="85"/>
      <c r="I10" s="84"/>
      <c r="J10" s="68"/>
    </row>
    <row r="11" spans="1:10">
      <c r="A11" s="121"/>
      <c r="B11" s="122">
        <v>1</v>
      </c>
      <c r="C11" s="123"/>
      <c r="D11" s="91"/>
      <c r="E11" s="91"/>
      <c r="F11" s="91"/>
      <c r="G11" s="91"/>
      <c r="H11" s="101"/>
      <c r="I11" s="91"/>
      <c r="J11" s="146"/>
    </row>
    <row r="12" spans="1:10" ht="199" customHeight="1">
      <c r="A12" s="91"/>
      <c r="B12" s="105">
        <v>1</v>
      </c>
      <c r="C12" s="106" t="s">
        <v>91</v>
      </c>
      <c r="D12" s="92"/>
      <c r="E12" s="92"/>
      <c r="F12" s="92"/>
      <c r="G12" s="92"/>
      <c r="H12" s="92"/>
      <c r="I12" s="92"/>
      <c r="J12" s="146"/>
    </row>
    <row r="13" spans="1:10">
      <c r="A13" s="91"/>
      <c r="B13" s="91"/>
      <c r="C13" s="91" t="s">
        <v>92</v>
      </c>
      <c r="D13" s="91" t="s">
        <v>52</v>
      </c>
      <c r="E13" s="92"/>
      <c r="F13" s="92"/>
      <c r="G13" s="92"/>
      <c r="H13" s="92">
        <v>1</v>
      </c>
      <c r="I13" s="101"/>
      <c r="J13" s="146"/>
    </row>
    <row r="14" spans="1:10">
      <c r="A14" s="91"/>
      <c r="B14" s="91"/>
      <c r="C14" s="91"/>
      <c r="D14" s="91"/>
      <c r="E14" s="92"/>
      <c r="F14" s="92"/>
      <c r="G14" s="92"/>
      <c r="H14" s="92"/>
      <c r="I14" s="101"/>
      <c r="J14" s="146"/>
    </row>
    <row r="15" spans="1:10">
      <c r="A15" s="74"/>
      <c r="B15" s="75"/>
      <c r="C15" s="76" t="s">
        <v>83</v>
      </c>
      <c r="D15" s="77"/>
      <c r="E15" s="78"/>
      <c r="F15" s="78"/>
      <c r="G15" s="79"/>
      <c r="H15" s="80">
        <f>SUM(H12:H14)</f>
        <v>1</v>
      </c>
      <c r="I15" s="78"/>
      <c r="J15" s="172"/>
    </row>
    <row r="16" spans="1:10">
      <c r="A16" s="74"/>
      <c r="B16" s="75"/>
      <c r="C16" s="76" t="s">
        <v>87</v>
      </c>
      <c r="D16" s="77"/>
      <c r="E16" s="78"/>
      <c r="F16" s="78"/>
      <c r="G16" s="79"/>
      <c r="H16" s="81">
        <v>1</v>
      </c>
      <c r="I16" s="81"/>
      <c r="J16" s="172"/>
    </row>
    <row r="17" spans="1:10">
      <c r="A17" s="74"/>
      <c r="B17" s="75"/>
      <c r="C17" s="76" t="s">
        <v>119</v>
      </c>
      <c r="D17" s="77"/>
      <c r="E17" s="78"/>
      <c r="F17" s="78"/>
      <c r="G17" s="79"/>
      <c r="H17" s="80">
        <f>H15</f>
        <v>1</v>
      </c>
      <c r="I17" s="78"/>
      <c r="J17" s="172"/>
    </row>
    <row r="18" spans="1:10">
      <c r="A18" s="124"/>
      <c r="B18" s="124"/>
      <c r="C18" s="124"/>
      <c r="D18" s="124"/>
      <c r="E18" s="124"/>
      <c r="F18" s="124"/>
      <c r="G18" s="124"/>
      <c r="H18" s="124"/>
      <c r="I18" s="124"/>
      <c r="J18" s="146"/>
    </row>
    <row r="19" spans="1:10" ht="239" customHeight="1">
      <c r="A19" s="121"/>
      <c r="B19" s="105">
        <v>2</v>
      </c>
      <c r="C19" s="106" t="s">
        <v>93</v>
      </c>
      <c r="D19" s="91"/>
      <c r="E19" s="91"/>
      <c r="F19" s="91"/>
      <c r="G19" s="91"/>
      <c r="H19" s="91"/>
      <c r="I19" s="91"/>
      <c r="J19" s="146"/>
    </row>
    <row r="20" spans="1:10">
      <c r="A20" s="91"/>
      <c r="B20" s="91"/>
      <c r="C20" s="91"/>
      <c r="D20" s="105" t="s">
        <v>52</v>
      </c>
      <c r="E20" s="105"/>
      <c r="F20" s="105"/>
      <c r="G20" s="105"/>
      <c r="H20" s="125">
        <v>1</v>
      </c>
      <c r="I20" s="101"/>
      <c r="J20" s="146"/>
    </row>
    <row r="21" spans="1:10">
      <c r="A21" s="91"/>
      <c r="B21" s="91"/>
      <c r="C21" s="91"/>
      <c r="D21" s="91"/>
      <c r="E21" s="92"/>
      <c r="F21" s="92"/>
      <c r="G21" s="92"/>
      <c r="H21" s="92"/>
      <c r="I21" s="101"/>
      <c r="J21" s="146"/>
    </row>
    <row r="22" spans="1:10">
      <c r="A22" s="126"/>
      <c r="B22" s="127"/>
      <c r="C22" s="128" t="s">
        <v>83</v>
      </c>
      <c r="D22" s="129"/>
      <c r="E22" s="130"/>
      <c r="F22" s="130"/>
      <c r="G22" s="131"/>
      <c r="H22" s="132">
        <f>SUM(H20:H21)</f>
        <v>1</v>
      </c>
      <c r="I22" s="130"/>
      <c r="J22" s="172"/>
    </row>
    <row r="23" spans="1:10">
      <c r="A23" s="74"/>
      <c r="B23" s="75"/>
      <c r="C23" s="76" t="s">
        <v>87</v>
      </c>
      <c r="D23" s="77"/>
      <c r="E23" s="78"/>
      <c r="F23" s="78"/>
      <c r="G23" s="79"/>
      <c r="H23" s="81">
        <v>1</v>
      </c>
      <c r="I23" s="81"/>
      <c r="J23" s="172"/>
    </row>
    <row r="24" spans="1:10">
      <c r="A24" s="74"/>
      <c r="B24" s="75"/>
      <c r="C24" s="76" t="s">
        <v>119</v>
      </c>
      <c r="D24" s="77"/>
      <c r="E24" s="78"/>
      <c r="F24" s="78"/>
      <c r="G24" s="79"/>
      <c r="H24" s="80">
        <f>H22</f>
        <v>1</v>
      </c>
      <c r="I24" s="78"/>
      <c r="J24" s="172"/>
    </row>
    <row r="25" spans="1:10">
      <c r="A25" s="133"/>
      <c r="B25" s="53"/>
      <c r="C25" s="134"/>
      <c r="D25" s="135"/>
      <c r="E25" s="136"/>
      <c r="F25" s="136"/>
      <c r="G25" s="137"/>
      <c r="H25" s="138"/>
      <c r="I25" s="136"/>
      <c r="J25" s="146"/>
    </row>
    <row r="26" spans="1:10" ht="161">
      <c r="A26" s="121"/>
      <c r="B26" s="105">
        <v>3</v>
      </c>
      <c r="C26" s="106" t="s">
        <v>94</v>
      </c>
      <c r="D26" s="91"/>
      <c r="E26" s="91"/>
      <c r="F26" s="91"/>
      <c r="G26" s="91"/>
      <c r="H26" s="91"/>
      <c r="I26" s="91"/>
      <c r="J26" s="146"/>
    </row>
    <row r="27" spans="1:10">
      <c r="A27" s="91"/>
      <c r="B27" s="91"/>
      <c r="C27" s="91"/>
      <c r="D27" s="105" t="s">
        <v>52</v>
      </c>
      <c r="E27" s="105"/>
      <c r="F27" s="105"/>
      <c r="G27" s="105"/>
      <c r="H27" s="125"/>
      <c r="I27" s="101"/>
      <c r="J27" s="146"/>
    </row>
    <row r="28" spans="1:10">
      <c r="A28" s="91"/>
      <c r="B28" s="91"/>
      <c r="C28" s="91"/>
      <c r="D28" s="91"/>
      <c r="E28" s="92"/>
      <c r="F28" s="92"/>
      <c r="G28" s="92"/>
      <c r="H28" s="92"/>
      <c r="I28" s="101"/>
      <c r="J28" s="146"/>
    </row>
    <row r="29" spans="1:10">
      <c r="A29" s="126"/>
      <c r="B29" s="127"/>
      <c r="C29" s="128" t="s">
        <v>83</v>
      </c>
      <c r="D29" s="129"/>
      <c r="E29" s="130"/>
      <c r="F29" s="130"/>
      <c r="G29" s="131"/>
      <c r="H29" s="132">
        <f>SUM(H27:H28)</f>
        <v>0</v>
      </c>
      <c r="I29" s="130"/>
      <c r="J29" s="172"/>
    </row>
    <row r="30" spans="1:10">
      <c r="A30" s="74"/>
      <c r="B30" s="75"/>
      <c r="C30" s="76" t="s">
        <v>87</v>
      </c>
      <c r="D30" s="77"/>
      <c r="E30" s="78"/>
      <c r="F30" s="78"/>
      <c r="G30" s="79"/>
      <c r="H30" s="81">
        <v>1</v>
      </c>
      <c r="I30" s="81"/>
      <c r="J30" s="172"/>
    </row>
    <row r="31" spans="1:10">
      <c r="A31" s="74"/>
      <c r="B31" s="75"/>
      <c r="C31" s="76" t="s">
        <v>119</v>
      </c>
      <c r="D31" s="77"/>
      <c r="E31" s="78"/>
      <c r="F31" s="78"/>
      <c r="G31" s="79"/>
      <c r="H31" s="80">
        <f>H29</f>
        <v>0</v>
      </c>
      <c r="I31" s="78"/>
      <c r="J31" s="172"/>
    </row>
    <row r="32" spans="1:10">
      <c r="A32" s="133"/>
      <c r="B32" s="53"/>
      <c r="C32" s="134"/>
      <c r="D32" s="135"/>
      <c r="E32" s="136"/>
      <c r="F32" s="136"/>
      <c r="G32" s="137"/>
      <c r="H32" s="138"/>
      <c r="I32" s="136"/>
      <c r="J32" s="146"/>
    </row>
    <row r="33" spans="1:10" ht="138">
      <c r="A33" s="121"/>
      <c r="B33" s="105">
        <v>6</v>
      </c>
      <c r="C33" s="106" t="s">
        <v>120</v>
      </c>
      <c r="D33" s="91"/>
      <c r="E33" s="91"/>
      <c r="F33" s="91"/>
      <c r="G33" s="91"/>
      <c r="H33" s="91"/>
      <c r="I33" s="91"/>
      <c r="J33" s="146"/>
    </row>
    <row r="34" spans="1:10">
      <c r="A34" s="91"/>
      <c r="B34" s="91"/>
      <c r="C34" s="68" t="s">
        <v>121</v>
      </c>
      <c r="D34" s="105" t="s">
        <v>54</v>
      </c>
      <c r="E34" s="105"/>
      <c r="F34" s="105"/>
      <c r="G34" s="105"/>
      <c r="H34" s="125">
        <v>24.5</v>
      </c>
      <c r="I34" s="101"/>
      <c r="J34" s="146"/>
    </row>
    <row r="35" spans="1:10">
      <c r="A35" s="91"/>
      <c r="B35" s="91"/>
      <c r="C35" s="91"/>
      <c r="D35" s="91"/>
      <c r="E35" s="92"/>
      <c r="F35" s="92"/>
      <c r="G35" s="92"/>
      <c r="H35" s="92"/>
      <c r="I35" s="101"/>
      <c r="J35" s="146"/>
    </row>
    <row r="36" spans="1:10">
      <c r="A36" s="126"/>
      <c r="B36" s="127"/>
      <c r="C36" s="128" t="s">
        <v>83</v>
      </c>
      <c r="D36" s="129"/>
      <c r="E36" s="130"/>
      <c r="F36" s="130"/>
      <c r="G36" s="131"/>
      <c r="H36" s="132">
        <f>SUM(H34:H35)</f>
        <v>24.5</v>
      </c>
      <c r="I36" s="130"/>
      <c r="J36" s="172"/>
    </row>
    <row r="37" spans="1:10">
      <c r="A37" s="74"/>
      <c r="B37" s="75"/>
      <c r="C37" s="76" t="s">
        <v>87</v>
      </c>
      <c r="D37" s="77"/>
      <c r="E37" s="78"/>
      <c r="F37" s="78"/>
      <c r="G37" s="79"/>
      <c r="H37" s="81">
        <v>10</v>
      </c>
      <c r="I37" s="81"/>
      <c r="J37" s="170">
        <f>H36-H37</f>
        <v>14.5</v>
      </c>
    </row>
    <row r="38" spans="1:10">
      <c r="A38" s="74"/>
      <c r="B38" s="75"/>
      <c r="C38" s="76" t="s">
        <v>119</v>
      </c>
      <c r="D38" s="77"/>
      <c r="E38" s="78"/>
      <c r="F38" s="78"/>
      <c r="G38" s="79"/>
      <c r="H38" s="80">
        <f>H36-J37</f>
        <v>10</v>
      </c>
      <c r="I38" s="78"/>
      <c r="J38" s="172"/>
    </row>
    <row r="39" spans="1:10">
      <c r="A39" s="133"/>
      <c r="B39" s="53"/>
      <c r="C39" s="134"/>
      <c r="D39" s="135"/>
      <c r="E39" s="136"/>
      <c r="F39" s="136"/>
      <c r="G39" s="137"/>
      <c r="H39" s="138"/>
      <c r="I39" s="136"/>
      <c r="J39" s="146"/>
    </row>
    <row r="40" spans="1:10" ht="215" customHeight="1">
      <c r="A40" s="121"/>
      <c r="B40" s="105">
        <v>7</v>
      </c>
      <c r="C40" s="106" t="s">
        <v>122</v>
      </c>
      <c r="D40" s="91"/>
      <c r="E40" s="91"/>
      <c r="F40" s="91"/>
      <c r="G40" s="91"/>
      <c r="H40" s="91"/>
      <c r="I40" s="91"/>
      <c r="J40" s="146"/>
    </row>
    <row r="41" spans="1:10">
      <c r="A41" s="91"/>
      <c r="B41" s="91"/>
      <c r="C41" s="68" t="s">
        <v>123</v>
      </c>
      <c r="D41" s="105" t="s">
        <v>54</v>
      </c>
      <c r="E41" s="105"/>
      <c r="F41" s="105"/>
      <c r="G41" s="105"/>
      <c r="H41" s="125">
        <v>21</v>
      </c>
      <c r="I41" s="101"/>
      <c r="J41" s="146"/>
    </row>
    <row r="42" spans="1:10">
      <c r="A42" s="91"/>
      <c r="B42" s="91"/>
      <c r="C42" s="91"/>
      <c r="D42" s="91"/>
      <c r="E42" s="92"/>
      <c r="F42" s="92"/>
      <c r="G42" s="92"/>
      <c r="H42" s="92"/>
      <c r="I42" s="101"/>
      <c r="J42" s="146"/>
    </row>
    <row r="43" spans="1:10">
      <c r="A43" s="126"/>
      <c r="B43" s="127"/>
      <c r="C43" s="128" t="s">
        <v>83</v>
      </c>
      <c r="D43" s="129"/>
      <c r="E43" s="130"/>
      <c r="F43" s="130"/>
      <c r="G43" s="131"/>
      <c r="H43" s="132">
        <f>SUM(H41:H42)</f>
        <v>21</v>
      </c>
      <c r="I43" s="130"/>
      <c r="J43" s="172"/>
    </row>
    <row r="44" spans="1:10">
      <c r="A44" s="74"/>
      <c r="B44" s="75"/>
      <c r="C44" s="76" t="s">
        <v>87</v>
      </c>
      <c r="D44" s="77"/>
      <c r="E44" s="78"/>
      <c r="F44" s="78"/>
      <c r="G44" s="79"/>
      <c r="H44" s="81">
        <v>10</v>
      </c>
      <c r="I44" s="81"/>
      <c r="J44" s="170">
        <f>H43-H44</f>
        <v>11</v>
      </c>
    </row>
    <row r="45" spans="1:10">
      <c r="A45" s="74"/>
      <c r="B45" s="75"/>
      <c r="C45" s="76" t="s">
        <v>119</v>
      </c>
      <c r="D45" s="77"/>
      <c r="E45" s="78"/>
      <c r="F45" s="78"/>
      <c r="G45" s="79"/>
      <c r="H45" s="80">
        <f>H43-J44</f>
        <v>10</v>
      </c>
      <c r="I45" s="78"/>
      <c r="J45" s="172"/>
    </row>
    <row r="46" spans="1:10">
      <c r="A46" s="133"/>
      <c r="B46" s="53"/>
      <c r="C46" s="134"/>
      <c r="D46" s="135"/>
      <c r="E46" s="136"/>
      <c r="F46" s="136"/>
      <c r="G46" s="137"/>
      <c r="H46" s="138"/>
      <c r="I46" s="136"/>
      <c r="J46" s="146"/>
    </row>
    <row r="47" spans="1:10" ht="34.5">
      <c r="A47" s="121"/>
      <c r="B47" s="105">
        <v>8</v>
      </c>
      <c r="C47" s="106" t="s">
        <v>99</v>
      </c>
      <c r="D47" s="91"/>
      <c r="E47" s="91"/>
      <c r="F47" s="91"/>
      <c r="G47" s="91"/>
      <c r="H47" s="91"/>
      <c r="I47" s="91"/>
      <c r="J47" s="146"/>
    </row>
    <row r="48" spans="1:10">
      <c r="A48" s="91"/>
      <c r="B48" s="91"/>
      <c r="C48" s="68" t="s">
        <v>124</v>
      </c>
      <c r="D48" s="105" t="s">
        <v>52</v>
      </c>
      <c r="E48" s="105"/>
      <c r="F48" s="105"/>
      <c r="G48" s="105"/>
      <c r="H48" s="125">
        <v>2</v>
      </c>
      <c r="I48" s="101"/>
      <c r="J48" s="146"/>
    </row>
    <row r="49" spans="1:10">
      <c r="A49" s="91"/>
      <c r="B49" s="91"/>
      <c r="C49" s="91"/>
      <c r="D49" s="91"/>
      <c r="E49" s="92"/>
      <c r="F49" s="92"/>
      <c r="G49" s="92"/>
      <c r="H49" s="92"/>
      <c r="I49" s="101"/>
      <c r="J49" s="146"/>
    </row>
    <row r="50" spans="1:10">
      <c r="A50" s="126"/>
      <c r="B50" s="127"/>
      <c r="C50" s="128" t="s">
        <v>83</v>
      </c>
      <c r="D50" s="129"/>
      <c r="E50" s="130"/>
      <c r="F50" s="130"/>
      <c r="G50" s="131"/>
      <c r="H50" s="132">
        <f>SUM(H48:H49)</f>
        <v>2</v>
      </c>
      <c r="I50" s="130"/>
      <c r="J50" s="172"/>
    </row>
    <row r="51" spans="1:10">
      <c r="A51" s="74"/>
      <c r="B51" s="75"/>
      <c r="C51" s="76" t="s">
        <v>87</v>
      </c>
      <c r="D51" s="77"/>
      <c r="E51" s="78"/>
      <c r="F51" s="78"/>
      <c r="G51" s="79"/>
      <c r="H51" s="81">
        <v>2</v>
      </c>
      <c r="I51" s="81"/>
      <c r="J51" s="172"/>
    </row>
    <row r="52" spans="1:10">
      <c r="A52" s="74"/>
      <c r="B52" s="75"/>
      <c r="C52" s="76" t="s">
        <v>119</v>
      </c>
      <c r="D52" s="77"/>
      <c r="E52" s="78"/>
      <c r="F52" s="78"/>
      <c r="G52" s="79"/>
      <c r="H52" s="80">
        <f>H50</f>
        <v>2</v>
      </c>
      <c r="I52" s="78"/>
      <c r="J52" s="172"/>
    </row>
    <row r="53" spans="1:10">
      <c r="A53" s="133"/>
      <c r="B53" s="53"/>
      <c r="C53" s="134"/>
      <c r="D53" s="135"/>
      <c r="E53" s="136"/>
      <c r="F53" s="136"/>
      <c r="G53" s="137"/>
      <c r="H53" s="138"/>
      <c r="I53" s="136"/>
      <c r="J53" s="146"/>
    </row>
    <row r="54" spans="1:10" ht="34.5">
      <c r="A54" s="121"/>
      <c r="B54" s="105">
        <v>9</v>
      </c>
      <c r="C54" s="106" t="s">
        <v>100</v>
      </c>
      <c r="D54" s="91"/>
      <c r="E54" s="91"/>
      <c r="F54" s="91"/>
      <c r="G54" s="91"/>
      <c r="H54" s="91"/>
      <c r="I54" s="91"/>
      <c r="J54" s="146"/>
    </row>
    <row r="55" spans="1:10" ht="29">
      <c r="A55" s="91"/>
      <c r="B55" s="91"/>
      <c r="C55" s="67" t="s">
        <v>125</v>
      </c>
      <c r="D55" s="105" t="s">
        <v>52</v>
      </c>
      <c r="E55" s="105"/>
      <c r="F55" s="105"/>
      <c r="G55" s="105"/>
      <c r="H55" s="125">
        <v>2</v>
      </c>
      <c r="I55" s="101"/>
      <c r="J55" s="146"/>
    </row>
    <row r="56" spans="1:10">
      <c r="A56" s="91"/>
      <c r="B56" s="91"/>
      <c r="C56" s="91"/>
      <c r="D56" s="91"/>
      <c r="E56" s="92"/>
      <c r="F56" s="92"/>
      <c r="G56" s="92"/>
      <c r="H56" s="92"/>
      <c r="I56" s="101"/>
      <c r="J56" s="146"/>
    </row>
    <row r="57" spans="1:10">
      <c r="A57" s="126"/>
      <c r="B57" s="127"/>
      <c r="C57" s="128" t="s">
        <v>83</v>
      </c>
      <c r="D57" s="129"/>
      <c r="E57" s="130"/>
      <c r="F57" s="130"/>
      <c r="G57" s="131"/>
      <c r="H57" s="132">
        <f>SUM(H55:H56)</f>
        <v>2</v>
      </c>
      <c r="I57" s="130"/>
      <c r="J57" s="172"/>
    </row>
    <row r="58" spans="1:10">
      <c r="A58" s="74"/>
      <c r="B58" s="75"/>
      <c r="C58" s="76" t="s">
        <v>87</v>
      </c>
      <c r="D58" s="77"/>
      <c r="E58" s="78"/>
      <c r="F58" s="78"/>
      <c r="G58" s="79"/>
      <c r="H58" s="81">
        <v>1</v>
      </c>
      <c r="I58" s="81"/>
      <c r="J58" s="170">
        <f>H57-H58</f>
        <v>1</v>
      </c>
    </row>
    <row r="59" spans="1:10">
      <c r="A59" s="74"/>
      <c r="B59" s="75"/>
      <c r="C59" s="76" t="s">
        <v>119</v>
      </c>
      <c r="D59" s="77"/>
      <c r="E59" s="78"/>
      <c r="F59" s="78"/>
      <c r="G59" s="79"/>
      <c r="H59" s="80">
        <f>H57-J58</f>
        <v>1</v>
      </c>
      <c r="I59" s="78"/>
      <c r="J59" s="172"/>
    </row>
    <row r="60" spans="1:10">
      <c r="A60" s="133"/>
      <c r="B60" s="53"/>
      <c r="C60" s="134"/>
      <c r="D60" s="135"/>
      <c r="E60" s="136"/>
      <c r="F60" s="136"/>
      <c r="G60" s="137"/>
      <c r="H60" s="138"/>
      <c r="I60" s="136"/>
      <c r="J60" s="146"/>
    </row>
    <row r="61" spans="1:10" ht="23">
      <c r="A61" s="121"/>
      <c r="B61" s="105">
        <v>10</v>
      </c>
      <c r="C61" s="106" t="s">
        <v>101</v>
      </c>
      <c r="D61" s="91"/>
      <c r="E61" s="91"/>
      <c r="F61" s="91"/>
      <c r="G61" s="91"/>
      <c r="H61" s="91"/>
      <c r="I61" s="91"/>
      <c r="J61" s="146"/>
    </row>
    <row r="62" spans="1:10">
      <c r="A62" s="91"/>
      <c r="B62" s="91"/>
      <c r="C62" s="67" t="s">
        <v>126</v>
      </c>
      <c r="D62" s="105" t="s">
        <v>52</v>
      </c>
      <c r="E62" s="105"/>
      <c r="F62" s="105"/>
      <c r="G62" s="105"/>
      <c r="H62" s="125">
        <v>1</v>
      </c>
      <c r="I62" s="101"/>
      <c r="J62" s="146"/>
    </row>
    <row r="63" spans="1:10">
      <c r="A63" s="91"/>
      <c r="B63" s="91"/>
      <c r="C63" s="91"/>
      <c r="D63" s="91"/>
      <c r="E63" s="92"/>
      <c r="F63" s="92"/>
      <c r="G63" s="92"/>
      <c r="H63" s="92"/>
      <c r="I63" s="101"/>
      <c r="J63" s="146"/>
    </row>
    <row r="64" spans="1:10">
      <c r="A64" s="126"/>
      <c r="B64" s="127"/>
      <c r="C64" s="128" t="s">
        <v>83</v>
      </c>
      <c r="D64" s="129"/>
      <c r="E64" s="130"/>
      <c r="F64" s="130"/>
      <c r="G64" s="131"/>
      <c r="H64" s="132">
        <f>SUM(H62:H63)</f>
        <v>1</v>
      </c>
      <c r="I64" s="130"/>
      <c r="J64" s="172"/>
    </row>
    <row r="65" spans="1:10">
      <c r="A65" s="74"/>
      <c r="B65" s="75"/>
      <c r="C65" s="76" t="s">
        <v>87</v>
      </c>
      <c r="D65" s="77"/>
      <c r="E65" s="78"/>
      <c r="F65" s="78"/>
      <c r="G65" s="79"/>
      <c r="H65" s="81">
        <v>1</v>
      </c>
      <c r="I65" s="81"/>
      <c r="J65" s="172"/>
    </row>
    <row r="66" spans="1:10">
      <c r="A66" s="74"/>
      <c r="B66" s="75"/>
      <c r="C66" s="76" t="s">
        <v>119</v>
      </c>
      <c r="D66" s="77"/>
      <c r="E66" s="78"/>
      <c r="F66" s="78"/>
      <c r="G66" s="79"/>
      <c r="H66" s="80">
        <f>H64</f>
        <v>1</v>
      </c>
      <c r="I66" s="78"/>
      <c r="J66" s="172"/>
    </row>
    <row r="67" spans="1:10">
      <c r="A67" s="133"/>
      <c r="B67" s="53"/>
      <c r="C67" s="134"/>
      <c r="D67" s="135"/>
      <c r="E67" s="136"/>
      <c r="F67" s="136"/>
      <c r="G67" s="137"/>
      <c r="H67" s="138"/>
      <c r="I67" s="136"/>
      <c r="J67" s="146"/>
    </row>
    <row r="68" spans="1:10" ht="46">
      <c r="A68" s="121"/>
      <c r="B68" s="105">
        <v>10</v>
      </c>
      <c r="C68" s="106" t="s">
        <v>127</v>
      </c>
      <c r="D68" s="91"/>
      <c r="E68" s="91"/>
      <c r="F68" s="91"/>
      <c r="G68" s="91"/>
      <c r="H68" s="91"/>
      <c r="I68" s="91"/>
      <c r="J68" s="146"/>
    </row>
    <row r="69" spans="1:10" ht="29">
      <c r="A69" s="91"/>
      <c r="B69" s="91"/>
      <c r="C69" s="67" t="s">
        <v>128</v>
      </c>
      <c r="D69" s="105" t="s">
        <v>52</v>
      </c>
      <c r="E69" s="105"/>
      <c r="F69" s="105"/>
      <c r="G69" s="105"/>
      <c r="H69" s="125">
        <v>2</v>
      </c>
      <c r="I69" s="101"/>
      <c r="J69" s="146"/>
    </row>
    <row r="70" spans="1:10">
      <c r="A70" s="91"/>
      <c r="B70" s="91"/>
      <c r="C70" s="91"/>
      <c r="D70" s="91"/>
      <c r="E70" s="92"/>
      <c r="F70" s="92"/>
      <c r="G70" s="92"/>
      <c r="H70" s="92"/>
      <c r="I70" s="101"/>
      <c r="J70" s="146"/>
    </row>
    <row r="71" spans="1:10">
      <c r="A71" s="126"/>
      <c r="B71" s="127"/>
      <c r="C71" s="128" t="s">
        <v>83</v>
      </c>
      <c r="D71" s="129"/>
      <c r="E71" s="130"/>
      <c r="F71" s="130"/>
      <c r="G71" s="131"/>
      <c r="H71" s="132">
        <f>SUM(H69:H70)</f>
        <v>2</v>
      </c>
      <c r="I71" s="130"/>
      <c r="J71" s="172"/>
    </row>
    <row r="72" spans="1:10">
      <c r="A72" s="74"/>
      <c r="B72" s="75"/>
      <c r="C72" s="76" t="s">
        <v>87</v>
      </c>
      <c r="D72" s="77"/>
      <c r="E72" s="78"/>
      <c r="F72" s="78"/>
      <c r="G72" s="79"/>
      <c r="H72" s="81">
        <v>2</v>
      </c>
      <c r="I72" s="81"/>
      <c r="J72" s="172"/>
    </row>
    <row r="73" spans="1:10">
      <c r="A73" s="74"/>
      <c r="B73" s="75"/>
      <c r="C73" s="76" t="s">
        <v>119</v>
      </c>
      <c r="D73" s="77"/>
      <c r="E73" s="78"/>
      <c r="F73" s="78"/>
      <c r="G73" s="79"/>
      <c r="H73" s="80">
        <f>H71</f>
        <v>2</v>
      </c>
      <c r="I73" s="78"/>
      <c r="J73" s="172"/>
    </row>
    <row r="74" spans="1:10">
      <c r="A74" s="133"/>
      <c r="B74" s="53"/>
      <c r="C74" s="134"/>
      <c r="D74" s="135"/>
      <c r="E74" s="136"/>
      <c r="F74" s="136"/>
      <c r="G74" s="137"/>
      <c r="H74" s="138"/>
      <c r="I74" s="136"/>
      <c r="J74" s="146"/>
    </row>
    <row r="75" spans="1:10" ht="34.5">
      <c r="A75" s="121"/>
      <c r="B75" s="105">
        <v>11</v>
      </c>
      <c r="C75" s="106" t="s">
        <v>103</v>
      </c>
      <c r="D75" s="91"/>
      <c r="E75" s="91"/>
      <c r="F75" s="91"/>
      <c r="G75" s="91"/>
      <c r="H75" s="91"/>
      <c r="I75" s="91"/>
      <c r="J75" s="146"/>
    </row>
    <row r="76" spans="1:10">
      <c r="A76" s="91"/>
      <c r="B76" s="91"/>
      <c r="C76" s="67" t="s">
        <v>129</v>
      </c>
      <c r="D76" s="105" t="s">
        <v>52</v>
      </c>
      <c r="E76" s="105"/>
      <c r="F76" s="105"/>
      <c r="G76" s="105"/>
      <c r="H76" s="125">
        <v>2</v>
      </c>
      <c r="I76" s="101"/>
      <c r="J76" s="146"/>
    </row>
    <row r="77" spans="1:10">
      <c r="A77" s="91"/>
      <c r="B77" s="91"/>
      <c r="C77" s="91"/>
      <c r="D77" s="91"/>
      <c r="E77" s="92"/>
      <c r="F77" s="92"/>
      <c r="G77" s="92"/>
      <c r="H77" s="92"/>
      <c r="I77" s="101"/>
      <c r="J77" s="146"/>
    </row>
    <row r="78" spans="1:10">
      <c r="A78" s="126"/>
      <c r="B78" s="127"/>
      <c r="C78" s="128" t="s">
        <v>83</v>
      </c>
      <c r="D78" s="129"/>
      <c r="E78" s="130"/>
      <c r="F78" s="130"/>
      <c r="G78" s="131"/>
      <c r="H78" s="132">
        <f>SUM(H76:H77)</f>
        <v>2</v>
      </c>
      <c r="I78" s="130"/>
      <c r="J78" s="172"/>
    </row>
    <row r="79" spans="1:10">
      <c r="A79" s="74"/>
      <c r="B79" s="75"/>
      <c r="C79" s="76" t="s">
        <v>87</v>
      </c>
      <c r="D79" s="77"/>
      <c r="E79" s="78"/>
      <c r="F79" s="78"/>
      <c r="G79" s="79"/>
      <c r="H79" s="81">
        <v>1</v>
      </c>
      <c r="I79" s="81"/>
      <c r="J79" s="170">
        <f>H78-H79</f>
        <v>1</v>
      </c>
    </row>
    <row r="80" spans="1:10">
      <c r="A80" s="74"/>
      <c r="B80" s="75"/>
      <c r="C80" s="76" t="s">
        <v>119</v>
      </c>
      <c r="D80" s="77"/>
      <c r="E80" s="78"/>
      <c r="F80" s="78"/>
      <c r="G80" s="79"/>
      <c r="H80" s="80">
        <f>H78-J79</f>
        <v>1</v>
      </c>
      <c r="I80" s="78"/>
      <c r="J80" s="172"/>
    </row>
    <row r="81" spans="1:10">
      <c r="A81" s="133"/>
      <c r="B81" s="53"/>
      <c r="C81" s="134"/>
      <c r="D81" s="135"/>
      <c r="E81" s="136"/>
      <c r="F81" s="136"/>
      <c r="G81" s="137"/>
      <c r="H81" s="138"/>
      <c r="I81" s="136"/>
      <c r="J81" s="146"/>
    </row>
    <row r="82" spans="1:10" ht="92">
      <c r="A82" s="121"/>
      <c r="B82" s="105">
        <v>12</v>
      </c>
      <c r="C82" s="106" t="s">
        <v>130</v>
      </c>
      <c r="D82" s="91"/>
      <c r="E82" s="91"/>
      <c r="F82" s="91"/>
      <c r="G82" s="91"/>
      <c r="H82" s="91"/>
      <c r="I82" s="91"/>
      <c r="J82" s="146"/>
    </row>
    <row r="83" spans="1:10" ht="29">
      <c r="A83" s="91"/>
      <c r="B83" s="91"/>
      <c r="C83" s="67" t="s">
        <v>131</v>
      </c>
      <c r="D83" s="105" t="s">
        <v>54</v>
      </c>
      <c r="E83" s="105"/>
      <c r="F83" s="105"/>
      <c r="G83" s="105"/>
      <c r="H83" s="125">
        <v>24.5</v>
      </c>
      <c r="I83" s="101"/>
      <c r="J83" s="146"/>
    </row>
    <row r="84" spans="1:10">
      <c r="A84" s="91"/>
      <c r="B84" s="91"/>
      <c r="C84" s="91"/>
      <c r="D84" s="91"/>
      <c r="E84" s="92"/>
      <c r="F84" s="92"/>
      <c r="G84" s="92"/>
      <c r="H84" s="92"/>
      <c r="I84" s="101"/>
      <c r="J84" s="146"/>
    </row>
    <row r="85" spans="1:10">
      <c r="A85" s="126"/>
      <c r="B85" s="127"/>
      <c r="C85" s="128" t="s">
        <v>83</v>
      </c>
      <c r="D85" s="129"/>
      <c r="E85" s="130"/>
      <c r="F85" s="130"/>
      <c r="G85" s="131"/>
      <c r="H85" s="132">
        <f>SUM(H83:H84)</f>
        <v>24.5</v>
      </c>
      <c r="I85" s="130"/>
      <c r="J85" s="172"/>
    </row>
    <row r="86" spans="1:10">
      <c r="A86" s="74"/>
      <c r="B86" s="75"/>
      <c r="C86" s="76" t="s">
        <v>87</v>
      </c>
      <c r="D86" s="77"/>
      <c r="E86" s="78"/>
      <c r="F86" s="78"/>
      <c r="G86" s="79"/>
      <c r="H86" s="81">
        <v>10</v>
      </c>
      <c r="I86" s="81"/>
      <c r="J86" s="170">
        <f>H85-H86</f>
        <v>14.5</v>
      </c>
    </row>
    <row r="87" spans="1:10">
      <c r="A87" s="74"/>
      <c r="B87" s="75"/>
      <c r="C87" s="76" t="s">
        <v>119</v>
      </c>
      <c r="D87" s="77"/>
      <c r="E87" s="78"/>
      <c r="F87" s="78"/>
      <c r="G87" s="79"/>
      <c r="H87" s="80">
        <f>H85-J86</f>
        <v>10</v>
      </c>
      <c r="I87" s="78"/>
      <c r="J87" s="172"/>
    </row>
    <row r="88" spans="1:10">
      <c r="A88" s="133"/>
      <c r="B88" s="53"/>
      <c r="C88" s="134"/>
      <c r="D88" s="135"/>
      <c r="E88" s="136"/>
      <c r="F88" s="136"/>
      <c r="G88" s="137"/>
      <c r="H88" s="138"/>
      <c r="I88" s="136"/>
      <c r="J88" s="146"/>
    </row>
    <row r="89" spans="1:10" ht="92">
      <c r="A89" s="121"/>
      <c r="B89" s="105">
        <v>13</v>
      </c>
      <c r="C89" s="106" t="s">
        <v>130</v>
      </c>
      <c r="D89" s="91"/>
      <c r="E89" s="91"/>
      <c r="F89" s="91"/>
      <c r="G89" s="91"/>
      <c r="H89" s="91"/>
      <c r="I89" s="91"/>
      <c r="J89" s="146"/>
    </row>
    <row r="90" spans="1:10" ht="29">
      <c r="A90" s="91"/>
      <c r="B90" s="91"/>
      <c r="C90" s="67" t="s">
        <v>132</v>
      </c>
      <c r="D90" s="105" t="s">
        <v>54</v>
      </c>
      <c r="E90" s="105"/>
      <c r="F90" s="105"/>
      <c r="G90" s="105"/>
      <c r="H90" s="125">
        <v>21</v>
      </c>
      <c r="I90" s="101"/>
      <c r="J90" s="146"/>
    </row>
    <row r="91" spans="1:10">
      <c r="A91" s="91"/>
      <c r="B91" s="91"/>
      <c r="C91" s="91"/>
      <c r="D91" s="91"/>
      <c r="E91" s="92"/>
      <c r="F91" s="92"/>
      <c r="G91" s="92"/>
      <c r="H91" s="92"/>
      <c r="I91" s="101"/>
      <c r="J91" s="146"/>
    </row>
    <row r="92" spans="1:10">
      <c r="A92" s="126"/>
      <c r="B92" s="127"/>
      <c r="C92" s="128" t="s">
        <v>83</v>
      </c>
      <c r="D92" s="129"/>
      <c r="E92" s="130"/>
      <c r="F92" s="130"/>
      <c r="G92" s="131"/>
      <c r="H92" s="132">
        <f>SUM(H90:H91)</f>
        <v>21</v>
      </c>
      <c r="I92" s="130"/>
      <c r="J92" s="172"/>
    </row>
    <row r="93" spans="1:10">
      <c r="A93" s="74"/>
      <c r="B93" s="75"/>
      <c r="C93" s="76" t="s">
        <v>87</v>
      </c>
      <c r="D93" s="77"/>
      <c r="E93" s="78"/>
      <c r="F93" s="78"/>
      <c r="G93" s="79"/>
      <c r="H93" s="81">
        <v>10</v>
      </c>
      <c r="I93" s="81"/>
      <c r="J93" s="170">
        <f>H92-H93</f>
        <v>11</v>
      </c>
    </row>
    <row r="94" spans="1:10">
      <c r="A94" s="74"/>
      <c r="B94" s="75"/>
      <c r="C94" s="76" t="s">
        <v>119</v>
      </c>
      <c r="D94" s="77"/>
      <c r="E94" s="78"/>
      <c r="F94" s="78"/>
      <c r="G94" s="79"/>
      <c r="H94" s="80">
        <f>H92-J93</f>
        <v>10</v>
      </c>
      <c r="I94" s="78"/>
      <c r="J94" s="172"/>
    </row>
    <row r="95" spans="1:10">
      <c r="A95" s="133"/>
      <c r="B95" s="53"/>
      <c r="C95" s="134"/>
      <c r="D95" s="135"/>
      <c r="E95" s="136"/>
      <c r="F95" s="136"/>
      <c r="G95" s="137"/>
      <c r="H95" s="138"/>
      <c r="I95" s="136"/>
      <c r="J95" s="146"/>
    </row>
    <row r="96" spans="1:10" ht="103.5">
      <c r="A96" s="121"/>
      <c r="B96" s="105">
        <v>14</v>
      </c>
      <c r="C96" s="106" t="s">
        <v>106</v>
      </c>
      <c r="D96" s="91"/>
      <c r="E96" s="91"/>
      <c r="F96" s="91"/>
      <c r="G96" s="91"/>
      <c r="H96" s="91"/>
      <c r="I96" s="91"/>
      <c r="J96" s="146"/>
    </row>
    <row r="97" spans="1:10">
      <c r="A97" s="91"/>
      <c r="B97" s="91"/>
      <c r="C97" s="67" t="s">
        <v>133</v>
      </c>
      <c r="D97" s="105" t="s">
        <v>52</v>
      </c>
      <c r="E97" s="105"/>
      <c r="F97" s="105"/>
      <c r="G97" s="105"/>
      <c r="H97" s="125">
        <v>2</v>
      </c>
      <c r="I97" s="101"/>
      <c r="J97" s="146"/>
    </row>
    <row r="98" spans="1:10">
      <c r="A98" s="91"/>
      <c r="B98" s="91"/>
      <c r="C98" s="91"/>
      <c r="D98" s="91"/>
      <c r="E98" s="92"/>
      <c r="F98" s="92"/>
      <c r="G98" s="92"/>
      <c r="H98" s="92"/>
      <c r="I98" s="101"/>
      <c r="J98" s="146"/>
    </row>
    <row r="99" spans="1:10">
      <c r="A99" s="126"/>
      <c r="B99" s="127"/>
      <c r="C99" s="128" t="s">
        <v>83</v>
      </c>
      <c r="D99" s="129"/>
      <c r="E99" s="130"/>
      <c r="F99" s="130"/>
      <c r="G99" s="131"/>
      <c r="H99" s="132">
        <f>SUM(H97:H98)</f>
        <v>2</v>
      </c>
      <c r="I99" s="130"/>
      <c r="J99" s="172"/>
    </row>
    <row r="100" spans="1:10">
      <c r="A100" s="74"/>
      <c r="B100" s="75"/>
      <c r="C100" s="76" t="s">
        <v>87</v>
      </c>
      <c r="D100" s="77"/>
      <c r="E100" s="78"/>
      <c r="F100" s="78"/>
      <c r="G100" s="79"/>
      <c r="H100" s="81">
        <v>2</v>
      </c>
      <c r="I100" s="81"/>
      <c r="J100" s="172"/>
    </row>
    <row r="101" spans="1:10">
      <c r="A101" s="74"/>
      <c r="B101" s="75"/>
      <c r="C101" s="76" t="s">
        <v>119</v>
      </c>
      <c r="D101" s="77"/>
      <c r="E101" s="78"/>
      <c r="F101" s="78"/>
      <c r="G101" s="79"/>
      <c r="H101" s="80">
        <f>H99</f>
        <v>2</v>
      </c>
      <c r="I101" s="78"/>
      <c r="J101" s="172"/>
    </row>
    <row r="102" spans="1:10">
      <c r="A102" s="133"/>
      <c r="B102" s="53"/>
      <c r="C102" s="134"/>
      <c r="D102" s="135"/>
      <c r="E102" s="136"/>
      <c r="F102" s="136"/>
      <c r="G102" s="137"/>
      <c r="H102" s="138"/>
      <c r="I102" s="136"/>
      <c r="J102" s="146"/>
    </row>
    <row r="103" spans="1:10" ht="103.5">
      <c r="A103" s="121"/>
      <c r="B103" s="105">
        <v>15</v>
      </c>
      <c r="C103" s="106" t="s">
        <v>106</v>
      </c>
      <c r="D103" s="91"/>
      <c r="E103" s="91"/>
      <c r="F103" s="91"/>
      <c r="G103" s="91"/>
      <c r="H103" s="91"/>
      <c r="I103" s="91"/>
      <c r="J103" s="146"/>
    </row>
    <row r="104" spans="1:10">
      <c r="A104" s="91"/>
      <c r="B104" s="91"/>
      <c r="C104" s="67" t="s">
        <v>134</v>
      </c>
      <c r="D104" s="105" t="s">
        <v>52</v>
      </c>
      <c r="E104" s="105"/>
      <c r="F104" s="105"/>
      <c r="G104" s="105"/>
      <c r="H104" s="125">
        <v>1</v>
      </c>
      <c r="I104" s="101"/>
      <c r="J104" s="146"/>
    </row>
    <row r="105" spans="1:10">
      <c r="A105" s="91"/>
      <c r="B105" s="91"/>
      <c r="C105" s="91"/>
      <c r="D105" s="91"/>
      <c r="E105" s="92"/>
      <c r="F105" s="92"/>
      <c r="G105" s="92"/>
      <c r="H105" s="92"/>
      <c r="I105" s="101"/>
      <c r="J105" s="146"/>
    </row>
    <row r="106" spans="1:10">
      <c r="A106" s="126"/>
      <c r="B106" s="127"/>
      <c r="C106" s="128" t="s">
        <v>83</v>
      </c>
      <c r="D106" s="129"/>
      <c r="E106" s="130"/>
      <c r="F106" s="130"/>
      <c r="G106" s="131"/>
      <c r="H106" s="132">
        <f>SUM(H104:H105)</f>
        <v>1</v>
      </c>
      <c r="I106" s="130"/>
      <c r="J106" s="172"/>
    </row>
    <row r="107" spans="1:10">
      <c r="A107" s="74"/>
      <c r="B107" s="75"/>
      <c r="C107" s="76" t="s">
        <v>87</v>
      </c>
      <c r="D107" s="77"/>
      <c r="E107" s="78"/>
      <c r="F107" s="78"/>
      <c r="G107" s="79"/>
      <c r="H107" s="81">
        <v>1</v>
      </c>
      <c r="I107" s="81"/>
      <c r="J107" s="172"/>
    </row>
    <row r="108" spans="1:10">
      <c r="A108" s="74"/>
      <c r="B108" s="75"/>
      <c r="C108" s="76" t="s">
        <v>119</v>
      </c>
      <c r="D108" s="77"/>
      <c r="E108" s="78"/>
      <c r="F108" s="78"/>
      <c r="G108" s="79"/>
      <c r="H108" s="80">
        <f>H106</f>
        <v>1</v>
      </c>
      <c r="I108" s="78"/>
      <c r="J108" s="172"/>
    </row>
    <row r="109" spans="1:10">
      <c r="A109" s="133"/>
      <c r="B109" s="53"/>
      <c r="C109" s="134"/>
      <c r="D109" s="135"/>
      <c r="E109" s="136"/>
      <c r="F109" s="136"/>
      <c r="G109" s="137"/>
      <c r="H109" s="138"/>
      <c r="I109" s="136"/>
      <c r="J109" s="146"/>
    </row>
  </sheetData>
  <mergeCells count="5">
    <mergeCell ref="B2:I2"/>
    <mergeCell ref="A3:H3"/>
    <mergeCell ref="A4:H4"/>
    <mergeCell ref="A5:B5"/>
    <mergeCell ref="A8:H8"/>
  </mergeCells>
  <conditionalFormatting sqref="A5">
    <cfRule type="duplicateValues" dxfId="18" priority="17"/>
    <cfRule type="duplicateValues" dxfId="17" priority="18"/>
  </conditionalFormatting>
  <conditionalFormatting sqref="A6">
    <cfRule type="duplicateValues" dxfId="16" priority="19"/>
  </conditionalFormatting>
  <conditionalFormatting sqref="A7">
    <cfRule type="duplicateValues" dxfId="15" priority="16"/>
  </conditionalFormatting>
  <conditionalFormatting sqref="A8">
    <cfRule type="duplicateValues" dxfId="14" priority="20"/>
  </conditionalFormatting>
  <conditionalFormatting sqref="I15 I17 D15:G17">
    <cfRule type="containsText" dxfId="13" priority="15" stopIfTrue="1" operator="containsText" text="kghk">
      <formula>NOT(ISERROR(SEARCH("kghk",#REF!)))</formula>
    </cfRule>
  </conditionalFormatting>
  <conditionalFormatting sqref="I22 I24:I25 D22:G25 D32:G32 I32 I39 D39:G39 D46:G46 I46 I53 D53:G53 D60:G60 I60 I67 D67:G67 D74:G74 I74 I81 D81:G81 D88:G88 I88 I95 D95:G95 D102:G102 I102 I109 D109:G109">
    <cfRule type="containsText" dxfId="12" priority="13" stopIfTrue="1" operator="containsText" text="kghk">
      <formula>NOT(ISERROR(SEARCH("kghk",#REF!)))</formula>
    </cfRule>
  </conditionalFormatting>
  <conditionalFormatting sqref="I29 I31 D29:G31">
    <cfRule type="containsText" dxfId="11" priority="12" stopIfTrue="1" operator="containsText" text="kghk">
      <formula>NOT(ISERROR(SEARCH("kghk",#REF!)))</formula>
    </cfRule>
  </conditionalFormatting>
  <conditionalFormatting sqref="I36 I38 D36:G38">
    <cfRule type="containsText" dxfId="10" priority="11" stopIfTrue="1" operator="containsText" text="kghk">
      <formula>NOT(ISERROR(SEARCH("kghk",#REF!)))</formula>
    </cfRule>
  </conditionalFormatting>
  <conditionalFormatting sqref="I43 I45 D43:G45">
    <cfRule type="containsText" dxfId="9" priority="10" stopIfTrue="1" operator="containsText" text="kghk">
      <formula>NOT(ISERROR(SEARCH("kghk",#REF!)))</formula>
    </cfRule>
  </conditionalFormatting>
  <conditionalFormatting sqref="I50 I52 D50:G52">
    <cfRule type="containsText" dxfId="8" priority="9" stopIfTrue="1" operator="containsText" text="kghk">
      <formula>NOT(ISERROR(SEARCH("kghk",#REF!)))</formula>
    </cfRule>
  </conditionalFormatting>
  <conditionalFormatting sqref="I57 I59 D57:G59">
    <cfRule type="containsText" dxfId="7" priority="8" stopIfTrue="1" operator="containsText" text="kghk">
      <formula>NOT(ISERROR(SEARCH("kghk",#REF!)))</formula>
    </cfRule>
  </conditionalFormatting>
  <conditionalFormatting sqref="I64 I66 D64:G66">
    <cfRule type="containsText" dxfId="6" priority="7" stopIfTrue="1" operator="containsText" text="kghk">
      <formula>NOT(ISERROR(SEARCH("kghk",#REF!)))</formula>
    </cfRule>
  </conditionalFormatting>
  <conditionalFormatting sqref="I71 I73 D71:G73">
    <cfRule type="containsText" dxfId="5" priority="6" stopIfTrue="1" operator="containsText" text="kghk">
      <formula>NOT(ISERROR(SEARCH("kghk",#REF!)))</formula>
    </cfRule>
  </conditionalFormatting>
  <conditionalFormatting sqref="I78 I80 D78:G80">
    <cfRule type="containsText" dxfId="4" priority="5" stopIfTrue="1" operator="containsText" text="kghk">
      <formula>NOT(ISERROR(SEARCH("kghk",#REF!)))</formula>
    </cfRule>
  </conditionalFormatting>
  <conditionalFormatting sqref="I85 I87 D85:G87">
    <cfRule type="containsText" dxfId="3" priority="4" stopIfTrue="1" operator="containsText" text="kghk">
      <formula>NOT(ISERROR(SEARCH("kghk",#REF!)))</formula>
    </cfRule>
  </conditionalFormatting>
  <conditionalFormatting sqref="I92 I94 D92:G94">
    <cfRule type="containsText" dxfId="2" priority="3" stopIfTrue="1" operator="containsText" text="kghk">
      <formula>NOT(ISERROR(SEARCH("kghk",#REF!)))</formula>
    </cfRule>
  </conditionalFormatting>
  <conditionalFormatting sqref="I99 I101 D99:G101">
    <cfRule type="containsText" dxfId="1" priority="2" stopIfTrue="1" operator="containsText" text="kghk">
      <formula>NOT(ISERROR(SEARCH("kghk",#REF!)))</formula>
    </cfRule>
  </conditionalFormatting>
  <conditionalFormatting sqref="I106 I108 D106:G108">
    <cfRule type="containsText" dxfId="0" priority="1" stopIfTrue="1" operator="containsText" text="kghk">
      <formula>NOT(ISERROR(SEARCH("kghk",#REF!)))</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1edca550-45ec-413d-b410-eb5899b7564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B77B4FCFFCAC74E936BB64A56CC1143" ma:contentTypeVersion="15" ma:contentTypeDescription="Create a new document." ma:contentTypeScope="" ma:versionID="ab2e67a13b10d5317b37e5a1411e59f3">
  <xsd:schema xmlns:xsd="http://www.w3.org/2001/XMLSchema" xmlns:xs="http://www.w3.org/2001/XMLSchema" xmlns:p="http://schemas.microsoft.com/office/2006/metadata/properties" xmlns:ns3="1edca550-45ec-413d-b410-eb5899b7564f" xmlns:ns4="93f5a7a4-2ad1-46b6-8cf3-ba87f7d66d3e" targetNamespace="http://schemas.microsoft.com/office/2006/metadata/properties" ma:root="true" ma:fieldsID="639b1d36cc42e4d6169195526aa97892" ns3:_="" ns4:_="">
    <xsd:import namespace="1edca550-45ec-413d-b410-eb5899b7564f"/>
    <xsd:import namespace="93f5a7a4-2ad1-46b6-8cf3-ba87f7d66d3e"/>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_activity" minOccurs="0"/>
                <xsd:element ref="ns4:SharedWithUsers" minOccurs="0"/>
                <xsd:element ref="ns4:SharedWithDetails" minOccurs="0"/>
                <xsd:element ref="ns4:SharingHintHash"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dca550-45ec-413d-b410-eb5899b756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_activity" ma:index="16" nillable="true" ma:displayName="_activity" ma:hidden="true" ma:internalName="_activity">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3f5a7a4-2ad1-46b6-8cf3-ba87f7d66d3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6183B8A-DF6D-4404-AF61-1AF3E5EE123C}">
  <ds:schemaRefs>
    <ds:schemaRef ds:uri="http://purl.org/dc/terms/"/>
    <ds:schemaRef ds:uri="http://schemas.microsoft.com/office/infopath/2007/PartnerControls"/>
    <ds:schemaRef ds:uri="http://schemas.microsoft.com/office/2006/metadata/properties"/>
    <ds:schemaRef ds:uri="http://purl.org/dc/elements/1.1/"/>
    <ds:schemaRef ds:uri="http://purl.org/dc/dcmitype/"/>
    <ds:schemaRef ds:uri="http://schemas.microsoft.com/office/2006/documentManagement/types"/>
    <ds:schemaRef ds:uri="http://schemas.openxmlformats.org/package/2006/metadata/core-properties"/>
    <ds:schemaRef ds:uri="93f5a7a4-2ad1-46b6-8cf3-ba87f7d66d3e"/>
    <ds:schemaRef ds:uri="1edca550-45ec-413d-b410-eb5899b7564f"/>
    <ds:schemaRef ds:uri="http://www.w3.org/XML/1998/namespace"/>
  </ds:schemaRefs>
</ds:datastoreItem>
</file>

<file path=customXml/itemProps2.xml><?xml version="1.0" encoding="utf-8"?>
<ds:datastoreItem xmlns:ds="http://schemas.openxmlformats.org/officeDocument/2006/customXml" ds:itemID="{57EB2200-897F-46D9-A1C7-27A49FCAAFA8}">
  <ds:schemaRefs>
    <ds:schemaRef ds:uri="http://schemas.microsoft.com/sharepoint/v3/contenttype/forms"/>
  </ds:schemaRefs>
</ds:datastoreItem>
</file>

<file path=customXml/itemProps3.xml><?xml version="1.0" encoding="utf-8"?>
<ds:datastoreItem xmlns:ds="http://schemas.openxmlformats.org/officeDocument/2006/customXml" ds:itemID="{BC653922-8E18-4420-996E-1E7A51490F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dca550-45ec-413d-b410-eb5899b7564f"/>
    <ds:schemaRef ds:uri="93f5a7a4-2ad1-46b6-8cf3-ba87f7d66d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Summary-2</vt:lpstr>
      <vt:lpstr>Inv Summary</vt:lpstr>
      <vt:lpstr>Abstract AHU CIP Lounge</vt:lpstr>
      <vt:lpstr>HVAC  JMR RA Bill 01 </vt:lpstr>
      <vt:lpstr>'Summary-2'!Print_Area</vt:lpstr>
      <vt:lpstr>'Summary-2'!Print_Titles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Suraj Kumbhar</dc:creator>
  <cp:lastModifiedBy>kiran</cp:lastModifiedBy>
  <cp:lastPrinted>2024-07-18T03:12:27Z</cp:lastPrinted>
  <dcterms:created xsi:type="dcterms:W3CDTF">2024-05-23T12:58:36Z</dcterms:created>
  <dcterms:modified xsi:type="dcterms:W3CDTF">2024-12-28T07:17:08Z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0x010100FB77B4FCFFCAC74E936BB64A56CC1143</vt:lpwstr>
  </property>
</Properties>
</file>