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mrutika T\OneDrive - Travel food Services\Hyderabad\Jamie's Pizzeria FF461\Quantity Variation\"/>
    </mc:Choice>
  </mc:AlternateContent>
  <bookViews>
    <workbookView xWindow="0" yWindow="0" windowWidth="20494" windowHeight="7500"/>
  </bookViews>
  <sheets>
    <sheet name="HVAC &amp; Fire" sheetId="2" r:id="rId1"/>
  </sheets>
  <definedNames>
    <definedName name="_xlnm._FilterDatabase" localSheetId="0" hidden="1">'HVAC &amp; Fire'!$Q$1:$Q$136</definedName>
    <definedName name="_xlnm.Print_Area" localSheetId="0">'HVAC &amp; Fire'!$A$1:$K$137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28" i="2" l="1"/>
  <c r="O129" i="2"/>
  <c r="K36" i="2"/>
  <c r="K35" i="2"/>
  <c r="L119" i="2"/>
  <c r="M119" i="2" s="1"/>
  <c r="L118" i="2"/>
  <c r="M118" i="2" s="1"/>
  <c r="L116" i="2"/>
  <c r="M116" i="2" s="1"/>
  <c r="L115" i="2"/>
  <c r="M115" i="2" s="1"/>
  <c r="L111" i="2"/>
  <c r="M111" i="2" s="1"/>
  <c r="L110" i="2"/>
  <c r="M110" i="2" s="1"/>
  <c r="L109" i="2"/>
  <c r="M109" i="2" s="1"/>
  <c r="L108" i="2"/>
  <c r="L106" i="2"/>
  <c r="M106" i="2" s="1"/>
  <c r="L104" i="2"/>
  <c r="M104" i="2" s="1"/>
  <c r="L103" i="2"/>
  <c r="M103" i="2" s="1"/>
  <c r="L101" i="2"/>
  <c r="M101" i="2" s="1"/>
  <c r="L99" i="2"/>
  <c r="M99" i="2" s="1"/>
  <c r="L97" i="2"/>
  <c r="M97" i="2" s="1"/>
  <c r="L96" i="2"/>
  <c r="M96" i="2" s="1"/>
  <c r="L95" i="2"/>
  <c r="M95" i="2" s="1"/>
  <c r="L94" i="2"/>
  <c r="L93" i="2"/>
  <c r="M93" i="2" s="1"/>
  <c r="L89" i="2"/>
  <c r="M89" i="2" s="1"/>
  <c r="L82" i="2"/>
  <c r="M82" i="2" s="1"/>
  <c r="L65" i="2"/>
  <c r="M65" i="2" s="1"/>
  <c r="L62" i="2"/>
  <c r="M62" i="2" s="1"/>
  <c r="L61" i="2"/>
  <c r="M61" i="2" s="1"/>
  <c r="L60" i="2"/>
  <c r="M60" i="2" s="1"/>
  <c r="L58" i="2"/>
  <c r="M58" i="2" s="1"/>
  <c r="L55" i="2"/>
  <c r="M55" i="2" s="1"/>
  <c r="L54" i="2"/>
  <c r="M54" i="2" s="1"/>
  <c r="L53" i="2"/>
  <c r="M53" i="2" s="1"/>
  <c r="L51" i="2"/>
  <c r="M51" i="2" s="1"/>
  <c r="L49" i="2"/>
  <c r="M49" i="2" s="1"/>
  <c r="L47" i="2"/>
  <c r="M47" i="2" s="1"/>
  <c r="L45" i="2"/>
  <c r="M45" i="2" s="1"/>
  <c r="L43" i="2"/>
  <c r="M43" i="2" s="1"/>
  <c r="O119" i="2"/>
  <c r="O118" i="2"/>
  <c r="O116" i="2"/>
  <c r="O115" i="2"/>
  <c r="O111" i="2"/>
  <c r="O110" i="2"/>
  <c r="O109" i="2"/>
  <c r="O106" i="2"/>
  <c r="O104" i="2"/>
  <c r="O103" i="2"/>
  <c r="O101" i="2"/>
  <c r="O99" i="2"/>
  <c r="O97" i="2"/>
  <c r="O96" i="2"/>
  <c r="O95" i="2"/>
  <c r="O93" i="2"/>
  <c r="O89" i="2"/>
  <c r="O87" i="2"/>
  <c r="O86" i="2"/>
  <c r="O82" i="2"/>
  <c r="O79" i="2"/>
  <c r="O78" i="2"/>
  <c r="O71" i="2"/>
  <c r="O70" i="2"/>
  <c r="O68" i="2"/>
  <c r="O67" i="2"/>
  <c r="O65" i="2"/>
  <c r="O62" i="2"/>
  <c r="O61" i="2"/>
  <c r="O60" i="2"/>
  <c r="O58" i="2"/>
  <c r="O55" i="2"/>
  <c r="O54" i="2"/>
  <c r="O53" i="2"/>
  <c r="O51" i="2"/>
  <c r="O49" i="2"/>
  <c r="O47" i="2"/>
  <c r="O45" i="2"/>
  <c r="O43" i="2"/>
  <c r="O40" i="2"/>
  <c r="O37" i="2"/>
  <c r="O30" i="2"/>
  <c r="O28" i="2"/>
  <c r="O27" i="2"/>
  <c r="O24" i="2"/>
  <c r="O23" i="2"/>
  <c r="O20" i="2"/>
  <c r="O19" i="2"/>
  <c r="O18" i="2"/>
  <c r="O15" i="2"/>
  <c r="O14" i="2"/>
  <c r="L37" i="2"/>
  <c r="M37" i="2" s="1"/>
  <c r="L30" i="2"/>
  <c r="M30" i="2" s="1"/>
  <c r="L24" i="2"/>
  <c r="M24" i="2" s="1"/>
  <c r="L23" i="2"/>
  <c r="M23" i="2" s="1"/>
  <c r="L20" i="2"/>
  <c r="M20" i="2" s="1"/>
  <c r="L19" i="2"/>
  <c r="M19" i="2" s="1"/>
  <c r="L18" i="2"/>
  <c r="M18" i="2" s="1"/>
  <c r="L17" i="2"/>
  <c r="L15" i="2"/>
  <c r="M15" i="2" s="1"/>
  <c r="L14" i="2"/>
  <c r="M14" i="2" s="1"/>
  <c r="L124" i="2"/>
  <c r="M124" i="2" s="1"/>
  <c r="L121" i="2"/>
  <c r="M121" i="2" s="1"/>
  <c r="L87" i="2"/>
  <c r="M87" i="2" s="1"/>
  <c r="L86" i="2"/>
  <c r="M86" i="2" s="1"/>
  <c r="L85" i="2"/>
  <c r="M85" i="2" s="1"/>
  <c r="L84" i="2"/>
  <c r="M84" i="2" s="1"/>
  <c r="L80" i="2"/>
  <c r="M80" i="2" s="1"/>
  <c r="L79" i="2"/>
  <c r="M79" i="2" s="1"/>
  <c r="L78" i="2"/>
  <c r="M78" i="2" s="1"/>
  <c r="L71" i="2"/>
  <c r="M71" i="2" s="1"/>
  <c r="L70" i="2"/>
  <c r="M70" i="2" s="1"/>
  <c r="L69" i="2"/>
  <c r="M69" i="2" s="1"/>
  <c r="L68" i="2"/>
  <c r="M68" i="2" s="1"/>
  <c r="L67" i="2"/>
  <c r="M67" i="2" s="1"/>
  <c r="L41" i="2"/>
  <c r="M41" i="2" s="1"/>
  <c r="L40" i="2"/>
  <c r="M40" i="2" s="1"/>
  <c r="L28" i="2"/>
  <c r="M28" i="2" s="1"/>
  <c r="L27" i="2"/>
  <c r="M27" i="2" s="1"/>
  <c r="L26" i="2"/>
  <c r="M26" i="2" s="1"/>
  <c r="N124" i="2"/>
  <c r="N123" i="2"/>
  <c r="L123" i="2" s="1"/>
  <c r="M123" i="2" s="1"/>
  <c r="N122" i="2"/>
  <c r="L122" i="2" s="1"/>
  <c r="M122" i="2" s="1"/>
  <c r="N121" i="2"/>
  <c r="N120" i="2"/>
  <c r="L120" i="2" s="1"/>
  <c r="M120" i="2" s="1"/>
  <c r="N117" i="2"/>
  <c r="O117" i="2" s="1"/>
  <c r="N114" i="2"/>
  <c r="L114" i="2" s="1"/>
  <c r="M114" i="2" s="1"/>
  <c r="N113" i="2"/>
  <c r="L113" i="2" s="1"/>
  <c r="M113" i="2" s="1"/>
  <c r="N112" i="2"/>
  <c r="L112" i="2" s="1"/>
  <c r="M112" i="2" s="1"/>
  <c r="N107" i="2"/>
  <c r="O107" i="2" s="1"/>
  <c r="N105" i="2"/>
  <c r="L105" i="2" s="1"/>
  <c r="M105" i="2" s="1"/>
  <c r="N102" i="2"/>
  <c r="L102" i="2" s="1"/>
  <c r="M102" i="2" s="1"/>
  <c r="N100" i="2"/>
  <c r="O100" i="2" s="1"/>
  <c r="N98" i="2"/>
  <c r="L98" i="2" s="1"/>
  <c r="M98" i="2" s="1"/>
  <c r="N92" i="2"/>
  <c r="L92" i="2" s="1"/>
  <c r="M92" i="2" s="1"/>
  <c r="N91" i="2"/>
  <c r="O91" i="2" s="1"/>
  <c r="N90" i="2"/>
  <c r="L90" i="2" s="1"/>
  <c r="M90" i="2" s="1"/>
  <c r="N88" i="2"/>
  <c r="O88" i="2" s="1"/>
  <c r="N85" i="2"/>
  <c r="N84" i="2"/>
  <c r="N83" i="2"/>
  <c r="O83" i="2" s="1"/>
  <c r="N81" i="2"/>
  <c r="O81" i="2" s="1"/>
  <c r="N80" i="2"/>
  <c r="N77" i="2"/>
  <c r="O77" i="2" s="1"/>
  <c r="N76" i="2"/>
  <c r="L76" i="2" s="1"/>
  <c r="M76" i="2" s="1"/>
  <c r="N75" i="2"/>
  <c r="L75" i="2" s="1"/>
  <c r="M75" i="2" s="1"/>
  <c r="N74" i="2"/>
  <c r="L74" i="2" s="1"/>
  <c r="M74" i="2" s="1"/>
  <c r="N73" i="2"/>
  <c r="L73" i="2" s="1"/>
  <c r="M73" i="2" s="1"/>
  <c r="N72" i="2"/>
  <c r="L72" i="2" s="1"/>
  <c r="M72" i="2" s="1"/>
  <c r="N69" i="2"/>
  <c r="N66" i="2"/>
  <c r="O66" i="2" s="1"/>
  <c r="N64" i="2"/>
  <c r="O64" i="2" s="1"/>
  <c r="N63" i="2"/>
  <c r="O63" i="2" s="1"/>
  <c r="N59" i="2"/>
  <c r="O59" i="2" s="1"/>
  <c r="N57" i="2"/>
  <c r="L57" i="2" s="1"/>
  <c r="M57" i="2" s="1"/>
  <c r="N56" i="2"/>
  <c r="O56" i="2" s="1"/>
  <c r="N52" i="2"/>
  <c r="L52" i="2" s="1"/>
  <c r="M52" i="2" s="1"/>
  <c r="N50" i="2"/>
  <c r="O50" i="2" s="1"/>
  <c r="N48" i="2"/>
  <c r="O48" i="2" s="1"/>
  <c r="N46" i="2"/>
  <c r="L46" i="2" s="1"/>
  <c r="M46" i="2" s="1"/>
  <c r="N44" i="2"/>
  <c r="L44" i="2" s="1"/>
  <c r="M44" i="2" s="1"/>
  <c r="N42" i="2"/>
  <c r="O42" i="2" s="1"/>
  <c r="N41" i="2"/>
  <c r="N39" i="2"/>
  <c r="O39" i="2" s="1"/>
  <c r="N38" i="2"/>
  <c r="L38" i="2" s="1"/>
  <c r="M38" i="2" s="1"/>
  <c r="N36" i="2"/>
  <c r="L36" i="2" s="1"/>
  <c r="M36" i="2" s="1"/>
  <c r="N35" i="2"/>
  <c r="O35" i="2" s="1"/>
  <c r="N34" i="2"/>
  <c r="O34" i="2" s="1"/>
  <c r="N33" i="2"/>
  <c r="O33" i="2" s="1"/>
  <c r="N32" i="2"/>
  <c r="L32" i="2" s="1"/>
  <c r="M32" i="2" s="1"/>
  <c r="N31" i="2"/>
  <c r="L31" i="2" s="1"/>
  <c r="M31" i="2" s="1"/>
  <c r="N29" i="2"/>
  <c r="L29" i="2" s="1"/>
  <c r="M29" i="2" s="1"/>
  <c r="N26" i="2"/>
  <c r="N25" i="2"/>
  <c r="L25" i="2" s="1"/>
  <c r="N22" i="2"/>
  <c r="L22" i="2" s="1"/>
  <c r="N16" i="2"/>
  <c r="L16" i="2" s="1"/>
  <c r="N13" i="2"/>
  <c r="L13" i="2" s="1"/>
  <c r="N12" i="2"/>
  <c r="O12" i="2" s="1"/>
  <c r="N21" i="2"/>
  <c r="O21" i="2" s="1"/>
  <c r="M129" i="2"/>
  <c r="M128" i="2"/>
  <c r="L56" i="2" l="1"/>
  <c r="M56" i="2" s="1"/>
  <c r="O76" i="2"/>
  <c r="O13" i="2"/>
  <c r="L77" i="2"/>
  <c r="M77" i="2" s="1"/>
  <c r="O22" i="2"/>
  <c r="L48" i="2"/>
  <c r="M48" i="2" s="1"/>
  <c r="O92" i="2"/>
  <c r="L91" i="2"/>
  <c r="M91" i="2" s="1"/>
  <c r="L100" i="2"/>
  <c r="M100" i="2" s="1"/>
  <c r="L66" i="2"/>
  <c r="M66" i="2" s="1"/>
  <c r="O38" i="2"/>
  <c r="O72" i="2"/>
  <c r="O52" i="2"/>
  <c r="L81" i="2"/>
  <c r="M81" i="2" s="1"/>
  <c r="O29" i="2"/>
  <c r="O44" i="2"/>
  <c r="O102" i="2"/>
  <c r="L39" i="2"/>
  <c r="M39" i="2" s="1"/>
  <c r="L63" i="2"/>
  <c r="M63" i="2" s="1"/>
  <c r="L117" i="2"/>
  <c r="M117" i="2" s="1"/>
  <c r="M108" i="2" s="1"/>
  <c r="L50" i="2"/>
  <c r="M50" i="2" s="1"/>
  <c r="L64" i="2"/>
  <c r="M64" i="2" s="1"/>
  <c r="L83" i="2"/>
  <c r="M83" i="2" s="1"/>
  <c r="L107" i="2"/>
  <c r="M107" i="2" s="1"/>
  <c r="O120" i="2"/>
  <c r="O36" i="2"/>
  <c r="Q36" i="2" s="1"/>
  <c r="O46" i="2"/>
  <c r="L33" i="2"/>
  <c r="M33" i="2" s="1"/>
  <c r="O31" i="2"/>
  <c r="L42" i="2"/>
  <c r="M42" i="2" s="1"/>
  <c r="O16" i="2"/>
  <c r="O32" i="2"/>
  <c r="O112" i="2"/>
  <c r="L59" i="2"/>
  <c r="M59" i="2" s="1"/>
  <c r="L35" i="2"/>
  <c r="M35" i="2" s="1"/>
  <c r="Q35" i="2" s="1"/>
  <c r="O25" i="2"/>
  <c r="O57" i="2"/>
  <c r="O73" i="2"/>
  <c r="O105" i="2"/>
  <c r="O113" i="2"/>
  <c r="L88" i="2"/>
  <c r="M88" i="2" s="1"/>
  <c r="L34" i="2"/>
  <c r="M34" i="2" s="1"/>
  <c r="O74" i="2"/>
  <c r="O90" i="2"/>
  <c r="O98" i="2"/>
  <c r="O114" i="2"/>
  <c r="O122" i="2"/>
  <c r="L21" i="2"/>
  <c r="M21" i="2" s="1"/>
  <c r="M22" i="2"/>
  <c r="O75" i="2"/>
  <c r="O123" i="2"/>
  <c r="M13" i="2"/>
  <c r="M16" i="2"/>
  <c r="L12" i="2"/>
  <c r="M12" i="2" s="1"/>
  <c r="M25" i="2"/>
  <c r="K129" i="2"/>
  <c r="O8" i="2" l="1"/>
  <c r="O17" i="2"/>
  <c r="O94" i="2"/>
  <c r="M94" i="2"/>
  <c r="M17" i="2"/>
  <c r="M8" i="2"/>
  <c r="B102" i="2"/>
  <c r="B103" i="2" s="1"/>
  <c r="B104" i="2" s="1"/>
  <c r="B105" i="2" s="1"/>
  <c r="B106" i="2" s="1"/>
  <c r="B107" i="2" s="1"/>
  <c r="B109" i="2" s="1"/>
  <c r="B110" i="2" s="1"/>
  <c r="B111" i="2" s="1"/>
  <c r="B112" i="2" s="1"/>
  <c r="B113" i="2" s="1"/>
  <c r="B114" i="2" s="1"/>
  <c r="B115" i="2" s="1"/>
  <c r="B116" i="2" s="1"/>
  <c r="B117" i="2" s="1"/>
  <c r="B118" i="2" s="1"/>
  <c r="B119" i="2" s="1"/>
  <c r="B120" i="2" s="1"/>
  <c r="B121" i="2" s="1"/>
  <c r="B122" i="2" s="1"/>
  <c r="B123" i="2" s="1"/>
  <c r="B124" i="2" s="1"/>
  <c r="B99" i="2"/>
  <c r="B100" i="2" s="1"/>
  <c r="B72" i="2"/>
  <c r="B73" i="2" s="1"/>
  <c r="B74" i="2" s="1"/>
  <c r="B75" i="2" s="1"/>
  <c r="B76" i="2" s="1"/>
  <c r="B77" i="2" s="1"/>
  <c r="B78" i="2" s="1"/>
  <c r="B79" i="2" s="1"/>
  <c r="B80" i="2" s="1"/>
  <c r="B81" i="2" s="1"/>
  <c r="B82" i="2" s="1"/>
  <c r="B83" i="2" s="1"/>
  <c r="B84" i="2" s="1"/>
  <c r="B85" i="2" s="1"/>
  <c r="B86" i="2" s="1"/>
  <c r="B87" i="2" s="1"/>
  <c r="B88" i="2" s="1"/>
  <c r="B89" i="2" s="1"/>
  <c r="B90" i="2" s="1"/>
  <c r="B91" i="2" s="1"/>
  <c r="B92" i="2" s="1"/>
  <c r="B93" i="2" s="1"/>
  <c r="B95" i="2" s="1"/>
  <c r="B96" i="2" s="1"/>
  <c r="K90" i="2"/>
  <c r="K88" i="2"/>
  <c r="Q88" i="2" s="1"/>
  <c r="K84" i="2"/>
  <c r="Q84" i="2" s="1"/>
  <c r="K83" i="2"/>
  <c r="Q83" i="2" s="1"/>
  <c r="K81" i="2"/>
  <c r="Q81" i="2" s="1"/>
  <c r="K80" i="2"/>
  <c r="Q80" i="2" s="1"/>
  <c r="K77" i="2"/>
  <c r="Q77" i="2" s="1"/>
  <c r="K76" i="2"/>
  <c r="Q76" i="2" s="1"/>
  <c r="K75" i="2"/>
  <c r="Q75" i="2" s="1"/>
  <c r="K74" i="2"/>
  <c r="Q74" i="2" s="1"/>
  <c r="K73" i="2"/>
  <c r="Q73" i="2" s="1"/>
  <c r="K72" i="2"/>
  <c r="Q72" i="2" s="1"/>
  <c r="K69" i="2"/>
  <c r="Q69" i="2" s="1"/>
  <c r="K66" i="2"/>
  <c r="Q66" i="2" s="1"/>
  <c r="K64" i="2"/>
  <c r="Q64" i="2" s="1"/>
  <c r="K63" i="2"/>
  <c r="Q63" i="2" s="1"/>
  <c r="K59" i="2"/>
  <c r="Q59" i="2" s="1"/>
  <c r="K57" i="2"/>
  <c r="Q57" i="2" s="1"/>
  <c r="K56" i="2"/>
  <c r="Q56" i="2" s="1"/>
  <c r="K52" i="2"/>
  <c r="Q52" i="2" s="1"/>
  <c r="K50" i="2"/>
  <c r="Q50" i="2" s="1"/>
  <c r="K48" i="2"/>
  <c r="Q48" i="2" s="1"/>
  <c r="K46" i="2"/>
  <c r="Q46" i="2" s="1"/>
  <c r="K44" i="2"/>
  <c r="Q44" i="2" s="1"/>
  <c r="K42" i="2"/>
  <c r="Q42" i="2" s="1"/>
  <c r="K41" i="2"/>
  <c r="Q41" i="2" s="1"/>
  <c r="K39" i="2"/>
  <c r="Q39" i="2" s="1"/>
  <c r="K38" i="2"/>
  <c r="Q38" i="2" s="1"/>
  <c r="K32" i="2"/>
  <c r="Q32" i="2" s="1"/>
  <c r="K31" i="2"/>
  <c r="Q31" i="2" s="1"/>
  <c r="K29" i="2"/>
  <c r="Q29" i="2" s="1"/>
  <c r="K26" i="2"/>
  <c r="Q26" i="2" s="1"/>
  <c r="K25" i="2"/>
  <c r="Q25" i="2" s="1"/>
  <c r="K22" i="2"/>
  <c r="Q22" i="2" s="1"/>
  <c r="K124" i="2"/>
  <c r="Q124" i="2" s="1"/>
  <c r="K123" i="2"/>
  <c r="Q123" i="2" s="1"/>
  <c r="K122" i="2"/>
  <c r="Q122" i="2" s="1"/>
  <c r="K121" i="2"/>
  <c r="Q121" i="2" s="1"/>
  <c r="M131" i="2" l="1"/>
  <c r="K128" i="2"/>
  <c r="O108" i="2" s="1"/>
  <c r="O131" i="2" l="1"/>
  <c r="M134" i="2" s="1"/>
  <c r="K92" i="2"/>
  <c r="K91" i="2"/>
  <c r="K85" i="2"/>
  <c r="K21" i="2"/>
  <c r="Q21" i="2" s="1"/>
  <c r="K16" i="2"/>
  <c r="Q16" i="2" s="1"/>
  <c r="K13" i="2"/>
  <c r="Q13" i="2" s="1"/>
  <c r="K12" i="2"/>
  <c r="Q12" i="2" s="1"/>
  <c r="K120" i="2"/>
  <c r="Q120" i="2" s="1"/>
  <c r="K117" i="2"/>
  <c r="Q117" i="2" s="1"/>
  <c r="K114" i="2"/>
  <c r="Q114" i="2" s="1"/>
  <c r="K113" i="2"/>
  <c r="Q113" i="2" s="1"/>
  <c r="K112" i="2"/>
  <c r="Q112" i="2" s="1"/>
  <c r="K107" i="2"/>
  <c r="Q107" i="2" s="1"/>
  <c r="K105" i="2"/>
  <c r="Q105" i="2" s="1"/>
  <c r="K104" i="2"/>
  <c r="K102" i="2"/>
  <c r="Q102" i="2" s="1"/>
  <c r="K100" i="2"/>
  <c r="Q100" i="2" s="1"/>
  <c r="K98" i="2"/>
  <c r="Q98" i="2" s="1"/>
  <c r="I16" i="2"/>
  <c r="I21" i="2"/>
  <c r="I22" i="2"/>
  <c r="I25" i="2"/>
  <c r="I26" i="2"/>
  <c r="I29" i="2"/>
  <c r="I31" i="2"/>
  <c r="I32" i="2"/>
  <c r="I38" i="2"/>
  <c r="I39" i="2"/>
  <c r="I41" i="2"/>
  <c r="I42" i="2"/>
  <c r="I44" i="2"/>
  <c r="I46" i="2"/>
  <c r="I48" i="2"/>
  <c r="I50" i="2"/>
  <c r="I52" i="2"/>
  <c r="I56" i="2"/>
  <c r="I57" i="2"/>
  <c r="I59" i="2"/>
  <c r="I63" i="2"/>
  <c r="I64" i="2"/>
  <c r="I66" i="2"/>
  <c r="I69" i="2"/>
  <c r="I72" i="2"/>
  <c r="I73" i="2"/>
  <c r="I74" i="2"/>
  <c r="I75" i="2"/>
  <c r="I76" i="2"/>
  <c r="I77" i="2"/>
  <c r="I80" i="2"/>
  <c r="I81" i="2"/>
  <c r="I83" i="2"/>
  <c r="I84" i="2"/>
  <c r="I85" i="2"/>
  <c r="I88" i="2"/>
  <c r="I98" i="2"/>
  <c r="I100" i="2"/>
  <c r="I102" i="2"/>
  <c r="I105" i="2"/>
  <c r="I107" i="2"/>
  <c r="I112" i="2"/>
  <c r="I113" i="2"/>
  <c r="I114" i="2"/>
  <c r="I117" i="2"/>
  <c r="I120" i="2"/>
  <c r="I121" i="2"/>
  <c r="I122" i="2"/>
  <c r="I123" i="2"/>
  <c r="I124" i="2"/>
  <c r="I12" i="2"/>
  <c r="I13" i="2"/>
  <c r="I17" i="2" l="1"/>
  <c r="K108" i="2"/>
  <c r="Q108" i="2" s="1"/>
  <c r="K94" i="2"/>
  <c r="Q94" i="2" s="1"/>
  <c r="K8" i="2"/>
  <c r="Q8" i="2" s="1"/>
  <c r="K17" i="2"/>
  <c r="Q17" i="2" s="1"/>
  <c r="I8" i="2"/>
  <c r="I108" i="2"/>
  <c r="I94" i="2"/>
  <c r="K131" i="2" l="1"/>
  <c r="I131" i="2"/>
  <c r="M135" i="2" s="1"/>
  <c r="I132" i="2" l="1"/>
</calcChain>
</file>

<file path=xl/sharedStrings.xml><?xml version="1.0" encoding="utf-8"?>
<sst xmlns="http://schemas.openxmlformats.org/spreadsheetml/2006/main" count="543" uniqueCount="230">
  <si>
    <t>Item Code</t>
  </si>
  <si>
    <t>Item Description</t>
  </si>
  <si>
    <t>Qty</t>
  </si>
  <si>
    <t>Unit Price</t>
  </si>
  <si>
    <t>Total</t>
  </si>
  <si>
    <t/>
  </si>
  <si>
    <t>Hvac - High side</t>
  </si>
  <si>
    <t>NOS</t>
  </si>
  <si>
    <t>Hvac-Low side</t>
  </si>
  <si>
    <t>FAS</t>
  </si>
  <si>
    <t>%</t>
  </si>
  <si>
    <t>Fire Sprinkler</t>
  </si>
  <si>
    <t>Sr No.</t>
  </si>
  <si>
    <t>Item Name</t>
  </si>
  <si>
    <t>UOM</t>
  </si>
  <si>
    <t>Amount</t>
  </si>
  <si>
    <t>A</t>
  </si>
  <si>
    <t>HVAC SYSTEM EQUIPMENTS</t>
  </si>
  <si>
    <t>AC EQUIPMENT (CHILLED WATER - TYPE)</t>
  </si>
  <si>
    <t>A.1</t>
  </si>
  <si>
    <t>Supply, installation, testing and commissioning of chilled water type High static Fan coil unit of approved make comprises  with evaporator coil, high efficiency fan-motor assembly, 4RD chilled water cooling coil section, pre-filters with EU3 G4 class filters, condensate drain pan (SS 18G) duly insulated with cross linked polymer, insulated drain piping; Units shall be equipped with valve package comprises of ball valve with strainer on the inlet side and PICV with two isolation ball valves on the outlet side. The unit shall be suitable for 230 volts, 50 Hz, 1 phase AC supply with all necessary mounting and fixing arrangements for the equipment, including hanging arrangements with vibration isolation as required based on the hanging structure above with a suitably sized stainless steel insulated drip tray below the AC equipment. Fan coil units shall be selected for the lowest operating noise level. 
(Make  Waves, System Air, Daikin, Voltas, Caryaire,Blue Star or equivalent with airport approval)</t>
  </si>
  <si>
    <t>A.1.1</t>
  </si>
  <si>
    <t>2.5 TR - (1000 CFM @ 70-80 PASCAL -ESP)</t>
  </si>
  <si>
    <t>Nos</t>
  </si>
  <si>
    <t>A.1.2</t>
  </si>
  <si>
    <t>4.0 TR - (1600 CFM @ 90-100 PASCAL -ESP)</t>
  </si>
  <si>
    <t>KITCHEN EQUIPMENTS</t>
  </si>
  <si>
    <t>A.2</t>
  </si>
  <si>
    <t>Supply, installation, testing and commissioning of Double Skinned ceiling suspended Electrostatic Precipitator(ESP) of approved make with minimum 25 mm thick panels of minimum 40 Kg m3 density with 0.60 mm precoated GSS outer skin and 0.60 plain inner skin, including EU4 Pre Filter, ionizer, collection plate .The Unit shall be suitable for 230V, 1 Phase, 50 Hz AC supply. Auto power cut-off when door is opened, short circuit, arc protection and auto restore power supply, Quote shall be inclusive of all necessary mounting and fixing arrangements for the equipment, including hanging arrangements with vibration isolation as required based on the hanging structure above.      
(Make  Rydair, Trion or equivalent with airport approval).</t>
  </si>
  <si>
    <t>A.2.1</t>
  </si>
  <si>
    <t xml:space="preserve">3700 CFM </t>
  </si>
  <si>
    <t>B</t>
  </si>
  <si>
    <t>AC PIPING AND ACCESSORIES</t>
  </si>
  <si>
    <t>AC CONDENSATE DRAIN PIPE</t>
  </si>
  <si>
    <t>B.1</t>
  </si>
  <si>
    <t xml:space="preserve">Supply and fixing in position of Rigid PVC condensate drain water piping with necessary supports and fittings like, U-traps, elbows, tees and reducers insulated with 9mm nitrile rubber and BOPP tape.
(Make  Astral, Supreme or equivalent with airport approval). </t>
  </si>
  <si>
    <t>B.1.1</t>
  </si>
  <si>
    <t>25 mm Ø</t>
  </si>
  <si>
    <t>Mtr</t>
  </si>
  <si>
    <t>B.1.2</t>
  </si>
  <si>
    <t>32 mm Ø</t>
  </si>
  <si>
    <t>AC CHILLED WATER PIPING</t>
  </si>
  <si>
    <t>B.2</t>
  </si>
  <si>
    <t>Supply, installation and testing of MS class (C) Pre-Insulated Chilled Water Pipe of approved make with expanded polyurethane foam (PUF) insulation of 36 kg m3 minimum density, thickness as specified below and 26 G aluminum cladding with  supports and all fittings such as bends, tees, elbows, reducers, flanges, special fittings, suspension hangers, supports  as applicable as per site conditions. The insulation shall completely fill the annular space between service pipe and jacket and shall be bonded to both by Cold adhesive. Rubber saddles shall be considered below supports for all the piping works. 
(Make Jindal (Hissar), Tata steel, Sail)</t>
  </si>
  <si>
    <t>B.2.1</t>
  </si>
  <si>
    <t>25 mm Ø - (Insulation - 30 mm thick)</t>
  </si>
  <si>
    <t>B.2.2</t>
  </si>
  <si>
    <t>32 mm Ø - (Insulation - 30 mm thick)</t>
  </si>
  <si>
    <t>C</t>
  </si>
  <si>
    <t>AC PIPING VALVES   ACCESSORIES</t>
  </si>
  <si>
    <t>C.1</t>
  </si>
  <si>
    <t>Supply, Installation, Testing, and Commissioning BTU Meter of approved make with direct pipe connection type or operated via sensor module connected supply and return pipe with all necessary fixing and valve arrangements. LCD display (shows all water parameters), with flow rate, temperature inputs, data storage up to 365 days. The display panel shall be mounted at readable height and it shall include interconnecting wiring between the flow meter and the display panel. The unit shall be housed in a totally tamper proof box with all necessary fixing arrangements.  Unit shall be compatible with facility  Building Management System.
(Make and model shall be as per Airport requirement)</t>
  </si>
  <si>
    <t>C.1.1</t>
  </si>
  <si>
    <t xml:space="preserve">32 mm Ø </t>
  </si>
  <si>
    <t>C.2</t>
  </si>
  <si>
    <t>Supply, Installation, Testing, and Commissioning of Pressure Independent Control Valve (PICV) with Electric actuators with selectable control modes, with a pressure rating of PN 16 of approved make with threaded or flange connection ends with all necessary fixing arrangements.
(Make  Danfoss,Siemen,Flowcon,Honeywell,Anergy,Belimo,Johnsons Control )</t>
  </si>
  <si>
    <t>C.2.1</t>
  </si>
  <si>
    <t>32 mm Ø (9.6 gpm)</t>
  </si>
  <si>
    <t>C.2.2</t>
  </si>
  <si>
    <t>25 mm Ø (6.0 gpm)</t>
  </si>
  <si>
    <t>C.3</t>
  </si>
  <si>
    <t>Supply, Installation, Testing, and Commissioning of Forged Brass Ball Valve with Y - Strainer of approved make with full bore lever operated and removable perforated SS mesh screen with a pressure rating of PN 16. Valve insulation shall be same thickness for corresponding size as chilled hot water pipe insulation with threaded connection ends with all necessary fixing arrangements.
(Make  Rapidcool,RB,Emerald,Sant,Zoloto (It should be PN 16).)</t>
  </si>
  <si>
    <t>C.3.1</t>
  </si>
  <si>
    <t>C.3.2</t>
  </si>
  <si>
    <t>C.4</t>
  </si>
  <si>
    <t>Supply, Installation, Testing, and Commissioning Forged Brass Ball Valve of approved make with full bore lever operated with a pressure rating of PN 16. Valve insulation shall be same thickness for corresponding size as chilled hot water pipe insulation with threaded connection ends with all necessary fixing arrangements.
(Make  Rapidcool,RB,Emerald,Sant,Zoloto (It should be PN 16).)</t>
  </si>
  <si>
    <t>C.4.1</t>
  </si>
  <si>
    <t xml:space="preserve">25 mm Ø </t>
  </si>
  <si>
    <t>C.5</t>
  </si>
  <si>
    <t>Supply, Installation, Testing, and Commissioning of Analog type Pressure Gauge of approved make with all necessary fixing arrangements.
(Make  H.Guru, Fiebig, Emerald)</t>
  </si>
  <si>
    <t>C.5.1</t>
  </si>
  <si>
    <t>Dial Size - 63 mm Ø</t>
  </si>
  <si>
    <t>C.6</t>
  </si>
  <si>
    <t>Supply, Installation, Testing, and Commissioning of Analog type Thermometer of approved make with all necessary fixing arrangements.
(Make  H.Guru, Fiebig, Emerald)</t>
  </si>
  <si>
    <t>C.6.1</t>
  </si>
  <si>
    <t>C.7</t>
  </si>
  <si>
    <t>Supply, Installation, Testing, and Commissioning of Forged Brass Drain Valve   Drain Cock, of approved make rubber seal, O rings e with all necessary fixing arrangements.
(Make shall be as per Airport requirement)</t>
  </si>
  <si>
    <t>C.7.1</t>
  </si>
  <si>
    <t>Drain Valve connected in chilled water supply line</t>
  </si>
  <si>
    <t>C.8</t>
  </si>
  <si>
    <t>Supply, Installation, Testing, and Commissioning of Forged Brass Automatic Air Vent of approved make with all necessary fixing arrangements.
(Make shall be as per Airport requirement)</t>
  </si>
  <si>
    <t>C.8.1</t>
  </si>
  <si>
    <t>Automatic Air Vent connected in chilled water return line</t>
  </si>
  <si>
    <t>C.9</t>
  </si>
  <si>
    <t>Supply, installation, testing   commissioning of Test point  of approved make with  all necessary fixing arrangements.
(Make shall be as per Airport requirement)</t>
  </si>
  <si>
    <t>C.9.1</t>
  </si>
  <si>
    <t>Test point for supply and return lines</t>
  </si>
  <si>
    <t>D</t>
  </si>
  <si>
    <t>AIR DISTRIBUTION DUCTS</t>
  </si>
  <si>
    <t>RECTANGULAR DUCTS</t>
  </si>
  <si>
    <t>D.1</t>
  </si>
  <si>
    <t>Supply, installation, and testing of Galvanized Iron (GI) factory fabricated Square   Rectagular Ducts with all necessary fittings, connections, vanes, flanges, bracings,gaskets,duct collars, splitter dampers, and all necessary duct supports like MS Angle bars, slotted rails, threaded rods, anchor bols, nuts, bots, structural beam clamps as applicable. The ducts shall be fabricated and installed in line with SMACNA or DW-144 as required by Airport   local regulatory or approval body having jurisdiction.
(Make  Zeco, Ductofab, Waves, Rolastar or equivalent with airport approval).</t>
  </si>
  <si>
    <t>D.1.1</t>
  </si>
  <si>
    <t>24 Gauge - (0.70 mm Thick) - Supply Air Duct</t>
  </si>
  <si>
    <t>Sq.Mtr</t>
  </si>
  <si>
    <t>D.1.2</t>
  </si>
  <si>
    <t>24 Gauge - (0.70 mm Thick) - Kitchen Supply Air Duct</t>
  </si>
  <si>
    <t>D.2</t>
  </si>
  <si>
    <t>Supply, installation, and testing of Mild Steel (MS) Ducts fabricated with hot rolled or cold rolled black steel sheets Square   Rectagular Ducts with fully welded leak proof construction with Fire rated spay coat or painted with multiple coats of Red Oxide along with Rock wool insulation conforming to NFPA 96 Standards. with all necessary fittings, connections, vanes, flanges, bracings,gaskets,duct collars, splitter dampers, and all necessary duct supports like MS Angle bars, threaded rods, anchor bols, nuts, bolts, structural beam clamps as applicable. Duct and all other acessaries shall be fire resistant, The ducts shall be fabricated and installed in line with SMACNA or DW-144 as required by Airport   local regulatory or approval body having jurisdiction.
(Make  Zeco, Ductofab, Waves, Rolastar or equivalent with airport approval).</t>
  </si>
  <si>
    <t>D.2.1</t>
  </si>
  <si>
    <t>18 Gauge - (1.31 mm Thick) - Kitchen Exhaust Air Duct</t>
  </si>
  <si>
    <t>E</t>
  </si>
  <si>
    <t>AIR DISTRIBUTION DUCT INSULATION   LINNING</t>
  </si>
  <si>
    <t>AIR DISTRIBUTION DUCT - THERMAL INSULATIONS</t>
  </si>
  <si>
    <t>E.1</t>
  </si>
  <si>
    <t>Supply, installation, and  testing of Thermal Insulation of ducting using closed-cell elastomeric nitrile rubber, Black Colour with Thermal Conductivity ? - 0.036 W (m-K) at 0° C and Fire performance according to building regulations - Class  O  as per BS 476.
(Make  Armacell, K-Flex, A-Flex or equivalent with airport approval).</t>
  </si>
  <si>
    <t>E.1.1</t>
  </si>
  <si>
    <t>19 mm thicknesses - (SAD) - External Duct Insulation</t>
  </si>
  <si>
    <t>E.1.2</t>
  </si>
  <si>
    <t>19 mm thicknesses - (KSAD) - External Duct Insulation</t>
  </si>
  <si>
    <t>E.2</t>
  </si>
  <si>
    <t>Supply, installation    testing of Thermal Insulation of ducting using glass wool with silver foil covering, density 40 Kg m3, Thermal Conductivity ? - 0.030 W (m-K) at 0° C and Fire performance according to building regulations - Class  O  as per BS 476.
(Make  Armacell, K-Flex, A-Flex or equivalent with airport approval).</t>
  </si>
  <si>
    <t>E.2.1</t>
  </si>
  <si>
    <t>50 mm thicknesses - (KEAD) - External Duct Insulation</t>
  </si>
  <si>
    <t>AIR DISTRIBUTION DUCT - ACCOUSTIC LININGS</t>
  </si>
  <si>
    <t>E.3</t>
  </si>
  <si>
    <t>Supply, installation of Acoustic Lining of approved makes for duct insulation using open cell processed elastomeric nitrile rubber, with having a density of 150 ± 10 Kg m3 Quote shall be inclusive of necessary Adhesive.
(Make  Armacell, K-Flex, A-Flex or equivalent with airport approval).</t>
  </si>
  <si>
    <t>E.3.1</t>
  </si>
  <si>
    <t>15 mm thicknesses - (SAD)</t>
  </si>
  <si>
    <t>F</t>
  </si>
  <si>
    <t>AIR DISTRIBUTION DUCT ACCESSORIES -DUCT AIR CONTROL DAMPERS</t>
  </si>
  <si>
    <t>F.1</t>
  </si>
  <si>
    <t>Supply, installation, tetsing and commissioning of Extruded Aluminium Low Leakage square   rectangular Volume Control Damper with aero-foil opposed blades and nylon gears system outside air stream with adjustable handle with position arresting bolt.
(Make  Greenheck, System Air, JCI, Caryaire or equivalent with airport approval)</t>
  </si>
  <si>
    <t>F.1.1</t>
  </si>
  <si>
    <t>Size - 400 x 150 mm</t>
  </si>
  <si>
    <t>F.1.2</t>
  </si>
  <si>
    <t>Size - 450 x 150 mm</t>
  </si>
  <si>
    <t>F.1.3</t>
  </si>
  <si>
    <t>Size - 400 x 200 mm MS FLANGE</t>
  </si>
  <si>
    <t>F.1.4</t>
  </si>
  <si>
    <t>Size - 350 x 150 mm MS FLANGE</t>
  </si>
  <si>
    <t>F.1.5</t>
  </si>
  <si>
    <t>Size - 600 x 250 mm MS FLANGE</t>
  </si>
  <si>
    <t>F.1.6</t>
  </si>
  <si>
    <t>Size - 500 x 200 mm MS FLANGE</t>
  </si>
  <si>
    <t>G</t>
  </si>
  <si>
    <t>AIR TERMINALS - (GRILLES, REGISTERS, DIFFUSERS   LOUVERS)</t>
  </si>
  <si>
    <t>G.1</t>
  </si>
  <si>
    <t>Supply, installation, tetsing and commissioning of Extruded Aluminium Single Deflection Grille with opposed blade collar damper aerofoil adjustable front and rear blades  with collar damper frame of 20mm flange, Powder coated finish with RAL Colour as required by ID Designer   Architect of approved make and with all necessary fixing arrangements.
(Make  System Air, Caryaire, Dynacraft, Airmaster or equivalent with airport approval).</t>
  </si>
  <si>
    <t>G.1.1</t>
  </si>
  <si>
    <t>Neck Size - 750 x 150 mm</t>
  </si>
  <si>
    <t>G.1.2</t>
  </si>
  <si>
    <t>Neck Size - 750 x 150 mm - without damper</t>
  </si>
  <si>
    <t>G.2</t>
  </si>
  <si>
    <t>Supply, installation, tetsing and commissioning of Extruded Aluminium Double Deflection Grille with opposed blade collar damper aerofoil adjustable blades with of 20mm flange, Powder coated finish with RAL Colour as required by ID Designer   Architect of approved make and with all necessary fixing arrangements
(Make  System Air, Caryaire, Dynacraft, Airmaster or equivalent with airport approval).</t>
  </si>
  <si>
    <t>G.2.1</t>
  </si>
  <si>
    <t>Neck Size - 350 x 350 mm</t>
  </si>
  <si>
    <t>G.2.2</t>
  </si>
  <si>
    <t>Neck Size - 350 x 350 mm - without damper</t>
  </si>
  <si>
    <t>Neck Size - 400 x 400 mm</t>
  </si>
  <si>
    <t>H</t>
  </si>
  <si>
    <t>HVAC SERVICE IDENTIFICATION LABELS, SIGNS   TAGS</t>
  </si>
  <si>
    <t>H.1</t>
  </si>
  <si>
    <t>All services like Ducts, Pipes need to be clearly labelled or tagged at site with service identification flow direction etc. And all equipment needs to tagged as per Airport requirements.</t>
  </si>
  <si>
    <t>H.1.1</t>
  </si>
  <si>
    <t>Labelling   Tagging for Services and Equipment s</t>
  </si>
  <si>
    <t>Lot</t>
  </si>
  <si>
    <t>J</t>
  </si>
  <si>
    <t>TESTING AND BALANCING</t>
  </si>
  <si>
    <t>J.1</t>
  </si>
  <si>
    <t>Air balancing of Supply, Fresh air and Exhaust air system to arrive as per design air flow rates</t>
  </si>
  <si>
    <t>Lumpsum</t>
  </si>
  <si>
    <t>J.2</t>
  </si>
  <si>
    <t xml:space="preserve">Water balancing of Entire Chilled Water piping system to arrive the designed flow rates. </t>
  </si>
  <si>
    <t>J.3</t>
  </si>
  <si>
    <t>Any service penetration to be made good after installation. Fire sealing to be done for penetrations as per Airport requirement.</t>
  </si>
  <si>
    <t>NOTE The quantities mentioned in the above BOQ includes services only inside the site location (building). If any termination of services required outside the site location contractor to verify at site and provide the quantity and cost over and above this BOQ.Any service penetration to be made good after installation. Fire sealing to be done for penetrations as per Airport requirement.</t>
  </si>
  <si>
    <t>FIRE ALARM SYSTEM ( ADDRESSABLE TYPE )</t>
  </si>
  <si>
    <t>FIRE ALARM SYSTEM - DETECTION DEVICES</t>
  </si>
  <si>
    <t>Supply, Installation, Testing, and Commissioning of Addressable Type (Optical Smoke   Heat) Smoke Detector Conforming to EN54, with standard detector mounting base, IP30 Ingress Protection, Area Coverage of 50 sq. mm (subject to local standard), 360° Angle Visibility, Operating Temperature (-10°C to +50°C), approved by LPCB, of approved make along with suitable size 2 core cable clipped to structure wall ceiling   through GI or Heavy Duty PVC Conduits with suitable cable clips saddles with all necessary mounting and fixing arrangements. (Above   Below Ceiling)
Make Fire Alarm Devices  Johnson or as directed by the Airport.
Make  PVC Conduits  Sudhakar, Shakti or equivalent</t>
  </si>
  <si>
    <t>Below ceiling level</t>
  </si>
  <si>
    <t>Supply, Installation, Testing, and Commissioning of Addressable Type Fixed Temperature Heat Detector Conforming to EN54, with standard detector mounting base, IP30 Ingress Protection, Area Coverage of 50 sq. mm (subject to local standard), 360° Angle Visibility, Operating Temperature (-10°C to +50°C), approved by LPCB, of approved make along with suitable size 2 core cable clipped to structure wall ceiling   through GI or Heavy Duty PVC Conduits with suitable cable clips saddles with all necessary mounting and fixing arrangements.
Make Fire Alarm Devices  Johnson or as directed by the Airport.
Make  PVC Conduits  Sudhakar, Shakti or equivalent</t>
  </si>
  <si>
    <t>Heat Detector - 58°C fixed temperature</t>
  </si>
  <si>
    <t>B.3</t>
  </si>
  <si>
    <t>Supply, Installation, Testing, and Commissioning of Addressable Type Manual Call Point Conforming to EN54 with Break glass, ABS material enclosure, IP30 Ingress Protection, Operating Temperature (-10°C to +50°C) of approved make along with suitable size 2 core cable clipped to structure wall ceiling   through GI or Heavy Duty PVC Conduits with suitable cable clips saddles suitable for flush and surface mounting with all necessary mounting, termination and fixing arrangements.
Make Fire Alarm Devices  Johnson or as directed by the Airport.
Make  PVC Conduits  Sudhakar, Shakti or equivalent</t>
  </si>
  <si>
    <t>B.3.1</t>
  </si>
  <si>
    <t>Manual Call Point - (Wall   Partition Mounted)</t>
  </si>
  <si>
    <t>FIRE ALARM SYSTEM - MODULE DEVICES</t>
  </si>
  <si>
    <t>B.4</t>
  </si>
  <si>
    <t>Supply, Installation, Testing, and Commissioning of Addressable Type Monitor Module along with suitable size 2 core cable clipped to structure wall ceiling   through GI or Heavy Duty PVC Conduits with suitable cable clips saddles.
Make Fire Alarm Devices  Johnson or as directed by the Airport.
Make  PVC Conduits  Sudhakar, Shakti or equivalent</t>
  </si>
  <si>
    <t>B.4.1</t>
  </si>
  <si>
    <t>Monitor Module</t>
  </si>
  <si>
    <t>B.5</t>
  </si>
  <si>
    <t>Supply, Installation, Testing, and Commissioning of Addressable Type Isolation Module along with suitable size 2 core cable clipped to structure wall ceiling   through GI or Heavy Duty PVC Conduits with suitable cable clips saddles.
Make Fire Alarm Devices  Johnson or as directed by the Airport.
Make  PVC Conduits  Sudhakar, Shakti or equivalent</t>
  </si>
  <si>
    <t>B.5.1</t>
  </si>
  <si>
    <t>Isolation Module</t>
  </si>
  <si>
    <t>FIRE SPRINKLER SYSTEM</t>
  </si>
  <si>
    <t>AUTOMATIC FIRE SPRINKLER HEADS   ACCESSORIES</t>
  </si>
  <si>
    <t>Supply, Installation, Testing   Commissioning of Automatic Concealed Fire Sprinkler Heads (Bulb type Sprinklers) with adjustable Escutcheon plates (Rosette plates). Standard Temperature Response with 5mm glass bulb, Temperature rating of 68° C, K-factor of 80, Nominal Thread size of 1 2  NPT (15mm) and a Orifice size of 13mm with a Max. Working Pressure of 12 Bar (Factory hydrostatic test presure of 35 Bar) and to be Manufactured   Certified to UL 199. Shall also include suspending arrangement with ceiling   wall etc.
(Make  Ansul, Buckeye, Smog Hog, Gem-Tyco, Spray safe or equivalent with airport approval)</t>
  </si>
  <si>
    <t>Pendant type of 68° C (Finishing - Chrome Plated)</t>
  </si>
  <si>
    <t>Pendant type of 79° C (Finishing - Chrome Plated)</t>
  </si>
  <si>
    <t>A.1.3</t>
  </si>
  <si>
    <t>Upright Pendant type of 68° C (Finishing - Chrome Plated)</t>
  </si>
  <si>
    <t>FIRE SPRINKLER PIPE VALVES   ACCESSORIES</t>
  </si>
  <si>
    <t>A.3</t>
  </si>
  <si>
    <t>Supply, Installation, Testing   Commissioning of Cast Iron Butterfly Valve slimseal PN16 (working pressure of 16 Bar), standard flow control lever operated with stainless steel shaft   disc, seat material with Black Nitrile   EPDM, flanges nuts and bots etc.
(Make  Tyco Viking Victualic  HD fire Newage or equivalent with airport approval.)</t>
  </si>
  <si>
    <t>A.3.1</t>
  </si>
  <si>
    <t>65 mm Dia</t>
  </si>
  <si>
    <t>FIRE SPRINKLER PIPING</t>
  </si>
  <si>
    <t>A.6</t>
  </si>
  <si>
    <t>Supply, Installation, Testing   Commissioning of MS  C  Class Fire Sprinkler Pipe confirming to IS  1239 with all fittings like bends, tees, flanges, nut, bolt and washers etc, and proper pipe supports to not more than 3 meter apart of the pipe length. The pipe work shall be hydrostatically tested for not less than 2 hours at 15 Bar (or 1.5 times the working) pressure without leak. The pipes are to be applied with 2 coats of primer (indicated film thickness, dry 50 microns) and 2 coats of enamel finish paint of approved colour (indicated film thickness, dry 30 microns) 
(Make  HSL, Mukut, Lalit steel or equivalent)</t>
  </si>
  <si>
    <t>A.6.1</t>
  </si>
  <si>
    <t>25 mm Dia</t>
  </si>
  <si>
    <t>32 mm Dia</t>
  </si>
  <si>
    <t>A.6.2</t>
  </si>
  <si>
    <t>40 mm Dia</t>
  </si>
  <si>
    <t>A.6.3</t>
  </si>
  <si>
    <t>50 mm Dia</t>
  </si>
  <si>
    <t>A.6.4</t>
  </si>
  <si>
    <t xml:space="preserve">Final qty </t>
  </si>
  <si>
    <t>Final Amount</t>
  </si>
  <si>
    <t>ANJLE MEP PROJECTS PVT LTD</t>
  </si>
  <si>
    <t>PO  QTY</t>
  </si>
  <si>
    <t>FINAL PI FOR HVAC AND FIRE FOR Jamies Pizzeria hydrabad</t>
  </si>
  <si>
    <t>Extra Work</t>
  </si>
  <si>
    <t>Dismentaling &amp; modification of Airport Duct</t>
  </si>
  <si>
    <t>LS</t>
  </si>
  <si>
    <t>Supply, Installation, Testing, and Commissioning of Thermostate</t>
  </si>
  <si>
    <t>No.</t>
  </si>
  <si>
    <t xml:space="preserve">Excort  and passess charges </t>
  </si>
  <si>
    <t>set</t>
  </si>
  <si>
    <t xml:space="preserve">Additonal po amount </t>
  </si>
  <si>
    <t xml:space="preserve">AS PER </t>
  </si>
  <si>
    <t>AS PER SIGND MB SHEET</t>
  </si>
  <si>
    <t>Updated Quntities are Highlighted</t>
  </si>
  <si>
    <t>We are Raising Invoice As per Purchase Order Rest Will Be raise After receiving Confirmation with PO.</t>
  </si>
  <si>
    <t xml:space="preserve">Diffrence amount (Rs.165550.00) as per the Signed MB sheet </t>
  </si>
  <si>
    <t>GST Extra</t>
  </si>
  <si>
    <t>Invoice QTY</t>
  </si>
  <si>
    <t>New PR Qty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</si>
</sst>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 #,##0.00_ ;_ * \-#,##0.00_ ;_ * &quot;-&quot;??_ ;_ @_ "/>
  </numFmts>
  <fonts count="12" x14ac:knownFonts="1">
    <font>
      <sz val="11"/>
      <name val="Calibri"/>
    </font>
    <font>
      <sz val="11"/>
      <name val="Cambria"/>
      <family val="1"/>
    </font>
    <font>
      <sz val="16"/>
      <name val="Cambria"/>
      <family val="1"/>
    </font>
    <font>
      <b/>
      <sz val="16"/>
      <color rgb="FF000000"/>
      <name val="Cambria"/>
      <family val="1"/>
    </font>
    <font>
      <b/>
      <sz val="16"/>
      <name val="Cambria"/>
      <family val="1"/>
    </font>
    <font>
      <sz val="16"/>
      <color rgb="FF000000"/>
      <name val="Cambria"/>
      <family val="1"/>
    </font>
    <font>
      <b/>
      <sz val="16"/>
      <color rgb="FFFF0000"/>
      <name val="Cambria"/>
      <family val="1"/>
    </font>
    <font>
      <sz val="11"/>
      <name val="Calibri"/>
      <family val="2"/>
    </font>
    <font>
      <sz val="48"/>
      <color rgb="FFFF0000"/>
      <name val="Cambria"/>
      <family val="1"/>
    </font>
    <font>
      <b/>
      <sz val="24"/>
      <name val="Cambria"/>
      <family val="1"/>
    </font>
    <font>
      <b/>
      <sz val="11"/>
      <name val="Cambria"/>
      <family val="1"/>
    </font>
    <font>
      <b/>
      <sz val="11"/>
      <color theme="1"/>
      <name val="Calibri Light"/>
      <family val="2"/>
      <scheme val="major"/>
    </font>
  </fonts>
  <fills count="8">
    <fill>
      <patternFill patternType="none"/>
    </fill>
    <fill>
      <patternFill patternType="gray125"/>
    </fill>
    <fill>
      <patternFill patternType="solid">
        <fgColor rgb="FFD3D3D3"/>
      </patternFill>
    </fill>
    <fill>
      <patternFill patternType="solid">
        <fgColor rgb="FFADD8E6"/>
      </patternFill>
    </fill>
    <fill>
      <patternFill patternType="solid">
        <fgColor theme="0"/>
        <bgColor indexed="64"/>
      </patternFill>
    </fill>
    <fill>
      <patternFill patternType="solid">
        <fgColor theme="7" tint="0.79998168889431442"/>
        <bgColor indexed="64"/>
      </patternFill>
    </fill>
    <fill>
      <patternFill patternType="solid">
        <fgColor rgb="FFFFFF00"/>
        <bgColor indexed="64"/>
      </patternFill>
    </fill>
    <fill>
      <patternFill patternType="solid">
        <fgColor theme="5"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9" fontId="7" fillId="0" borderId="0" applyFont="0" applyFill="0" applyBorder="0" applyAlignment="0" applyProtection="0"/>
    <xf numFmtId="43" fontId="7" fillId="0" borderId="0" applyFont="0" applyFill="0" applyBorder="0" applyAlignment="0" applyProtection="0"/>
  </cellStyleXfs>
  <cellXfs count="102">
    <xf numFmtId="0" fontId="0" fillId="0" borderId="0" xfId="0"/>
    <xf numFmtId="0" fontId="1" fillId="0" borderId="0" xfId="0" applyFont="1"/>
    <xf numFmtId="0" fontId="1" fillId="0" borderId="0" xfId="0" applyFont="1" applyAlignment="1">
      <alignment wrapText="1"/>
    </xf>
    <xf numFmtId="0" fontId="6" fillId="5" borderId="0" xfId="0" applyFont="1" applyFill="1"/>
    <xf numFmtId="0" fontId="6" fillId="5" borderId="0" xfId="0" applyFont="1" applyFill="1" applyAlignment="1">
      <alignment wrapText="1"/>
    </xf>
    <xf numFmtId="4" fontId="6" fillId="5" borderId="0" xfId="0" applyNumberFormat="1" applyFont="1" applyFill="1"/>
    <xf numFmtId="0" fontId="2" fillId="0" borderId="0" xfId="0" applyFont="1"/>
    <xf numFmtId="0" fontId="1" fillId="0" borderId="0" xfId="0" applyFont="1" applyAlignment="1">
      <alignment horizontal="center"/>
    </xf>
    <xf numFmtId="0" fontId="1" fillId="0" borderId="1" xfId="0" applyFont="1" applyBorder="1"/>
    <xf numFmtId="0" fontId="1" fillId="0" borderId="1" xfId="0" applyFont="1" applyBorder="1" applyAlignment="1">
      <alignment wrapText="1"/>
    </xf>
    <xf numFmtId="0" fontId="2" fillId="0" borderId="1" xfId="0" applyFont="1" applyBorder="1"/>
    <xf numFmtId="0" fontId="1" fillId="0" borderId="1" xfId="0" applyFont="1" applyBorder="1" applyAlignment="1">
      <alignment horizontal="center"/>
    </xf>
    <xf numFmtId="0" fontId="2" fillId="0" borderId="0" xfId="0" applyFont="1" applyAlignment="1">
      <alignment wrapText="1"/>
    </xf>
    <xf numFmtId="0" fontId="2" fillId="0" borderId="0" xfId="0" applyFont="1" applyAlignment="1">
      <alignment horizontal="center"/>
    </xf>
    <xf numFmtId="0" fontId="4" fillId="2" borderId="1" xfId="0" applyFont="1" applyFill="1" applyBorder="1"/>
    <xf numFmtId="0" fontId="4" fillId="2" borderId="1" xfId="0" applyFont="1" applyFill="1" applyBorder="1" applyAlignment="1">
      <alignment wrapText="1"/>
    </xf>
    <xf numFmtId="0" fontId="4" fillId="2" borderId="1" xfId="0" applyFont="1" applyFill="1" applyBorder="1" applyAlignment="1">
      <alignment horizontal="center"/>
    </xf>
    <xf numFmtId="0" fontId="2" fillId="3" borderId="1" xfId="0" applyFont="1" applyFill="1" applyBorder="1"/>
    <xf numFmtId="0" fontId="2" fillId="3" borderId="1" xfId="0" applyFont="1" applyFill="1" applyBorder="1" applyAlignment="1">
      <alignment wrapText="1"/>
    </xf>
    <xf numFmtId="0" fontId="2" fillId="3" borderId="1" xfId="0" applyFont="1" applyFill="1" applyBorder="1" applyAlignment="1">
      <alignment horizontal="right"/>
    </xf>
    <xf numFmtId="4" fontId="2" fillId="3" borderId="1" xfId="0" applyNumberFormat="1" applyFont="1" applyFill="1" applyBorder="1" applyAlignment="1">
      <alignment horizontal="right"/>
    </xf>
    <xf numFmtId="4" fontId="2" fillId="3" borderId="1" xfId="0" applyNumberFormat="1" applyFont="1" applyFill="1" applyBorder="1" applyAlignment="1">
      <alignment horizontal="center"/>
    </xf>
    <xf numFmtId="0" fontId="2" fillId="0" borderId="1" xfId="0" applyFont="1" applyBorder="1" applyAlignment="1">
      <alignment wrapText="1"/>
    </xf>
    <xf numFmtId="0" fontId="2" fillId="0" borderId="1" xfId="0" applyFont="1" applyBorder="1" applyAlignment="1">
      <alignment horizontal="center"/>
    </xf>
    <xf numFmtId="0" fontId="2" fillId="0" borderId="1" xfId="0" applyFont="1" applyBorder="1" applyAlignment="1">
      <alignment horizontal="right"/>
    </xf>
    <xf numFmtId="4" fontId="5" fillId="4" borderId="1" xfId="0" applyNumberFormat="1" applyFont="1" applyFill="1" applyBorder="1" applyAlignment="1">
      <alignment horizontal="right"/>
    </xf>
    <xf numFmtId="4" fontId="2" fillId="4" borderId="1" xfId="0" applyNumberFormat="1" applyFont="1" applyFill="1" applyBorder="1" applyAlignment="1">
      <alignment horizontal="right"/>
    </xf>
    <xf numFmtId="0" fontId="2" fillId="4" borderId="1" xfId="0" applyFont="1" applyFill="1" applyBorder="1"/>
    <xf numFmtId="0" fontId="2" fillId="4" borderId="1" xfId="0" applyFont="1" applyFill="1" applyBorder="1" applyAlignment="1">
      <alignment horizontal="center"/>
    </xf>
    <xf numFmtId="0" fontId="2" fillId="3" borderId="1" xfId="0" applyFont="1" applyFill="1" applyBorder="1" applyAlignment="1">
      <alignment horizontal="center"/>
    </xf>
    <xf numFmtId="0" fontId="2" fillId="4" borderId="1" xfId="0" applyFont="1" applyFill="1" applyBorder="1" applyAlignment="1">
      <alignment horizontal="right"/>
    </xf>
    <xf numFmtId="0" fontId="1" fillId="0" borderId="1" xfId="0" applyFont="1" applyBorder="1" applyAlignment="1">
      <alignment horizontal="center" wrapText="1"/>
    </xf>
    <xf numFmtId="0" fontId="1" fillId="0" borderId="2" xfId="0" applyFont="1" applyBorder="1"/>
    <xf numFmtId="0" fontId="1" fillId="0" borderId="3" xfId="0" applyFont="1" applyBorder="1"/>
    <xf numFmtId="0" fontId="1" fillId="0" borderId="3" xfId="0" applyFont="1" applyBorder="1" applyAlignment="1">
      <alignment wrapText="1"/>
    </xf>
    <xf numFmtId="0" fontId="1" fillId="0" borderId="3" xfId="0" applyFont="1" applyBorder="1" applyAlignment="1">
      <alignment horizontal="center"/>
    </xf>
    <xf numFmtId="0" fontId="1" fillId="0" borderId="4" xfId="0" applyFont="1" applyBorder="1"/>
    <xf numFmtId="0" fontId="1" fillId="0" borderId="5" xfId="0" applyFont="1" applyBorder="1"/>
    <xf numFmtId="0" fontId="1" fillId="0" borderId="6" xfId="0" applyFont="1" applyBorder="1"/>
    <xf numFmtId="0" fontId="2" fillId="0" borderId="5" xfId="0" applyFont="1" applyBorder="1"/>
    <xf numFmtId="0" fontId="4" fillId="2" borderId="5" xfId="0" applyFont="1" applyFill="1" applyBorder="1"/>
    <xf numFmtId="0" fontId="4" fillId="2" borderId="6" xfId="0" applyFont="1" applyFill="1" applyBorder="1"/>
    <xf numFmtId="0" fontId="2" fillId="3" borderId="5" xfId="0" applyFont="1" applyFill="1" applyBorder="1"/>
    <xf numFmtId="4" fontId="2" fillId="3" borderId="6" xfId="0" applyNumberFormat="1" applyFont="1" applyFill="1" applyBorder="1" applyAlignment="1">
      <alignment horizontal="right"/>
    </xf>
    <xf numFmtId="0" fontId="2" fillId="0" borderId="6" xfId="0" applyFont="1" applyBorder="1"/>
    <xf numFmtId="4" fontId="2" fillId="4" borderId="6" xfId="0" applyNumberFormat="1" applyFont="1" applyFill="1" applyBorder="1" applyAlignment="1">
      <alignment horizontal="right"/>
    </xf>
    <xf numFmtId="0" fontId="2" fillId="4" borderId="6" xfId="0" applyFont="1" applyFill="1" applyBorder="1"/>
    <xf numFmtId="0" fontId="1" fillId="0" borderId="7" xfId="0" applyFont="1" applyBorder="1"/>
    <xf numFmtId="0" fontId="1" fillId="0" borderId="8" xfId="0" applyFont="1" applyBorder="1"/>
    <xf numFmtId="0" fontId="1" fillId="0" borderId="8" xfId="0" applyFont="1" applyBorder="1" applyAlignment="1">
      <alignment wrapText="1"/>
    </xf>
    <xf numFmtId="0" fontId="1" fillId="0" borderId="8" xfId="0" applyFont="1" applyBorder="1" applyAlignment="1">
      <alignment horizontal="center"/>
    </xf>
    <xf numFmtId="0" fontId="5" fillId="0" borderId="1" xfId="1" applyNumberFormat="1" applyFont="1" applyFill="1" applyBorder="1" applyAlignment="1">
      <alignment horizontal="center"/>
    </xf>
    <xf numFmtId="0" fontId="2" fillId="0" borderId="1" xfId="1" applyNumberFormat="1" applyFont="1" applyFill="1" applyBorder="1" applyAlignment="1">
      <alignment horizontal="center"/>
    </xf>
    <xf numFmtId="4" fontId="2" fillId="0" borderId="0" xfId="0" applyNumberFormat="1" applyFont="1"/>
    <xf numFmtId="0" fontId="11" fillId="0" borderId="1" xfId="0" applyFont="1" applyFill="1" applyBorder="1" applyAlignment="1">
      <alignment horizontal="left"/>
    </xf>
    <xf numFmtId="0" fontId="10" fillId="0" borderId="1" xfId="0" applyFont="1" applyFill="1" applyBorder="1"/>
    <xf numFmtId="0" fontId="2" fillId="0" borderId="1" xfId="0" applyFont="1" applyFill="1" applyBorder="1"/>
    <xf numFmtId="0" fontId="2" fillId="0" borderId="1" xfId="0" applyFont="1" applyFill="1" applyBorder="1" applyAlignment="1">
      <alignment wrapText="1"/>
    </xf>
    <xf numFmtId="0" fontId="1" fillId="0" borderId="1" xfId="0" applyFont="1" applyFill="1" applyBorder="1"/>
    <xf numFmtId="0" fontId="1" fillId="0" borderId="1" xfId="0" applyFont="1" applyFill="1" applyBorder="1" applyAlignment="1">
      <alignment wrapText="1"/>
    </xf>
    <xf numFmtId="0" fontId="2" fillId="6" borderId="1" xfId="0" applyFont="1" applyFill="1" applyBorder="1"/>
    <xf numFmtId="0" fontId="2" fillId="6" borderId="1" xfId="1" applyNumberFormat="1" applyFont="1" applyFill="1" applyBorder="1" applyAlignment="1">
      <alignment horizontal="center"/>
    </xf>
    <xf numFmtId="0" fontId="2" fillId="6" borderId="1" xfId="0" applyFont="1" applyFill="1" applyBorder="1" applyAlignment="1">
      <alignment horizontal="center"/>
    </xf>
    <xf numFmtId="0" fontId="1" fillId="7" borderId="0" xfId="0" applyFont="1" applyFill="1"/>
    <xf numFmtId="0" fontId="2" fillId="7" borderId="5" xfId="0" applyFont="1" applyFill="1" applyBorder="1"/>
    <xf numFmtId="0" fontId="2" fillId="7" borderId="1" xfId="0" applyFont="1" applyFill="1" applyBorder="1" applyAlignment="1">
      <alignment wrapText="1"/>
    </xf>
    <xf numFmtId="0" fontId="2" fillId="7" borderId="1" xfId="0" applyFont="1" applyFill="1" applyBorder="1"/>
    <xf numFmtId="0" fontId="2" fillId="7" borderId="1" xfId="0" applyFont="1" applyFill="1" applyBorder="1" applyAlignment="1">
      <alignment horizontal="right"/>
    </xf>
    <xf numFmtId="4" fontId="2" fillId="7" borderId="1" xfId="0" applyNumberFormat="1" applyFont="1" applyFill="1" applyBorder="1" applyAlignment="1">
      <alignment horizontal="right"/>
    </xf>
    <xf numFmtId="0" fontId="2" fillId="7" borderId="1" xfId="1" applyNumberFormat="1" applyFont="1" applyFill="1" applyBorder="1" applyAlignment="1">
      <alignment horizontal="center"/>
    </xf>
    <xf numFmtId="4" fontId="2" fillId="7" borderId="6" xfId="0" applyNumberFormat="1" applyFont="1" applyFill="1" applyBorder="1" applyAlignment="1">
      <alignment horizontal="right"/>
    </xf>
    <xf numFmtId="4" fontId="5" fillId="7" borderId="1" xfId="0" applyNumberFormat="1" applyFont="1" applyFill="1" applyBorder="1" applyAlignment="1">
      <alignment horizontal="right"/>
    </xf>
    <xf numFmtId="43" fontId="2" fillId="4" borderId="6" xfId="2" applyFont="1" applyFill="1" applyBorder="1"/>
    <xf numFmtId="43" fontId="2" fillId="4" borderId="6" xfId="2" applyFont="1" applyFill="1" applyBorder="1" applyAlignment="1">
      <alignment horizontal="right"/>
    </xf>
    <xf numFmtId="43" fontId="2" fillId="7" borderId="6" xfId="2" applyFont="1" applyFill="1" applyBorder="1" applyAlignment="1">
      <alignment horizontal="right"/>
    </xf>
    <xf numFmtId="43" fontId="1" fillId="0" borderId="0" xfId="2" applyFont="1" applyAlignment="1">
      <alignment horizontal="center"/>
    </xf>
    <xf numFmtId="43" fontId="1" fillId="0" borderId="3" xfId="2" applyFont="1" applyBorder="1" applyAlignment="1">
      <alignment horizontal="center"/>
    </xf>
    <xf numFmtId="43" fontId="1" fillId="0" borderId="0" xfId="2" applyFont="1"/>
    <xf numFmtId="43" fontId="1" fillId="0" borderId="1" xfId="2" applyFont="1" applyBorder="1" applyAlignment="1">
      <alignment horizontal="center"/>
    </xf>
    <xf numFmtId="43" fontId="4" fillId="2" borderId="1" xfId="2" applyFont="1" applyFill="1" applyBorder="1" applyAlignment="1">
      <alignment horizontal="center"/>
    </xf>
    <xf numFmtId="43" fontId="2" fillId="3" borderId="1" xfId="2" applyFont="1" applyFill="1" applyBorder="1" applyAlignment="1">
      <alignment horizontal="center"/>
    </xf>
    <xf numFmtId="43" fontId="2" fillId="0" borderId="1" xfId="2" applyFont="1" applyBorder="1" applyAlignment="1">
      <alignment horizontal="center"/>
    </xf>
    <xf numFmtId="43" fontId="5" fillId="0" borderId="1" xfId="2" applyFont="1" applyFill="1" applyBorder="1" applyAlignment="1">
      <alignment horizontal="center"/>
    </xf>
    <xf numFmtId="43" fontId="2" fillId="0" borderId="1" xfId="2" applyFont="1" applyFill="1" applyBorder="1" applyAlignment="1">
      <alignment horizontal="center"/>
    </xf>
    <xf numFmtId="43" fontId="2" fillId="4" borderId="1" xfId="2" applyFont="1" applyFill="1" applyBorder="1" applyAlignment="1">
      <alignment horizontal="center"/>
    </xf>
    <xf numFmtId="43" fontId="2" fillId="6" borderId="1" xfId="2" applyFont="1" applyFill="1" applyBorder="1" applyAlignment="1">
      <alignment horizontal="center"/>
    </xf>
    <xf numFmtId="43" fontId="2" fillId="7" borderId="1" xfId="2" applyFont="1" applyFill="1" applyBorder="1" applyAlignment="1">
      <alignment horizontal="center"/>
    </xf>
    <xf numFmtId="43" fontId="1" fillId="0" borderId="8" xfId="2" applyFont="1" applyBorder="1" applyAlignment="1">
      <alignment horizontal="center"/>
    </xf>
    <xf numFmtId="43" fontId="2" fillId="0" borderId="0" xfId="2" applyFont="1" applyAlignment="1">
      <alignment horizontal="center"/>
    </xf>
    <xf numFmtId="4" fontId="1" fillId="0" borderId="0" xfId="0" applyNumberFormat="1" applyFont="1"/>
    <xf numFmtId="0" fontId="10" fillId="6" borderId="9" xfId="0" applyFont="1" applyFill="1" applyBorder="1" applyAlignment="1">
      <alignment horizontal="center"/>
    </xf>
    <xf numFmtId="0" fontId="10" fillId="6" borderId="10" xfId="0" applyFont="1" applyFill="1" applyBorder="1" applyAlignment="1">
      <alignment horizontal="center"/>
    </xf>
    <xf numFmtId="0" fontId="2" fillId="0" borderId="0" xfId="0" applyFont="1" applyAlignment="1">
      <alignment horizontal="center" wrapText="1"/>
    </xf>
    <xf numFmtId="0" fontId="8" fillId="0" borderId="5" xfId="0" applyFont="1" applyBorder="1" applyAlignment="1">
      <alignment horizontal="center" wrapText="1"/>
    </xf>
    <xf numFmtId="0" fontId="8" fillId="0" borderId="1" xfId="0" applyFont="1" applyBorder="1" applyAlignment="1">
      <alignment horizontal="center" wrapText="1"/>
    </xf>
    <xf numFmtId="0" fontId="8" fillId="0" borderId="6" xfId="0" applyFont="1" applyBorder="1" applyAlignment="1">
      <alignment horizontal="center" wrapText="1"/>
    </xf>
    <xf numFmtId="0" fontId="9" fillId="0" borderId="1" xfId="0" applyFont="1" applyBorder="1" applyAlignment="1">
      <alignment horizontal="center" wrapText="1"/>
    </xf>
    <xf numFmtId="0" fontId="9" fillId="0" borderId="6" xfId="0" applyFont="1" applyBorder="1" applyAlignment="1">
      <alignment horizontal="center" wrapText="1"/>
    </xf>
    <xf numFmtId="0" fontId="2" fillId="0" borderId="5" xfId="0" applyFont="1" applyBorder="1"/>
    <xf numFmtId="0" fontId="2" fillId="0" borderId="1" xfId="0" applyFont="1" applyBorder="1"/>
    <xf numFmtId="0" fontId="3" fillId="2" borderId="1" xfId="0" applyFont="1" applyFill="1" applyBorder="1" applyAlignment="1">
      <alignment vertical="center"/>
    </xf>
    <xf numFmtId="0" fontId="4" fillId="6" borderId="1" xfId="0" applyFont="1" applyFill="1" applyBorder="1"/>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136"/>
  <sheetViews>
    <sheetView tabSelected="1" topLeftCell="A16" zoomScale="70" zoomScaleNormal="70" zoomScaleSheetLayoutView="100" workbookViewId="0">
      <pane xSplit="6" ySplit="4" topLeftCell="I84" activePane="bottomRight" state="frozen"/>
      <selection activeCell="A16" sqref="A16"/>
      <selection pane="topRight" activeCell="G16" sqref="G16"/>
      <selection pane="bottomLeft" activeCell="A20" sqref="A20"/>
      <selection pane="bottomRight" activeCell="M92" sqref="M92"/>
    </sheetView>
  </sheetViews>
  <sheetFormatPr defaultColWidth="9.15234375" defaultRowHeight="14.15" x14ac:dyDescent="0.35"/>
  <cols>
    <col min="1" max="2" width="9.15234375" style="1" customWidth="1"/>
    <col min="3" max="3" width="10.3828125" style="1" hidden="1" customWidth="1"/>
    <col min="4" max="4" width="83.53515625" style="2" customWidth="1"/>
    <col min="5" max="5" width="20.69140625" style="1" hidden="1" customWidth="1"/>
    <col min="6" max="7" width="9.15234375" style="1" customWidth="1"/>
    <col min="8" max="8" width="11.69140625" style="1" customWidth="1"/>
    <col min="9" max="9" width="22.15234375" style="1" customWidth="1"/>
    <col min="10" max="10" width="13.53515625" style="7" customWidth="1"/>
    <col min="11" max="11" width="21.3046875" style="1" customWidth="1"/>
    <col min="12" max="12" width="13.53515625" style="75" customWidth="1"/>
    <col min="13" max="13" width="21.3046875" style="1" customWidth="1"/>
    <col min="14" max="14" width="13.53515625" style="7" customWidth="1"/>
    <col min="15" max="15" width="21.3046875" style="1" customWidth="1"/>
    <col min="16" max="16" width="9.15234375" style="1"/>
    <col min="17" max="17" width="13.3046875" style="1" customWidth="1"/>
    <col min="18" max="16384" width="9.15234375" style="1"/>
  </cols>
  <sheetData>
    <row r="1" spans="2:17" ht="14.6" thickBot="1" x14ac:dyDescent="0.4"/>
    <row r="2" spans="2:17" x14ac:dyDescent="0.35">
      <c r="B2" s="32"/>
      <c r="C2" s="33"/>
      <c r="D2" s="34"/>
      <c r="E2" s="33"/>
      <c r="F2" s="33"/>
      <c r="G2" s="33"/>
      <c r="H2" s="33"/>
      <c r="I2" s="33"/>
      <c r="J2" s="35"/>
      <c r="K2" s="36"/>
      <c r="L2" s="76"/>
      <c r="M2" s="36"/>
      <c r="N2" s="35"/>
      <c r="O2" s="36"/>
    </row>
    <row r="3" spans="2:17" ht="45.75" customHeight="1" x14ac:dyDescent="1.3">
      <c r="B3" s="93" t="s">
        <v>211</v>
      </c>
      <c r="C3" s="94"/>
      <c r="D3" s="94"/>
      <c r="E3" s="94"/>
      <c r="F3" s="94"/>
      <c r="G3" s="94"/>
      <c r="H3" s="94"/>
      <c r="I3" s="94"/>
      <c r="J3" s="94"/>
      <c r="K3" s="95"/>
      <c r="L3" s="77"/>
      <c r="N3" s="1"/>
    </row>
    <row r="4" spans="2:17" x14ac:dyDescent="0.35">
      <c r="B4" s="37"/>
      <c r="C4" s="8"/>
      <c r="D4" s="9"/>
      <c r="E4" s="8"/>
      <c r="F4" s="8"/>
      <c r="G4" s="8"/>
      <c r="H4" s="8"/>
      <c r="I4" s="8"/>
      <c r="J4" s="11"/>
      <c r="K4" s="38"/>
      <c r="L4" s="78"/>
      <c r="M4" s="38"/>
      <c r="N4" s="11"/>
      <c r="O4" s="38"/>
    </row>
    <row r="5" spans="2:17" ht="29.6" x14ac:dyDescent="0.65">
      <c r="B5" s="37"/>
      <c r="C5" s="8"/>
      <c r="D5" s="96" t="s">
        <v>213</v>
      </c>
      <c r="E5" s="96"/>
      <c r="F5" s="96"/>
      <c r="G5" s="96"/>
      <c r="H5" s="96"/>
      <c r="I5" s="96"/>
      <c r="J5" s="96"/>
      <c r="K5" s="97"/>
      <c r="L5" s="77"/>
      <c r="N5" s="1"/>
    </row>
    <row r="6" spans="2:17" ht="19.75" x14ac:dyDescent="0.45">
      <c r="B6" s="98"/>
      <c r="C6" s="99"/>
      <c r="D6" s="100"/>
      <c r="E6" s="100"/>
      <c r="F6" s="101" t="s">
        <v>222</v>
      </c>
      <c r="G6" s="101"/>
      <c r="H6" s="101" t="s">
        <v>212</v>
      </c>
      <c r="I6" s="101"/>
      <c r="J6" s="90" t="s">
        <v>223</v>
      </c>
      <c r="K6" s="91"/>
      <c r="L6" s="90" t="s">
        <v>228</v>
      </c>
      <c r="M6" s="91"/>
      <c r="N6" s="90" t="s">
        <v>229</v>
      </c>
      <c r="O6" s="91"/>
    </row>
    <row r="7" spans="2:17" ht="19.75" x14ac:dyDescent="0.45">
      <c r="B7" s="40" t="s">
        <v>12</v>
      </c>
      <c r="C7" s="14" t="s">
        <v>0</v>
      </c>
      <c r="D7" s="15" t="s">
        <v>13</v>
      </c>
      <c r="E7" s="14" t="s">
        <v>1</v>
      </c>
      <c r="F7" s="14" t="s">
        <v>14</v>
      </c>
      <c r="G7" s="14" t="s">
        <v>2</v>
      </c>
      <c r="H7" s="14" t="s">
        <v>3</v>
      </c>
      <c r="I7" s="14" t="s">
        <v>15</v>
      </c>
      <c r="J7" s="16" t="s">
        <v>209</v>
      </c>
      <c r="K7" s="41" t="s">
        <v>210</v>
      </c>
      <c r="L7" s="79" t="s">
        <v>209</v>
      </c>
      <c r="M7" s="41" t="s">
        <v>210</v>
      </c>
      <c r="N7" s="16" t="s">
        <v>209</v>
      </c>
      <c r="O7" s="41" t="s">
        <v>210</v>
      </c>
    </row>
    <row r="8" spans="2:17" ht="19.75" x14ac:dyDescent="0.45">
      <c r="B8" s="42">
        <v>1</v>
      </c>
      <c r="C8" s="17" t="s">
        <v>5</v>
      </c>
      <c r="D8" s="18" t="s">
        <v>6</v>
      </c>
      <c r="E8" s="17" t="s">
        <v>6</v>
      </c>
      <c r="F8" s="17" t="s">
        <v>7</v>
      </c>
      <c r="G8" s="17">
        <v>1</v>
      </c>
      <c r="H8" s="19"/>
      <c r="I8" s="20">
        <f>SUM(I12:I16)</f>
        <v>353000</v>
      </c>
      <c r="J8" s="21"/>
      <c r="K8" s="43">
        <f>SUM(K12:K16)</f>
        <v>353000</v>
      </c>
      <c r="L8" s="80"/>
      <c r="M8" s="43">
        <f>SUM(M12:M16)</f>
        <v>353000</v>
      </c>
      <c r="N8" s="21"/>
      <c r="O8" s="43">
        <f>SUM(O12:O16)</f>
        <v>0</v>
      </c>
      <c r="Q8" s="89">
        <f>K8-M8-O8</f>
        <v>0</v>
      </c>
    </row>
    <row r="9" spans="2:17" ht="19.75" x14ac:dyDescent="0.45">
      <c r="B9" s="39">
        <v>1</v>
      </c>
      <c r="C9" s="10" t="s">
        <v>16</v>
      </c>
      <c r="D9" s="22" t="s">
        <v>17</v>
      </c>
      <c r="E9" s="10" t="s">
        <v>17</v>
      </c>
      <c r="F9" s="10" t="s">
        <v>5</v>
      </c>
      <c r="G9" s="10" t="s">
        <v>5</v>
      </c>
      <c r="H9" s="10"/>
      <c r="I9" s="10"/>
      <c r="J9" s="23"/>
      <c r="K9" s="44"/>
      <c r="L9" s="81"/>
      <c r="M9" s="44"/>
      <c r="N9" s="23"/>
      <c r="O9" s="44"/>
    </row>
    <row r="10" spans="2:17" ht="19.75" x14ac:dyDescent="0.45">
      <c r="B10" s="39">
        <v>2</v>
      </c>
      <c r="C10" s="10" t="s">
        <v>5</v>
      </c>
      <c r="D10" s="22" t="s">
        <v>18</v>
      </c>
      <c r="E10" s="10" t="s">
        <v>18</v>
      </c>
      <c r="F10" s="10" t="s">
        <v>5</v>
      </c>
      <c r="G10" s="10" t="s">
        <v>5</v>
      </c>
      <c r="H10" s="10"/>
      <c r="I10" s="10"/>
      <c r="J10" s="23"/>
      <c r="K10" s="44"/>
      <c r="L10" s="81"/>
      <c r="M10" s="44"/>
      <c r="N10" s="23"/>
      <c r="O10" s="44"/>
    </row>
    <row r="11" spans="2:17" ht="335.15" x14ac:dyDescent="0.45">
      <c r="B11" s="39">
        <v>3</v>
      </c>
      <c r="C11" s="10" t="s">
        <v>19</v>
      </c>
      <c r="D11" s="22" t="s">
        <v>20</v>
      </c>
      <c r="E11" s="10" t="s">
        <v>20</v>
      </c>
      <c r="F11" s="10" t="s">
        <v>5</v>
      </c>
      <c r="G11" s="10" t="s">
        <v>5</v>
      </c>
      <c r="H11" s="10"/>
      <c r="I11" s="10"/>
      <c r="J11" s="23"/>
      <c r="K11" s="44"/>
      <c r="L11" s="81"/>
      <c r="M11" s="44"/>
      <c r="N11" s="23"/>
      <c r="O11" s="44"/>
    </row>
    <row r="12" spans="2:17" ht="19.75" x14ac:dyDescent="0.45">
      <c r="B12" s="39">
        <v>4</v>
      </c>
      <c r="C12" s="10" t="s">
        <v>21</v>
      </c>
      <c r="D12" s="22" t="s">
        <v>22</v>
      </c>
      <c r="E12" s="10" t="s">
        <v>22</v>
      </c>
      <c r="F12" s="10" t="s">
        <v>23</v>
      </c>
      <c r="G12" s="10">
        <v>1</v>
      </c>
      <c r="H12" s="24">
        <v>75000</v>
      </c>
      <c r="I12" s="25">
        <f t="shared" ref="I12:I13" si="0">H12*$G12</f>
        <v>75000</v>
      </c>
      <c r="J12" s="51">
        <v>1</v>
      </c>
      <c r="K12" s="45">
        <f>J12*H12</f>
        <v>75000</v>
      </c>
      <c r="L12" s="82">
        <f t="shared" ref="L12:L66" si="1">J12-N12</f>
        <v>1</v>
      </c>
      <c r="M12" s="45">
        <f>L12*H12</f>
        <v>75000</v>
      </c>
      <c r="N12" s="51">
        <f t="shared" ref="N12:N16" si="2">J12-G12</f>
        <v>0</v>
      </c>
      <c r="O12" s="45">
        <f>N12*H12</f>
        <v>0</v>
      </c>
      <c r="Q12" s="89">
        <f t="shared" ref="Q12:Q13" si="3">K12-M12-O12</f>
        <v>0</v>
      </c>
    </row>
    <row r="13" spans="2:17" ht="19.75" x14ac:dyDescent="0.45">
      <c r="B13" s="39">
        <v>5</v>
      </c>
      <c r="C13" s="10" t="s">
        <v>24</v>
      </c>
      <c r="D13" s="22" t="s">
        <v>25</v>
      </c>
      <c r="E13" s="10" t="s">
        <v>25</v>
      </c>
      <c r="F13" s="10" t="s">
        <v>23</v>
      </c>
      <c r="G13" s="10">
        <v>1</v>
      </c>
      <c r="H13" s="24">
        <v>105000</v>
      </c>
      <c r="I13" s="25">
        <f t="shared" si="0"/>
        <v>105000</v>
      </c>
      <c r="J13" s="51">
        <v>1</v>
      </c>
      <c r="K13" s="45">
        <f>J13*H13</f>
        <v>105000</v>
      </c>
      <c r="L13" s="82">
        <f t="shared" si="1"/>
        <v>1</v>
      </c>
      <c r="M13" s="45">
        <f t="shared" ref="M13:M76" si="4">L13*H13</f>
        <v>105000</v>
      </c>
      <c r="N13" s="51">
        <f t="shared" si="2"/>
        <v>0</v>
      </c>
      <c r="O13" s="45">
        <f t="shared" ref="O13:O76" si="5">N13*H13</f>
        <v>0</v>
      </c>
      <c r="Q13" s="89">
        <f t="shared" si="3"/>
        <v>0</v>
      </c>
    </row>
    <row r="14" spans="2:17" ht="19.75" x14ac:dyDescent="0.45">
      <c r="B14" s="39">
        <v>6</v>
      </c>
      <c r="C14" s="10" t="s">
        <v>5</v>
      </c>
      <c r="D14" s="22" t="s">
        <v>26</v>
      </c>
      <c r="E14" s="10" t="s">
        <v>26</v>
      </c>
      <c r="F14" s="10" t="s">
        <v>5</v>
      </c>
      <c r="G14" s="10" t="s">
        <v>5</v>
      </c>
      <c r="H14" s="10"/>
      <c r="I14" s="27"/>
      <c r="J14" s="23"/>
      <c r="K14" s="46"/>
      <c r="L14" s="81">
        <f t="shared" si="1"/>
        <v>0</v>
      </c>
      <c r="M14" s="72">
        <f t="shared" si="4"/>
        <v>0</v>
      </c>
      <c r="N14" s="23"/>
      <c r="O14" s="46">
        <f t="shared" si="5"/>
        <v>0</v>
      </c>
    </row>
    <row r="15" spans="2:17" ht="236.6" x14ac:dyDescent="0.45">
      <c r="B15" s="39">
        <v>7</v>
      </c>
      <c r="C15" s="10" t="s">
        <v>27</v>
      </c>
      <c r="D15" s="22" t="s">
        <v>28</v>
      </c>
      <c r="E15" s="10" t="s">
        <v>28</v>
      </c>
      <c r="F15" s="10" t="s">
        <v>5</v>
      </c>
      <c r="G15" s="10" t="s">
        <v>5</v>
      </c>
      <c r="H15" s="10"/>
      <c r="I15" s="27"/>
      <c r="J15" s="23"/>
      <c r="K15" s="46"/>
      <c r="L15" s="81">
        <f t="shared" si="1"/>
        <v>0</v>
      </c>
      <c r="M15" s="72">
        <f t="shared" si="4"/>
        <v>0</v>
      </c>
      <c r="N15" s="23"/>
      <c r="O15" s="46">
        <f t="shared" si="5"/>
        <v>0</v>
      </c>
    </row>
    <row r="16" spans="2:17" ht="19.75" x14ac:dyDescent="0.45">
      <c r="B16" s="39">
        <v>8</v>
      </c>
      <c r="C16" s="10" t="s">
        <v>29</v>
      </c>
      <c r="D16" s="22" t="s">
        <v>30</v>
      </c>
      <c r="E16" s="10" t="s">
        <v>30</v>
      </c>
      <c r="F16" s="10" t="s">
        <v>23</v>
      </c>
      <c r="G16" s="10">
        <v>1</v>
      </c>
      <c r="H16" s="24">
        <v>173000</v>
      </c>
      <c r="I16" s="26">
        <f t="shared" ref="I16" si="6">H16*$G16</f>
        <v>173000</v>
      </c>
      <c r="J16" s="52">
        <v>1</v>
      </c>
      <c r="K16" s="45">
        <f>J16*H16</f>
        <v>173000</v>
      </c>
      <c r="L16" s="83">
        <f t="shared" si="1"/>
        <v>1</v>
      </c>
      <c r="M16" s="45">
        <f t="shared" si="4"/>
        <v>173000</v>
      </c>
      <c r="N16" s="52">
        <f t="shared" si="2"/>
        <v>0</v>
      </c>
      <c r="O16" s="45">
        <f t="shared" si="5"/>
        <v>0</v>
      </c>
      <c r="Q16" s="89">
        <f t="shared" ref="Q16:Q17" si="7">K16-M16-O16</f>
        <v>0</v>
      </c>
    </row>
    <row r="17" spans="2:17" ht="19.75" x14ac:dyDescent="0.45">
      <c r="B17" s="42">
        <v>2</v>
      </c>
      <c r="C17" s="17" t="s">
        <v>5</v>
      </c>
      <c r="D17" s="18" t="s">
        <v>8</v>
      </c>
      <c r="E17" s="17" t="s">
        <v>8</v>
      </c>
      <c r="F17" s="17" t="s">
        <v>7</v>
      </c>
      <c r="G17" s="17">
        <v>1</v>
      </c>
      <c r="H17" s="19"/>
      <c r="I17" s="43">
        <f>SUM(I21:I92)</f>
        <v>456690</v>
      </c>
      <c r="J17" s="29"/>
      <c r="K17" s="43">
        <f>SUM(K21:K92)</f>
        <v>479435</v>
      </c>
      <c r="L17" s="80">
        <f t="shared" si="1"/>
        <v>0</v>
      </c>
      <c r="M17" s="43">
        <f>SUM(M21:M92)</f>
        <v>402505</v>
      </c>
      <c r="N17" s="29"/>
      <c r="O17" s="43">
        <f>SUM(O21:O92)</f>
        <v>76930</v>
      </c>
      <c r="Q17" s="89">
        <f t="shared" si="7"/>
        <v>0</v>
      </c>
    </row>
    <row r="18" spans="2:17" ht="19.75" x14ac:dyDescent="0.45">
      <c r="B18" s="39">
        <v>9</v>
      </c>
      <c r="C18" s="10" t="s">
        <v>31</v>
      </c>
      <c r="D18" s="22" t="s">
        <v>32</v>
      </c>
      <c r="E18" s="10" t="s">
        <v>32</v>
      </c>
      <c r="F18" s="10" t="s">
        <v>5</v>
      </c>
      <c r="G18" s="10" t="s">
        <v>5</v>
      </c>
      <c r="H18" s="10"/>
      <c r="I18" s="27"/>
      <c r="J18" s="28"/>
      <c r="K18" s="46"/>
      <c r="L18" s="84">
        <f t="shared" si="1"/>
        <v>0</v>
      </c>
      <c r="M18" s="72">
        <f t="shared" si="4"/>
        <v>0</v>
      </c>
      <c r="N18" s="28"/>
      <c r="O18" s="46">
        <f t="shared" si="5"/>
        <v>0</v>
      </c>
    </row>
    <row r="19" spans="2:17" ht="19.75" x14ac:dyDescent="0.45">
      <c r="B19" s="39">
        <v>10</v>
      </c>
      <c r="C19" s="10" t="s">
        <v>5</v>
      </c>
      <c r="D19" s="22" t="s">
        <v>33</v>
      </c>
      <c r="E19" s="10" t="s">
        <v>33</v>
      </c>
      <c r="F19" s="10" t="s">
        <v>5</v>
      </c>
      <c r="G19" s="10" t="s">
        <v>5</v>
      </c>
      <c r="H19" s="10"/>
      <c r="I19" s="27"/>
      <c r="J19" s="28"/>
      <c r="K19" s="46"/>
      <c r="L19" s="84">
        <f t="shared" si="1"/>
        <v>0</v>
      </c>
      <c r="M19" s="72">
        <f t="shared" si="4"/>
        <v>0</v>
      </c>
      <c r="N19" s="28"/>
      <c r="O19" s="46">
        <f t="shared" si="5"/>
        <v>0</v>
      </c>
    </row>
    <row r="20" spans="2:17" ht="98.6" x14ac:dyDescent="0.45">
      <c r="B20" s="39">
        <v>11</v>
      </c>
      <c r="C20" s="10" t="s">
        <v>34</v>
      </c>
      <c r="D20" s="22" t="s">
        <v>35</v>
      </c>
      <c r="E20" s="10" t="s">
        <v>35</v>
      </c>
      <c r="F20" s="10" t="s">
        <v>5</v>
      </c>
      <c r="G20" s="10" t="s">
        <v>5</v>
      </c>
      <c r="H20" s="10"/>
      <c r="I20" s="27"/>
      <c r="J20" s="23"/>
      <c r="K20" s="46"/>
      <c r="L20" s="81">
        <f t="shared" si="1"/>
        <v>0</v>
      </c>
      <c r="M20" s="72">
        <f t="shared" si="4"/>
        <v>0</v>
      </c>
      <c r="N20" s="23"/>
      <c r="O20" s="46">
        <f t="shared" si="5"/>
        <v>0</v>
      </c>
    </row>
    <row r="21" spans="2:17" ht="19.75" x14ac:dyDescent="0.45">
      <c r="B21" s="39">
        <v>12</v>
      </c>
      <c r="C21" s="10" t="s">
        <v>36</v>
      </c>
      <c r="D21" s="22" t="s">
        <v>37</v>
      </c>
      <c r="E21" s="10" t="s">
        <v>37</v>
      </c>
      <c r="F21" s="10" t="s">
        <v>38</v>
      </c>
      <c r="G21" s="60">
        <v>18</v>
      </c>
      <c r="H21" s="24">
        <v>200</v>
      </c>
      <c r="I21" s="26">
        <f t="shared" ref="I21:I22" si="8">H21*$G21</f>
        <v>3600</v>
      </c>
      <c r="J21" s="61">
        <v>26</v>
      </c>
      <c r="K21" s="45">
        <f>J21*H21</f>
        <v>5200</v>
      </c>
      <c r="L21" s="85">
        <f t="shared" si="1"/>
        <v>18</v>
      </c>
      <c r="M21" s="45">
        <f t="shared" si="4"/>
        <v>3600</v>
      </c>
      <c r="N21" s="61">
        <f>J21-G21</f>
        <v>8</v>
      </c>
      <c r="O21" s="45">
        <f t="shared" si="5"/>
        <v>1600</v>
      </c>
      <c r="Q21" s="89">
        <f t="shared" ref="Q21:Q22" si="9">K21-M21-O21</f>
        <v>0</v>
      </c>
    </row>
    <row r="22" spans="2:17" ht="19.75" x14ac:dyDescent="0.45">
      <c r="B22" s="39">
        <v>13</v>
      </c>
      <c r="C22" s="10" t="s">
        <v>39</v>
      </c>
      <c r="D22" s="22" t="s">
        <v>40</v>
      </c>
      <c r="E22" s="10" t="s">
        <v>40</v>
      </c>
      <c r="F22" s="10" t="s">
        <v>38</v>
      </c>
      <c r="G22" s="60">
        <v>4</v>
      </c>
      <c r="H22" s="24">
        <v>220</v>
      </c>
      <c r="I22" s="26">
        <f t="shared" si="8"/>
        <v>880</v>
      </c>
      <c r="J22" s="61">
        <v>5.5</v>
      </c>
      <c r="K22" s="45">
        <f>J22*H22</f>
        <v>1210</v>
      </c>
      <c r="L22" s="85">
        <f t="shared" si="1"/>
        <v>4</v>
      </c>
      <c r="M22" s="45">
        <f t="shared" si="4"/>
        <v>880</v>
      </c>
      <c r="N22" s="61">
        <f t="shared" ref="N22:N85" si="10">J22-G22</f>
        <v>1.5</v>
      </c>
      <c r="O22" s="45">
        <f t="shared" si="5"/>
        <v>330</v>
      </c>
      <c r="Q22" s="89">
        <f t="shared" si="9"/>
        <v>0</v>
      </c>
    </row>
    <row r="23" spans="2:17" ht="19.75" x14ac:dyDescent="0.45">
      <c r="B23" s="39">
        <v>14</v>
      </c>
      <c r="C23" s="10" t="s">
        <v>5</v>
      </c>
      <c r="D23" s="22" t="s">
        <v>41</v>
      </c>
      <c r="E23" s="10" t="s">
        <v>41</v>
      </c>
      <c r="F23" s="10" t="s">
        <v>5</v>
      </c>
      <c r="G23" s="10" t="s">
        <v>5</v>
      </c>
      <c r="H23" s="10"/>
      <c r="I23" s="27"/>
      <c r="J23" s="23"/>
      <c r="K23" s="46"/>
      <c r="L23" s="81">
        <f t="shared" si="1"/>
        <v>0</v>
      </c>
      <c r="M23" s="72">
        <f t="shared" si="4"/>
        <v>0</v>
      </c>
      <c r="N23" s="23"/>
      <c r="O23" s="46">
        <f t="shared" si="5"/>
        <v>0</v>
      </c>
    </row>
    <row r="24" spans="2:17" ht="216.9" x14ac:dyDescent="0.45">
      <c r="B24" s="39">
        <v>15</v>
      </c>
      <c r="C24" s="10" t="s">
        <v>42</v>
      </c>
      <c r="D24" s="22" t="s">
        <v>43</v>
      </c>
      <c r="E24" s="10" t="s">
        <v>43</v>
      </c>
      <c r="F24" s="10" t="s">
        <v>5</v>
      </c>
      <c r="G24" s="10" t="s">
        <v>5</v>
      </c>
      <c r="H24" s="10"/>
      <c r="I24" s="27"/>
      <c r="J24" s="23"/>
      <c r="K24" s="46"/>
      <c r="L24" s="81">
        <f t="shared" si="1"/>
        <v>0</v>
      </c>
      <c r="M24" s="72">
        <f t="shared" si="4"/>
        <v>0</v>
      </c>
      <c r="N24" s="23"/>
      <c r="O24" s="46">
        <f t="shared" si="5"/>
        <v>0</v>
      </c>
    </row>
    <row r="25" spans="2:17" ht="19.75" x14ac:dyDescent="0.45">
      <c r="B25" s="39">
        <v>16</v>
      </c>
      <c r="C25" s="10" t="s">
        <v>44</v>
      </c>
      <c r="D25" s="22" t="s">
        <v>45</v>
      </c>
      <c r="E25" s="10" t="s">
        <v>45</v>
      </c>
      <c r="F25" s="10" t="s">
        <v>38</v>
      </c>
      <c r="G25" s="60">
        <v>7</v>
      </c>
      <c r="H25" s="24">
        <v>1070</v>
      </c>
      <c r="I25" s="26">
        <f t="shared" ref="I25:I26" si="11">H25*$G25</f>
        <v>7490</v>
      </c>
      <c r="J25" s="61">
        <v>26</v>
      </c>
      <c r="K25" s="45">
        <f>J25*H25</f>
        <v>27820</v>
      </c>
      <c r="L25" s="85">
        <f t="shared" si="1"/>
        <v>7</v>
      </c>
      <c r="M25" s="45">
        <f t="shared" si="4"/>
        <v>7490</v>
      </c>
      <c r="N25" s="61">
        <f t="shared" si="10"/>
        <v>19</v>
      </c>
      <c r="O25" s="45">
        <f t="shared" si="5"/>
        <v>20330</v>
      </c>
      <c r="Q25" s="89">
        <f t="shared" ref="Q25:Q26" si="12">K25-M25-O25</f>
        <v>0</v>
      </c>
    </row>
    <row r="26" spans="2:17" s="63" customFormat="1" ht="19.75" x14ac:dyDescent="0.45">
      <c r="B26" s="64">
        <v>17</v>
      </c>
      <c r="C26" s="10" t="s">
        <v>46</v>
      </c>
      <c r="D26" s="65" t="s">
        <v>47</v>
      </c>
      <c r="E26" s="10" t="s">
        <v>47</v>
      </c>
      <c r="F26" s="66" t="s">
        <v>38</v>
      </c>
      <c r="G26" s="66">
        <v>36</v>
      </c>
      <c r="H26" s="67">
        <v>1210</v>
      </c>
      <c r="I26" s="68">
        <f t="shared" si="11"/>
        <v>43560</v>
      </c>
      <c r="J26" s="69">
        <v>5.5</v>
      </c>
      <c r="K26" s="70">
        <f>J26*H26</f>
        <v>6655</v>
      </c>
      <c r="L26" s="86">
        <f>J26</f>
        <v>5.5</v>
      </c>
      <c r="M26" s="70">
        <f t="shared" si="4"/>
        <v>6655</v>
      </c>
      <c r="N26" s="69">
        <f t="shared" si="10"/>
        <v>-30.5</v>
      </c>
      <c r="O26" s="70"/>
      <c r="Q26" s="89">
        <f t="shared" si="12"/>
        <v>0</v>
      </c>
    </row>
    <row r="27" spans="2:17" ht="19.75" x14ac:dyDescent="0.45">
      <c r="B27" s="39">
        <v>18</v>
      </c>
      <c r="C27" s="10" t="s">
        <v>48</v>
      </c>
      <c r="D27" s="22" t="s">
        <v>49</v>
      </c>
      <c r="E27" s="10" t="s">
        <v>49</v>
      </c>
      <c r="F27" s="10" t="s">
        <v>5</v>
      </c>
      <c r="G27" s="10" t="s">
        <v>5</v>
      </c>
      <c r="H27" s="10"/>
      <c r="I27" s="27"/>
      <c r="J27" s="23"/>
      <c r="K27" s="46"/>
      <c r="L27" s="81">
        <f t="shared" ref="L27:L87" si="13">J27</f>
        <v>0</v>
      </c>
      <c r="M27" s="72">
        <f t="shared" si="4"/>
        <v>0</v>
      </c>
      <c r="N27" s="23"/>
      <c r="O27" s="46">
        <f t="shared" si="5"/>
        <v>0</v>
      </c>
    </row>
    <row r="28" spans="2:17" ht="236.6" x14ac:dyDescent="0.45">
      <c r="B28" s="39">
        <v>19</v>
      </c>
      <c r="C28" s="10" t="s">
        <v>50</v>
      </c>
      <c r="D28" s="22" t="s">
        <v>51</v>
      </c>
      <c r="E28" s="10" t="s">
        <v>51</v>
      </c>
      <c r="F28" s="10" t="s">
        <v>5</v>
      </c>
      <c r="G28" s="10" t="s">
        <v>5</v>
      </c>
      <c r="H28" s="10"/>
      <c r="I28" s="27"/>
      <c r="J28" s="23"/>
      <c r="K28" s="46"/>
      <c r="L28" s="81">
        <f t="shared" si="13"/>
        <v>0</v>
      </c>
      <c r="M28" s="72">
        <f t="shared" si="4"/>
        <v>0</v>
      </c>
      <c r="N28" s="23"/>
      <c r="O28" s="46">
        <f t="shared" si="5"/>
        <v>0</v>
      </c>
    </row>
    <row r="29" spans="2:17" ht="19.75" x14ac:dyDescent="0.45">
      <c r="B29" s="39">
        <v>20</v>
      </c>
      <c r="C29" s="10" t="s">
        <v>52</v>
      </c>
      <c r="D29" s="22" t="s">
        <v>53</v>
      </c>
      <c r="E29" s="10" t="s">
        <v>53</v>
      </c>
      <c r="F29" s="10" t="s">
        <v>23</v>
      </c>
      <c r="G29" s="10">
        <v>1</v>
      </c>
      <c r="H29" s="24">
        <v>63500</v>
      </c>
      <c r="I29" s="26">
        <f>H29*$G29</f>
        <v>63500</v>
      </c>
      <c r="J29" s="52">
        <v>1</v>
      </c>
      <c r="K29" s="45">
        <f>J29*H29</f>
        <v>63500</v>
      </c>
      <c r="L29" s="83">
        <f t="shared" si="1"/>
        <v>1</v>
      </c>
      <c r="M29" s="45">
        <f t="shared" si="4"/>
        <v>63500</v>
      </c>
      <c r="N29" s="52">
        <f t="shared" si="10"/>
        <v>0</v>
      </c>
      <c r="O29" s="45">
        <f t="shared" si="5"/>
        <v>0</v>
      </c>
      <c r="Q29" s="89">
        <f>K29-M29-O29</f>
        <v>0</v>
      </c>
    </row>
    <row r="30" spans="2:17" ht="157.75" x14ac:dyDescent="0.45">
      <c r="B30" s="39">
        <v>21</v>
      </c>
      <c r="C30" s="10" t="s">
        <v>54</v>
      </c>
      <c r="D30" s="22" t="s">
        <v>55</v>
      </c>
      <c r="E30" s="10" t="s">
        <v>55</v>
      </c>
      <c r="F30" s="10" t="s">
        <v>5</v>
      </c>
      <c r="G30" s="10" t="s">
        <v>5</v>
      </c>
      <c r="H30" s="10"/>
      <c r="I30" s="27"/>
      <c r="J30" s="23"/>
      <c r="K30" s="46"/>
      <c r="L30" s="81">
        <f t="shared" si="1"/>
        <v>0</v>
      </c>
      <c r="M30" s="72">
        <f t="shared" si="4"/>
        <v>0</v>
      </c>
      <c r="N30" s="23"/>
      <c r="O30" s="46">
        <f t="shared" si="5"/>
        <v>0</v>
      </c>
    </row>
    <row r="31" spans="2:17" ht="19.75" x14ac:dyDescent="0.45">
      <c r="B31" s="39">
        <v>22</v>
      </c>
      <c r="C31" s="10" t="s">
        <v>56</v>
      </c>
      <c r="D31" s="22" t="s">
        <v>57</v>
      </c>
      <c r="E31" s="10" t="s">
        <v>57</v>
      </c>
      <c r="F31" s="10" t="s">
        <v>23</v>
      </c>
      <c r="G31" s="10">
        <v>1</v>
      </c>
      <c r="H31" s="24">
        <v>36500</v>
      </c>
      <c r="I31" s="26">
        <f t="shared" ref="I31:I32" si="14">H31*$G31</f>
        <v>36500</v>
      </c>
      <c r="J31" s="52">
        <v>1</v>
      </c>
      <c r="K31" s="45">
        <f>J31*H31</f>
        <v>36500</v>
      </c>
      <c r="L31" s="83">
        <f t="shared" si="1"/>
        <v>1</v>
      </c>
      <c r="M31" s="45">
        <f t="shared" si="4"/>
        <v>36500</v>
      </c>
      <c r="N31" s="52">
        <f t="shared" si="10"/>
        <v>0</v>
      </c>
      <c r="O31" s="45">
        <f t="shared" si="5"/>
        <v>0</v>
      </c>
      <c r="Q31" s="89">
        <f t="shared" ref="Q31:Q32" si="15">K31-M31-O31</f>
        <v>0</v>
      </c>
    </row>
    <row r="32" spans="2:17" ht="19.75" x14ac:dyDescent="0.45">
      <c r="B32" s="39">
        <v>23</v>
      </c>
      <c r="C32" s="10" t="s">
        <v>58</v>
      </c>
      <c r="D32" s="22" t="s">
        <v>59</v>
      </c>
      <c r="E32" s="10" t="s">
        <v>59</v>
      </c>
      <c r="F32" s="10" t="s">
        <v>23</v>
      </c>
      <c r="G32" s="10">
        <v>1</v>
      </c>
      <c r="H32" s="24">
        <v>24500</v>
      </c>
      <c r="I32" s="26">
        <f t="shared" si="14"/>
        <v>24500</v>
      </c>
      <c r="J32" s="52">
        <v>1</v>
      </c>
      <c r="K32" s="45">
        <f>J32*H32</f>
        <v>24500</v>
      </c>
      <c r="L32" s="83">
        <f t="shared" si="1"/>
        <v>1</v>
      </c>
      <c r="M32" s="45">
        <f t="shared" si="4"/>
        <v>24500</v>
      </c>
      <c r="N32" s="52">
        <f t="shared" si="10"/>
        <v>0</v>
      </c>
      <c r="O32" s="45">
        <f t="shared" si="5"/>
        <v>0</v>
      </c>
      <c r="Q32" s="89">
        <f t="shared" si="15"/>
        <v>0</v>
      </c>
    </row>
    <row r="33" spans="2:17" ht="19.75" x14ac:dyDescent="0.45">
      <c r="B33" s="39"/>
      <c r="C33" s="10"/>
      <c r="D33" s="22"/>
      <c r="E33" s="10"/>
      <c r="F33" s="10"/>
      <c r="G33" s="10"/>
      <c r="H33" s="24"/>
      <c r="I33" s="26"/>
      <c r="J33" s="52"/>
      <c r="K33" s="45"/>
      <c r="L33" s="83">
        <f t="shared" si="1"/>
        <v>0</v>
      </c>
      <c r="M33" s="73">
        <f t="shared" si="4"/>
        <v>0</v>
      </c>
      <c r="N33" s="52">
        <f t="shared" si="10"/>
        <v>0</v>
      </c>
      <c r="O33" s="45">
        <f t="shared" si="5"/>
        <v>0</v>
      </c>
    </row>
    <row r="34" spans="2:17" ht="19.75" x14ac:dyDescent="0.45">
      <c r="B34" s="39">
        <v>24</v>
      </c>
      <c r="C34" s="10"/>
      <c r="D34" s="22" t="s">
        <v>217</v>
      </c>
      <c r="E34" s="10"/>
      <c r="F34" s="10"/>
      <c r="G34" s="10"/>
      <c r="H34" s="24"/>
      <c r="I34" s="26"/>
      <c r="J34" s="52"/>
      <c r="K34" s="45"/>
      <c r="L34" s="83">
        <f t="shared" si="1"/>
        <v>0</v>
      </c>
      <c r="M34" s="73">
        <f t="shared" si="4"/>
        <v>0</v>
      </c>
      <c r="N34" s="52">
        <f t="shared" si="10"/>
        <v>0</v>
      </c>
      <c r="O34" s="45">
        <f t="shared" si="5"/>
        <v>0</v>
      </c>
    </row>
    <row r="35" spans="2:17" ht="19.75" x14ac:dyDescent="0.45">
      <c r="B35" s="39">
        <v>25</v>
      </c>
      <c r="C35" s="10"/>
      <c r="D35" s="22" t="s">
        <v>57</v>
      </c>
      <c r="E35" s="10"/>
      <c r="F35" s="10" t="s">
        <v>218</v>
      </c>
      <c r="G35" s="10"/>
      <c r="H35" s="24">
        <v>7500</v>
      </c>
      <c r="I35" s="26"/>
      <c r="J35" s="61">
        <v>1</v>
      </c>
      <c r="K35" s="45">
        <f>H35</f>
        <v>7500</v>
      </c>
      <c r="L35" s="85">
        <f t="shared" si="1"/>
        <v>0</v>
      </c>
      <c r="M35" s="45">
        <f t="shared" si="4"/>
        <v>0</v>
      </c>
      <c r="N35" s="61">
        <f t="shared" si="10"/>
        <v>1</v>
      </c>
      <c r="O35" s="45">
        <f t="shared" si="5"/>
        <v>7500</v>
      </c>
      <c r="Q35" s="89">
        <f t="shared" ref="Q35:Q36" si="16">K35-M35-O35</f>
        <v>0</v>
      </c>
    </row>
    <row r="36" spans="2:17" ht="19.75" x14ac:dyDescent="0.45">
      <c r="B36" s="39">
        <v>26</v>
      </c>
      <c r="C36" s="10"/>
      <c r="D36" s="22" t="s">
        <v>59</v>
      </c>
      <c r="E36" s="10"/>
      <c r="F36" s="10" t="s">
        <v>218</v>
      </c>
      <c r="G36" s="10"/>
      <c r="H36" s="24">
        <v>6500</v>
      </c>
      <c r="I36" s="26"/>
      <c r="J36" s="61">
        <v>1</v>
      </c>
      <c r="K36" s="45">
        <f>H36</f>
        <v>6500</v>
      </c>
      <c r="L36" s="85">
        <f t="shared" si="1"/>
        <v>0</v>
      </c>
      <c r="M36" s="45">
        <f t="shared" si="4"/>
        <v>0</v>
      </c>
      <c r="N36" s="61">
        <f t="shared" si="10"/>
        <v>1</v>
      </c>
      <c r="O36" s="45">
        <f t="shared" si="5"/>
        <v>6500</v>
      </c>
      <c r="Q36" s="89">
        <f t="shared" si="16"/>
        <v>0</v>
      </c>
    </row>
    <row r="37" spans="2:17" ht="138" x14ac:dyDescent="0.45">
      <c r="B37" s="39">
        <v>27</v>
      </c>
      <c r="C37" s="10" t="s">
        <v>60</v>
      </c>
      <c r="D37" s="22" t="s">
        <v>61</v>
      </c>
      <c r="E37" s="10" t="s">
        <v>61</v>
      </c>
      <c r="F37" s="10" t="s">
        <v>5</v>
      </c>
      <c r="G37" s="10" t="s">
        <v>5</v>
      </c>
      <c r="H37" s="10"/>
      <c r="I37" s="27"/>
      <c r="J37" s="23"/>
      <c r="K37" s="46"/>
      <c r="L37" s="81">
        <f t="shared" si="1"/>
        <v>0</v>
      </c>
      <c r="M37" s="72">
        <f t="shared" si="4"/>
        <v>0</v>
      </c>
      <c r="N37" s="23"/>
      <c r="O37" s="46">
        <f t="shared" si="5"/>
        <v>0</v>
      </c>
    </row>
    <row r="38" spans="2:17" ht="19.75" x14ac:dyDescent="0.45">
      <c r="B38" s="39">
        <v>28</v>
      </c>
      <c r="C38" s="10" t="s">
        <v>62</v>
      </c>
      <c r="D38" s="22" t="s">
        <v>40</v>
      </c>
      <c r="E38" s="10" t="s">
        <v>40</v>
      </c>
      <c r="F38" s="10" t="s">
        <v>23</v>
      </c>
      <c r="G38" s="10">
        <v>1</v>
      </c>
      <c r="H38" s="24">
        <v>3550</v>
      </c>
      <c r="I38" s="26">
        <f t="shared" ref="I38:I39" si="17">H38*$G38</f>
        <v>3550</v>
      </c>
      <c r="J38" s="52">
        <v>1</v>
      </c>
      <c r="K38" s="45">
        <f>J38*H38</f>
        <v>3550</v>
      </c>
      <c r="L38" s="83">
        <f t="shared" si="1"/>
        <v>1</v>
      </c>
      <c r="M38" s="45">
        <f t="shared" si="4"/>
        <v>3550</v>
      </c>
      <c r="N38" s="52">
        <f t="shared" si="10"/>
        <v>0</v>
      </c>
      <c r="O38" s="45">
        <f t="shared" si="5"/>
        <v>0</v>
      </c>
      <c r="Q38" s="89">
        <f t="shared" ref="Q38:Q39" si="18">K38-M38-O38</f>
        <v>0</v>
      </c>
    </row>
    <row r="39" spans="2:17" ht="19.75" x14ac:dyDescent="0.45">
      <c r="B39" s="39">
        <v>29</v>
      </c>
      <c r="C39" s="10" t="s">
        <v>63</v>
      </c>
      <c r="D39" s="22" t="s">
        <v>37</v>
      </c>
      <c r="E39" s="10" t="s">
        <v>37</v>
      </c>
      <c r="F39" s="10" t="s">
        <v>23</v>
      </c>
      <c r="G39" s="10">
        <v>1</v>
      </c>
      <c r="H39" s="24">
        <v>2650</v>
      </c>
      <c r="I39" s="26">
        <f t="shared" si="17"/>
        <v>2650</v>
      </c>
      <c r="J39" s="52">
        <v>1</v>
      </c>
      <c r="K39" s="45">
        <f>J39*H39</f>
        <v>2650</v>
      </c>
      <c r="L39" s="83">
        <f t="shared" si="1"/>
        <v>1</v>
      </c>
      <c r="M39" s="45">
        <f t="shared" si="4"/>
        <v>2650</v>
      </c>
      <c r="N39" s="52">
        <f t="shared" si="10"/>
        <v>0</v>
      </c>
      <c r="O39" s="45">
        <f t="shared" si="5"/>
        <v>0</v>
      </c>
      <c r="Q39" s="89">
        <f t="shared" si="18"/>
        <v>0</v>
      </c>
    </row>
    <row r="40" spans="2:17" ht="118.3" x14ac:dyDescent="0.45">
      <c r="B40" s="39">
        <v>30</v>
      </c>
      <c r="C40" s="10" t="s">
        <v>64</v>
      </c>
      <c r="D40" s="22" t="s">
        <v>65</v>
      </c>
      <c r="E40" s="10" t="s">
        <v>65</v>
      </c>
      <c r="F40" s="10" t="s">
        <v>5</v>
      </c>
      <c r="G40" s="10" t="s">
        <v>5</v>
      </c>
      <c r="H40" s="10"/>
      <c r="I40" s="27"/>
      <c r="J40" s="23"/>
      <c r="K40" s="46"/>
      <c r="L40" s="81">
        <f t="shared" si="13"/>
        <v>0</v>
      </c>
      <c r="M40" s="72">
        <f t="shared" si="4"/>
        <v>0</v>
      </c>
      <c r="N40" s="23"/>
      <c r="O40" s="46">
        <f t="shared" si="5"/>
        <v>0</v>
      </c>
    </row>
    <row r="41" spans="2:17" s="63" customFormat="1" ht="19.75" x14ac:dyDescent="0.45">
      <c r="B41" s="64">
        <v>31</v>
      </c>
      <c r="C41" s="10" t="s">
        <v>66</v>
      </c>
      <c r="D41" s="65" t="s">
        <v>53</v>
      </c>
      <c r="E41" s="10" t="s">
        <v>53</v>
      </c>
      <c r="F41" s="66" t="s">
        <v>23</v>
      </c>
      <c r="G41" s="66">
        <v>5</v>
      </c>
      <c r="H41" s="67">
        <v>3450</v>
      </c>
      <c r="I41" s="68">
        <f t="shared" ref="I41:I42" si="19">H41*$G41</f>
        <v>17250</v>
      </c>
      <c r="J41" s="69">
        <v>2</v>
      </c>
      <c r="K41" s="70">
        <f>J41*H41</f>
        <v>6900</v>
      </c>
      <c r="L41" s="86">
        <f t="shared" si="13"/>
        <v>2</v>
      </c>
      <c r="M41" s="70">
        <f t="shared" si="4"/>
        <v>6900</v>
      </c>
      <c r="N41" s="69">
        <f t="shared" si="10"/>
        <v>-3</v>
      </c>
      <c r="O41" s="70"/>
      <c r="Q41" s="89">
        <f t="shared" ref="Q41:Q42" si="20">K41-M41-O41</f>
        <v>0</v>
      </c>
    </row>
    <row r="42" spans="2:17" ht="19.75" x14ac:dyDescent="0.45">
      <c r="B42" s="39">
        <v>32</v>
      </c>
      <c r="C42" s="10" t="s">
        <v>66</v>
      </c>
      <c r="D42" s="22" t="s">
        <v>67</v>
      </c>
      <c r="E42" s="10" t="s">
        <v>67</v>
      </c>
      <c r="F42" s="10" t="s">
        <v>23</v>
      </c>
      <c r="G42" s="60">
        <v>5</v>
      </c>
      <c r="H42" s="24">
        <v>2250</v>
      </c>
      <c r="I42" s="25">
        <f t="shared" si="19"/>
        <v>11250</v>
      </c>
      <c r="J42" s="61">
        <v>10</v>
      </c>
      <c r="K42" s="45">
        <f>J42*H42</f>
        <v>22500</v>
      </c>
      <c r="L42" s="85">
        <f t="shared" si="1"/>
        <v>5</v>
      </c>
      <c r="M42" s="45">
        <f t="shared" si="4"/>
        <v>11250</v>
      </c>
      <c r="N42" s="61">
        <f t="shared" si="10"/>
        <v>5</v>
      </c>
      <c r="O42" s="45">
        <f t="shared" si="5"/>
        <v>11250</v>
      </c>
      <c r="Q42" s="89">
        <f t="shared" si="20"/>
        <v>0</v>
      </c>
    </row>
    <row r="43" spans="2:17" ht="78.900000000000006" x14ac:dyDescent="0.45">
      <c r="B43" s="39">
        <v>33</v>
      </c>
      <c r="C43" s="10" t="s">
        <v>68</v>
      </c>
      <c r="D43" s="22" t="s">
        <v>69</v>
      </c>
      <c r="E43" s="10" t="s">
        <v>69</v>
      </c>
      <c r="F43" s="10" t="s">
        <v>5</v>
      </c>
      <c r="G43" s="10" t="s">
        <v>5</v>
      </c>
      <c r="H43" s="10"/>
      <c r="I43" s="27"/>
      <c r="J43" s="23"/>
      <c r="K43" s="46"/>
      <c r="L43" s="81">
        <f t="shared" si="1"/>
        <v>0</v>
      </c>
      <c r="M43" s="72">
        <f t="shared" si="4"/>
        <v>0</v>
      </c>
      <c r="N43" s="23"/>
      <c r="O43" s="46">
        <f t="shared" si="5"/>
        <v>0</v>
      </c>
    </row>
    <row r="44" spans="2:17" ht="19.75" x14ac:dyDescent="0.45">
      <c r="B44" s="39">
        <v>34</v>
      </c>
      <c r="C44" s="10" t="s">
        <v>70</v>
      </c>
      <c r="D44" s="22" t="s">
        <v>71</v>
      </c>
      <c r="E44" s="10" t="s">
        <v>71</v>
      </c>
      <c r="F44" s="10" t="s">
        <v>23</v>
      </c>
      <c r="G44" s="10">
        <v>4</v>
      </c>
      <c r="H44" s="24">
        <v>1650</v>
      </c>
      <c r="I44" s="25">
        <f>H44*$G44</f>
        <v>6600</v>
      </c>
      <c r="J44" s="52">
        <v>4</v>
      </c>
      <c r="K44" s="45">
        <f>J44*H44</f>
        <v>6600</v>
      </c>
      <c r="L44" s="83">
        <f t="shared" si="1"/>
        <v>4</v>
      </c>
      <c r="M44" s="45">
        <f t="shared" si="4"/>
        <v>6600</v>
      </c>
      <c r="N44" s="52">
        <f t="shared" si="10"/>
        <v>0</v>
      </c>
      <c r="O44" s="45">
        <f t="shared" si="5"/>
        <v>0</v>
      </c>
      <c r="Q44" s="89">
        <f>K44-M44-O44</f>
        <v>0</v>
      </c>
    </row>
    <row r="45" spans="2:17" ht="78.900000000000006" x14ac:dyDescent="0.45">
      <c r="B45" s="39">
        <v>35</v>
      </c>
      <c r="C45" s="10" t="s">
        <v>72</v>
      </c>
      <c r="D45" s="22" t="s">
        <v>73</v>
      </c>
      <c r="E45" s="10" t="s">
        <v>73</v>
      </c>
      <c r="F45" s="10" t="s">
        <v>5</v>
      </c>
      <c r="G45" s="10" t="s">
        <v>5</v>
      </c>
      <c r="H45" s="10"/>
      <c r="I45" s="27"/>
      <c r="J45" s="23"/>
      <c r="K45" s="46"/>
      <c r="L45" s="81">
        <f t="shared" si="1"/>
        <v>0</v>
      </c>
      <c r="M45" s="72">
        <f t="shared" si="4"/>
        <v>0</v>
      </c>
      <c r="N45" s="23"/>
      <c r="O45" s="46">
        <f t="shared" si="5"/>
        <v>0</v>
      </c>
    </row>
    <row r="46" spans="2:17" ht="19.75" x14ac:dyDescent="0.45">
      <c r="B46" s="39">
        <v>36</v>
      </c>
      <c r="C46" s="10" t="s">
        <v>74</v>
      </c>
      <c r="D46" s="22" t="s">
        <v>71</v>
      </c>
      <c r="E46" s="10" t="s">
        <v>71</v>
      </c>
      <c r="F46" s="10" t="s">
        <v>23</v>
      </c>
      <c r="G46" s="10">
        <v>4</v>
      </c>
      <c r="H46" s="24">
        <v>1650</v>
      </c>
      <c r="I46" s="26">
        <f>H46*$G46</f>
        <v>6600</v>
      </c>
      <c r="J46" s="52">
        <v>4</v>
      </c>
      <c r="K46" s="45">
        <f>J46*H46</f>
        <v>6600</v>
      </c>
      <c r="L46" s="83">
        <f t="shared" si="1"/>
        <v>4</v>
      </c>
      <c r="M46" s="45">
        <f t="shared" si="4"/>
        <v>6600</v>
      </c>
      <c r="N46" s="52">
        <f t="shared" si="10"/>
        <v>0</v>
      </c>
      <c r="O46" s="45">
        <f t="shared" si="5"/>
        <v>0</v>
      </c>
      <c r="Q46" s="89">
        <f>K46-M46-O46</f>
        <v>0</v>
      </c>
    </row>
    <row r="47" spans="2:17" ht="78.900000000000006" x14ac:dyDescent="0.45">
      <c r="B47" s="39">
        <v>37</v>
      </c>
      <c r="C47" s="10" t="s">
        <v>75</v>
      </c>
      <c r="D47" s="22" t="s">
        <v>76</v>
      </c>
      <c r="E47" s="10" t="s">
        <v>76</v>
      </c>
      <c r="F47" s="10" t="s">
        <v>5</v>
      </c>
      <c r="G47" s="10" t="s">
        <v>5</v>
      </c>
      <c r="H47" s="10"/>
      <c r="I47" s="27"/>
      <c r="J47" s="23"/>
      <c r="K47" s="46"/>
      <c r="L47" s="81">
        <f t="shared" si="1"/>
        <v>0</v>
      </c>
      <c r="M47" s="72">
        <f t="shared" si="4"/>
        <v>0</v>
      </c>
      <c r="N47" s="23"/>
      <c r="O47" s="46">
        <f t="shared" si="5"/>
        <v>0</v>
      </c>
    </row>
    <row r="48" spans="2:17" ht="19.75" x14ac:dyDescent="0.45">
      <c r="B48" s="39">
        <v>38</v>
      </c>
      <c r="C48" s="10" t="s">
        <v>77</v>
      </c>
      <c r="D48" s="22" t="s">
        <v>78</v>
      </c>
      <c r="E48" s="10" t="s">
        <v>78</v>
      </c>
      <c r="F48" s="10" t="s">
        <v>23</v>
      </c>
      <c r="G48" s="60">
        <v>2</v>
      </c>
      <c r="H48" s="24">
        <v>1450</v>
      </c>
      <c r="I48" s="26">
        <f>H48*$G48</f>
        <v>2900</v>
      </c>
      <c r="J48" s="61">
        <v>5</v>
      </c>
      <c r="K48" s="45">
        <f>J48*H48</f>
        <v>7250</v>
      </c>
      <c r="L48" s="85">
        <f t="shared" si="1"/>
        <v>2</v>
      </c>
      <c r="M48" s="45">
        <f t="shared" si="4"/>
        <v>2900</v>
      </c>
      <c r="N48" s="61">
        <f t="shared" si="10"/>
        <v>3</v>
      </c>
      <c r="O48" s="45">
        <f t="shared" si="5"/>
        <v>4350</v>
      </c>
      <c r="Q48" s="89">
        <f>K48-M48-O48</f>
        <v>0</v>
      </c>
    </row>
    <row r="49" spans="2:17" ht="78.900000000000006" x14ac:dyDescent="0.45">
      <c r="B49" s="39">
        <v>39</v>
      </c>
      <c r="C49" s="10" t="s">
        <v>79</v>
      </c>
      <c r="D49" s="22" t="s">
        <v>80</v>
      </c>
      <c r="E49" s="10" t="s">
        <v>80</v>
      </c>
      <c r="F49" s="10" t="s">
        <v>5</v>
      </c>
      <c r="G49" s="10" t="s">
        <v>5</v>
      </c>
      <c r="H49" s="10"/>
      <c r="I49" s="27"/>
      <c r="J49" s="23"/>
      <c r="K49" s="46"/>
      <c r="L49" s="81">
        <f t="shared" si="1"/>
        <v>0</v>
      </c>
      <c r="M49" s="72">
        <f t="shared" si="4"/>
        <v>0</v>
      </c>
      <c r="N49" s="23"/>
      <c r="O49" s="46">
        <f t="shared" si="5"/>
        <v>0</v>
      </c>
    </row>
    <row r="50" spans="2:17" ht="19.75" x14ac:dyDescent="0.45">
      <c r="B50" s="39">
        <v>40</v>
      </c>
      <c r="C50" s="10" t="s">
        <v>81</v>
      </c>
      <c r="D50" s="22" t="s">
        <v>82</v>
      </c>
      <c r="E50" s="10" t="s">
        <v>82</v>
      </c>
      <c r="F50" s="10" t="s">
        <v>23</v>
      </c>
      <c r="G50" s="10">
        <v>2</v>
      </c>
      <c r="H50" s="24">
        <v>1850</v>
      </c>
      <c r="I50" s="26">
        <f>H50*$G50</f>
        <v>3700</v>
      </c>
      <c r="J50" s="52">
        <v>2</v>
      </c>
      <c r="K50" s="45">
        <f>J50*H50</f>
        <v>3700</v>
      </c>
      <c r="L50" s="83">
        <f t="shared" si="1"/>
        <v>2</v>
      </c>
      <c r="M50" s="45">
        <f t="shared" si="4"/>
        <v>3700</v>
      </c>
      <c r="N50" s="52">
        <f t="shared" si="10"/>
        <v>0</v>
      </c>
      <c r="O50" s="45">
        <f t="shared" si="5"/>
        <v>0</v>
      </c>
      <c r="Q50" s="89">
        <f>K50-M50-O50</f>
        <v>0</v>
      </c>
    </row>
    <row r="51" spans="2:17" ht="59.15" x14ac:dyDescent="0.45">
      <c r="B51" s="39">
        <v>41</v>
      </c>
      <c r="C51" s="10" t="s">
        <v>83</v>
      </c>
      <c r="D51" s="22" t="s">
        <v>84</v>
      </c>
      <c r="E51" s="10" t="s">
        <v>84</v>
      </c>
      <c r="F51" s="10" t="s">
        <v>5</v>
      </c>
      <c r="G51" s="10" t="s">
        <v>5</v>
      </c>
      <c r="H51" s="10"/>
      <c r="I51" s="27"/>
      <c r="J51" s="23"/>
      <c r="K51" s="46"/>
      <c r="L51" s="81">
        <f t="shared" si="1"/>
        <v>0</v>
      </c>
      <c r="M51" s="72">
        <f t="shared" si="4"/>
        <v>0</v>
      </c>
      <c r="N51" s="23"/>
      <c r="O51" s="46">
        <f t="shared" si="5"/>
        <v>0</v>
      </c>
    </row>
    <row r="52" spans="2:17" ht="19.75" x14ac:dyDescent="0.45">
      <c r="B52" s="39">
        <v>42</v>
      </c>
      <c r="C52" s="10" t="s">
        <v>85</v>
      </c>
      <c r="D52" s="22" t="s">
        <v>86</v>
      </c>
      <c r="E52" s="10" t="s">
        <v>86</v>
      </c>
      <c r="F52" s="10" t="s">
        <v>23</v>
      </c>
      <c r="G52" s="10">
        <v>4</v>
      </c>
      <c r="H52" s="24">
        <v>1850</v>
      </c>
      <c r="I52" s="26">
        <f>H52*$G52</f>
        <v>7400</v>
      </c>
      <c r="J52" s="52">
        <v>4</v>
      </c>
      <c r="K52" s="45">
        <f>J52*H52</f>
        <v>7400</v>
      </c>
      <c r="L52" s="83">
        <f t="shared" si="1"/>
        <v>4</v>
      </c>
      <c r="M52" s="45">
        <f t="shared" si="4"/>
        <v>7400</v>
      </c>
      <c r="N52" s="52">
        <f t="shared" si="10"/>
        <v>0</v>
      </c>
      <c r="O52" s="45">
        <f t="shared" si="5"/>
        <v>0</v>
      </c>
      <c r="Q52" s="89">
        <f>K52-M52-O52</f>
        <v>0</v>
      </c>
    </row>
    <row r="53" spans="2:17" ht="19.75" x14ac:dyDescent="0.45">
      <c r="B53" s="39">
        <v>43</v>
      </c>
      <c r="C53" s="10" t="s">
        <v>87</v>
      </c>
      <c r="D53" s="22" t="s">
        <v>88</v>
      </c>
      <c r="E53" s="10" t="s">
        <v>88</v>
      </c>
      <c r="F53" s="10" t="s">
        <v>5</v>
      </c>
      <c r="G53" s="10" t="s">
        <v>5</v>
      </c>
      <c r="H53" s="10"/>
      <c r="I53" s="27"/>
      <c r="J53" s="23"/>
      <c r="K53" s="46"/>
      <c r="L53" s="81">
        <f t="shared" si="1"/>
        <v>0</v>
      </c>
      <c r="M53" s="72">
        <f t="shared" si="4"/>
        <v>0</v>
      </c>
      <c r="N53" s="23"/>
      <c r="O53" s="46">
        <f t="shared" si="5"/>
        <v>0</v>
      </c>
    </row>
    <row r="54" spans="2:17" ht="19.75" x14ac:dyDescent="0.45">
      <c r="B54" s="39">
        <v>44</v>
      </c>
      <c r="C54" s="10" t="s">
        <v>5</v>
      </c>
      <c r="D54" s="22" t="s">
        <v>89</v>
      </c>
      <c r="E54" s="10" t="s">
        <v>89</v>
      </c>
      <c r="F54" s="10" t="s">
        <v>5</v>
      </c>
      <c r="G54" s="10" t="s">
        <v>5</v>
      </c>
      <c r="H54" s="10"/>
      <c r="I54" s="27"/>
      <c r="J54" s="23"/>
      <c r="K54" s="46"/>
      <c r="L54" s="81">
        <f t="shared" si="1"/>
        <v>0</v>
      </c>
      <c r="M54" s="72">
        <f t="shared" si="4"/>
        <v>0</v>
      </c>
      <c r="N54" s="23"/>
      <c r="O54" s="46">
        <f t="shared" si="5"/>
        <v>0</v>
      </c>
    </row>
    <row r="55" spans="2:17" ht="197.15" x14ac:dyDescent="0.45">
      <c r="B55" s="39">
        <v>45</v>
      </c>
      <c r="C55" s="10" t="s">
        <v>90</v>
      </c>
      <c r="D55" s="22" t="s">
        <v>91</v>
      </c>
      <c r="E55" s="10" t="s">
        <v>91</v>
      </c>
      <c r="F55" s="10" t="s">
        <v>5</v>
      </c>
      <c r="G55" s="10" t="s">
        <v>5</v>
      </c>
      <c r="H55" s="10"/>
      <c r="I55" s="27"/>
      <c r="J55" s="23"/>
      <c r="K55" s="46"/>
      <c r="L55" s="81">
        <f t="shared" si="1"/>
        <v>0</v>
      </c>
      <c r="M55" s="72">
        <f t="shared" si="4"/>
        <v>0</v>
      </c>
      <c r="N55" s="23"/>
      <c r="O55" s="46">
        <f t="shared" si="5"/>
        <v>0</v>
      </c>
    </row>
    <row r="56" spans="2:17" ht="19.75" x14ac:dyDescent="0.45">
      <c r="B56" s="39">
        <v>46</v>
      </c>
      <c r="C56" s="10" t="s">
        <v>92</v>
      </c>
      <c r="D56" s="22" t="s">
        <v>93</v>
      </c>
      <c r="E56" s="10" t="s">
        <v>93</v>
      </c>
      <c r="F56" s="10" t="s">
        <v>94</v>
      </c>
      <c r="G56" s="60">
        <v>28</v>
      </c>
      <c r="H56" s="24">
        <v>1230</v>
      </c>
      <c r="I56" s="25">
        <f t="shared" ref="I56:I57" si="21">H56*$G56</f>
        <v>34440</v>
      </c>
      <c r="J56" s="61">
        <v>32</v>
      </c>
      <c r="K56" s="45">
        <f>J56*H56</f>
        <v>39360</v>
      </c>
      <c r="L56" s="85">
        <f t="shared" si="1"/>
        <v>28</v>
      </c>
      <c r="M56" s="45">
        <f t="shared" si="4"/>
        <v>34440</v>
      </c>
      <c r="N56" s="61">
        <f t="shared" si="10"/>
        <v>4</v>
      </c>
      <c r="O56" s="45">
        <f t="shared" si="5"/>
        <v>4920</v>
      </c>
      <c r="Q56" s="89">
        <f t="shared" ref="Q56:Q57" si="22">K56-M56-O56</f>
        <v>0</v>
      </c>
    </row>
    <row r="57" spans="2:17" ht="19.75" x14ac:dyDescent="0.45">
      <c r="B57" s="39">
        <v>47</v>
      </c>
      <c r="C57" s="10" t="s">
        <v>95</v>
      </c>
      <c r="D57" s="22" t="s">
        <v>96</v>
      </c>
      <c r="E57" s="10" t="s">
        <v>96</v>
      </c>
      <c r="F57" s="10" t="s">
        <v>94</v>
      </c>
      <c r="G57" s="60">
        <v>12</v>
      </c>
      <c r="H57" s="24">
        <v>1230</v>
      </c>
      <c r="I57" s="25">
        <f t="shared" si="21"/>
        <v>14760</v>
      </c>
      <c r="J57" s="61">
        <v>14</v>
      </c>
      <c r="K57" s="45">
        <f>J57*H57</f>
        <v>17220</v>
      </c>
      <c r="L57" s="85">
        <f t="shared" si="1"/>
        <v>12</v>
      </c>
      <c r="M57" s="45">
        <f t="shared" si="4"/>
        <v>14760</v>
      </c>
      <c r="N57" s="61">
        <f t="shared" si="10"/>
        <v>2</v>
      </c>
      <c r="O57" s="45">
        <f t="shared" si="5"/>
        <v>2460</v>
      </c>
      <c r="Q57" s="89">
        <f t="shared" si="22"/>
        <v>0</v>
      </c>
    </row>
    <row r="58" spans="2:17" ht="295.75" x14ac:dyDescent="0.45">
      <c r="B58" s="39">
        <v>48</v>
      </c>
      <c r="C58" s="10" t="s">
        <v>97</v>
      </c>
      <c r="D58" s="22" t="s">
        <v>98</v>
      </c>
      <c r="E58" s="10" t="s">
        <v>98</v>
      </c>
      <c r="F58" s="10" t="s">
        <v>5</v>
      </c>
      <c r="G58" s="10" t="s">
        <v>5</v>
      </c>
      <c r="H58" s="10"/>
      <c r="I58" s="27"/>
      <c r="J58" s="23"/>
      <c r="K58" s="46"/>
      <c r="L58" s="81">
        <f t="shared" si="1"/>
        <v>0</v>
      </c>
      <c r="M58" s="72">
        <f t="shared" si="4"/>
        <v>0</v>
      </c>
      <c r="N58" s="23"/>
      <c r="O58" s="46">
        <f t="shared" si="5"/>
        <v>0</v>
      </c>
    </row>
    <row r="59" spans="2:17" ht="19.75" x14ac:dyDescent="0.45">
      <c r="B59" s="39">
        <v>49</v>
      </c>
      <c r="C59" s="10" t="s">
        <v>99</v>
      </c>
      <c r="D59" s="22" t="s">
        <v>100</v>
      </c>
      <c r="E59" s="10" t="s">
        <v>100</v>
      </c>
      <c r="F59" s="10" t="s">
        <v>94</v>
      </c>
      <c r="G59" s="10">
        <v>24</v>
      </c>
      <c r="H59" s="24">
        <v>2610</v>
      </c>
      <c r="I59" s="26">
        <f>H59*$G59</f>
        <v>62640</v>
      </c>
      <c r="J59" s="52">
        <v>24</v>
      </c>
      <c r="K59" s="45">
        <f>J59*H59</f>
        <v>62640</v>
      </c>
      <c r="L59" s="83">
        <f t="shared" si="1"/>
        <v>24</v>
      </c>
      <c r="M59" s="45">
        <f t="shared" si="4"/>
        <v>62640</v>
      </c>
      <c r="N59" s="52">
        <f t="shared" si="10"/>
        <v>0</v>
      </c>
      <c r="O59" s="45">
        <f t="shared" si="5"/>
        <v>0</v>
      </c>
      <c r="Q59" s="89">
        <f>K59-M59-O59</f>
        <v>0</v>
      </c>
    </row>
    <row r="60" spans="2:17" ht="19.75" x14ac:dyDescent="0.45">
      <c r="B60" s="39">
        <v>50</v>
      </c>
      <c r="C60" s="10" t="s">
        <v>101</v>
      </c>
      <c r="D60" s="22" t="s">
        <v>102</v>
      </c>
      <c r="E60" s="10" t="s">
        <v>102</v>
      </c>
      <c r="F60" s="10" t="s">
        <v>5</v>
      </c>
      <c r="G60" s="10" t="s">
        <v>5</v>
      </c>
      <c r="H60" s="10"/>
      <c r="I60" s="27"/>
      <c r="J60" s="23"/>
      <c r="K60" s="46"/>
      <c r="L60" s="81">
        <f t="shared" si="1"/>
        <v>0</v>
      </c>
      <c r="M60" s="72">
        <f t="shared" si="4"/>
        <v>0</v>
      </c>
      <c r="N60" s="23"/>
      <c r="O60" s="46">
        <f t="shared" si="5"/>
        <v>0</v>
      </c>
    </row>
    <row r="61" spans="2:17" ht="19.75" x14ac:dyDescent="0.45">
      <c r="B61" s="39">
        <v>51</v>
      </c>
      <c r="C61" s="10" t="s">
        <v>5</v>
      </c>
      <c r="D61" s="22" t="s">
        <v>103</v>
      </c>
      <c r="E61" s="10" t="s">
        <v>103</v>
      </c>
      <c r="F61" s="10" t="s">
        <v>5</v>
      </c>
      <c r="G61" s="10" t="s">
        <v>5</v>
      </c>
      <c r="H61" s="10"/>
      <c r="I61" s="27"/>
      <c r="J61" s="23"/>
      <c r="K61" s="46"/>
      <c r="L61" s="81">
        <f t="shared" si="1"/>
        <v>0</v>
      </c>
      <c r="M61" s="72">
        <f t="shared" si="4"/>
        <v>0</v>
      </c>
      <c r="N61" s="23"/>
      <c r="O61" s="46">
        <f t="shared" si="5"/>
        <v>0</v>
      </c>
    </row>
    <row r="62" spans="2:17" ht="138" x14ac:dyDescent="0.45">
      <c r="B62" s="39">
        <v>52</v>
      </c>
      <c r="C62" s="10" t="s">
        <v>104</v>
      </c>
      <c r="D62" s="22" t="s">
        <v>105</v>
      </c>
      <c r="E62" s="10" t="s">
        <v>105</v>
      </c>
      <c r="F62" s="10" t="s">
        <v>5</v>
      </c>
      <c r="G62" s="10" t="s">
        <v>5</v>
      </c>
      <c r="H62" s="10"/>
      <c r="I62" s="27"/>
      <c r="J62" s="23"/>
      <c r="K62" s="46"/>
      <c r="L62" s="81">
        <f t="shared" si="1"/>
        <v>0</v>
      </c>
      <c r="M62" s="72">
        <f t="shared" si="4"/>
        <v>0</v>
      </c>
      <c r="N62" s="23"/>
      <c r="O62" s="46">
        <f t="shared" si="5"/>
        <v>0</v>
      </c>
    </row>
    <row r="63" spans="2:17" ht="19.75" x14ac:dyDescent="0.45">
      <c r="B63" s="39">
        <v>53</v>
      </c>
      <c r="C63" s="10" t="s">
        <v>106</v>
      </c>
      <c r="D63" s="22" t="s">
        <v>107</v>
      </c>
      <c r="E63" s="10" t="s">
        <v>107</v>
      </c>
      <c r="F63" s="10" t="s">
        <v>94</v>
      </c>
      <c r="G63" s="60">
        <v>22</v>
      </c>
      <c r="H63" s="24">
        <v>720</v>
      </c>
      <c r="I63" s="26">
        <f t="shared" ref="I63:I64" si="23">H63*$G63</f>
        <v>15840</v>
      </c>
      <c r="J63" s="61">
        <v>32</v>
      </c>
      <c r="K63" s="45">
        <f>J63*H63</f>
        <v>23040</v>
      </c>
      <c r="L63" s="85">
        <f t="shared" si="1"/>
        <v>22</v>
      </c>
      <c r="M63" s="45">
        <f t="shared" si="4"/>
        <v>15840</v>
      </c>
      <c r="N63" s="61">
        <f t="shared" si="10"/>
        <v>10</v>
      </c>
      <c r="O63" s="45">
        <f t="shared" si="5"/>
        <v>7200</v>
      </c>
      <c r="Q63" s="89">
        <f t="shared" ref="Q63:Q64" si="24">K63-M63-O63</f>
        <v>0</v>
      </c>
    </row>
    <row r="64" spans="2:17" ht="19.75" x14ac:dyDescent="0.45">
      <c r="B64" s="39">
        <v>54</v>
      </c>
      <c r="C64" s="10" t="s">
        <v>108</v>
      </c>
      <c r="D64" s="22" t="s">
        <v>109</v>
      </c>
      <c r="E64" s="10" t="s">
        <v>109</v>
      </c>
      <c r="F64" s="10" t="s">
        <v>94</v>
      </c>
      <c r="G64" s="60">
        <v>12</v>
      </c>
      <c r="H64" s="24">
        <v>720</v>
      </c>
      <c r="I64" s="26">
        <f t="shared" si="23"/>
        <v>8640</v>
      </c>
      <c r="J64" s="61">
        <v>14</v>
      </c>
      <c r="K64" s="45">
        <f>J64*H64</f>
        <v>10080</v>
      </c>
      <c r="L64" s="85">
        <f t="shared" si="1"/>
        <v>12</v>
      </c>
      <c r="M64" s="45">
        <f t="shared" si="4"/>
        <v>8640</v>
      </c>
      <c r="N64" s="61">
        <f t="shared" si="10"/>
        <v>2</v>
      </c>
      <c r="O64" s="45">
        <f t="shared" si="5"/>
        <v>1440</v>
      </c>
      <c r="Q64" s="89">
        <f t="shared" si="24"/>
        <v>0</v>
      </c>
    </row>
    <row r="65" spans="2:17" ht="138" x14ac:dyDescent="0.45">
      <c r="B65" s="39">
        <v>55</v>
      </c>
      <c r="C65" s="10" t="s">
        <v>110</v>
      </c>
      <c r="D65" s="22" t="s">
        <v>111</v>
      </c>
      <c r="E65" s="10" t="s">
        <v>111</v>
      </c>
      <c r="F65" s="10" t="s">
        <v>5</v>
      </c>
      <c r="G65" s="10" t="s">
        <v>5</v>
      </c>
      <c r="H65" s="10"/>
      <c r="I65" s="27"/>
      <c r="J65" s="23"/>
      <c r="K65" s="46"/>
      <c r="L65" s="81">
        <f t="shared" si="1"/>
        <v>0</v>
      </c>
      <c r="M65" s="72">
        <f t="shared" si="4"/>
        <v>0</v>
      </c>
      <c r="N65" s="23"/>
      <c r="O65" s="46">
        <f t="shared" si="5"/>
        <v>0</v>
      </c>
    </row>
    <row r="66" spans="2:17" ht="19.75" x14ac:dyDescent="0.45">
      <c r="B66" s="39">
        <v>56</v>
      </c>
      <c r="C66" s="10" t="s">
        <v>112</v>
      </c>
      <c r="D66" s="22" t="s">
        <v>113</v>
      </c>
      <c r="E66" s="10" t="s">
        <v>113</v>
      </c>
      <c r="F66" s="10" t="s">
        <v>94</v>
      </c>
      <c r="G66" s="10">
        <v>24</v>
      </c>
      <c r="H66" s="24">
        <v>750</v>
      </c>
      <c r="I66" s="25">
        <f>H66*$G66</f>
        <v>18000</v>
      </c>
      <c r="J66" s="52">
        <v>24</v>
      </c>
      <c r="K66" s="45">
        <f>J66*H66</f>
        <v>18000</v>
      </c>
      <c r="L66" s="83">
        <f t="shared" si="1"/>
        <v>24</v>
      </c>
      <c r="M66" s="45">
        <f t="shared" si="4"/>
        <v>18000</v>
      </c>
      <c r="N66" s="52">
        <f t="shared" si="10"/>
        <v>0</v>
      </c>
      <c r="O66" s="45">
        <f t="shared" si="5"/>
        <v>0</v>
      </c>
      <c r="Q66" s="89">
        <f>K66-M66-O66</f>
        <v>0</v>
      </c>
    </row>
    <row r="67" spans="2:17" ht="19.75" x14ac:dyDescent="0.45">
      <c r="B67" s="39">
        <v>57</v>
      </c>
      <c r="C67" s="10" t="s">
        <v>5</v>
      </c>
      <c r="D67" s="22" t="s">
        <v>114</v>
      </c>
      <c r="E67" s="10" t="s">
        <v>114</v>
      </c>
      <c r="F67" s="10" t="s">
        <v>5</v>
      </c>
      <c r="G67" s="10" t="s">
        <v>5</v>
      </c>
      <c r="H67" s="10"/>
      <c r="I67" s="27"/>
      <c r="J67" s="23"/>
      <c r="K67" s="46"/>
      <c r="L67" s="81">
        <f t="shared" si="13"/>
        <v>0</v>
      </c>
      <c r="M67" s="72">
        <f t="shared" si="4"/>
        <v>0</v>
      </c>
      <c r="N67" s="23"/>
      <c r="O67" s="46">
        <f t="shared" si="5"/>
        <v>0</v>
      </c>
    </row>
    <row r="68" spans="2:17" ht="118.3" x14ac:dyDescent="0.45">
      <c r="B68" s="39">
        <v>58</v>
      </c>
      <c r="C68" s="10" t="s">
        <v>115</v>
      </c>
      <c r="D68" s="22" t="s">
        <v>116</v>
      </c>
      <c r="E68" s="10" t="s">
        <v>116</v>
      </c>
      <c r="F68" s="10" t="s">
        <v>5</v>
      </c>
      <c r="G68" s="10" t="s">
        <v>5</v>
      </c>
      <c r="H68" s="10"/>
      <c r="I68" s="27"/>
      <c r="J68" s="23"/>
      <c r="K68" s="46"/>
      <c r="L68" s="81">
        <f t="shared" si="13"/>
        <v>0</v>
      </c>
      <c r="M68" s="72">
        <f t="shared" si="4"/>
        <v>0</v>
      </c>
      <c r="N68" s="23"/>
      <c r="O68" s="46">
        <f t="shared" si="5"/>
        <v>0</v>
      </c>
    </row>
    <row r="69" spans="2:17" s="63" customFormat="1" ht="19.75" x14ac:dyDescent="0.45">
      <c r="B69" s="64">
        <v>59</v>
      </c>
      <c r="C69" s="10" t="s">
        <v>117</v>
      </c>
      <c r="D69" s="65" t="s">
        <v>118</v>
      </c>
      <c r="E69" s="10" t="s">
        <v>118</v>
      </c>
      <c r="F69" s="66" t="s">
        <v>94</v>
      </c>
      <c r="G69" s="66">
        <v>6</v>
      </c>
      <c r="H69" s="67">
        <v>1140</v>
      </c>
      <c r="I69" s="68">
        <f>H69*$G69</f>
        <v>6840</v>
      </c>
      <c r="J69" s="69">
        <v>4</v>
      </c>
      <c r="K69" s="70">
        <f>J69*H69</f>
        <v>4560</v>
      </c>
      <c r="L69" s="86">
        <f t="shared" si="13"/>
        <v>4</v>
      </c>
      <c r="M69" s="70">
        <f t="shared" si="4"/>
        <v>4560</v>
      </c>
      <c r="N69" s="69">
        <f t="shared" si="10"/>
        <v>-2</v>
      </c>
      <c r="O69" s="70"/>
      <c r="Q69" s="89">
        <f>K69-M69-O69</f>
        <v>0</v>
      </c>
    </row>
    <row r="70" spans="2:17" ht="39.450000000000003" x14ac:dyDescent="0.45">
      <c r="B70" s="39">
        <v>60</v>
      </c>
      <c r="C70" s="10" t="s">
        <v>119</v>
      </c>
      <c r="D70" s="22" t="s">
        <v>120</v>
      </c>
      <c r="E70" s="10" t="s">
        <v>120</v>
      </c>
      <c r="F70" s="10" t="s">
        <v>5</v>
      </c>
      <c r="G70" s="10" t="s">
        <v>5</v>
      </c>
      <c r="H70" s="10"/>
      <c r="I70" s="27"/>
      <c r="J70" s="23"/>
      <c r="K70" s="46"/>
      <c r="L70" s="81">
        <f t="shared" si="13"/>
        <v>0</v>
      </c>
      <c r="M70" s="72">
        <f t="shared" si="4"/>
        <v>0</v>
      </c>
      <c r="N70" s="23"/>
      <c r="O70" s="46">
        <f t="shared" si="5"/>
        <v>0</v>
      </c>
    </row>
    <row r="71" spans="2:17" ht="138" x14ac:dyDescent="0.45">
      <c r="B71" s="39">
        <v>61</v>
      </c>
      <c r="C71" s="10" t="s">
        <v>121</v>
      </c>
      <c r="D71" s="22" t="s">
        <v>122</v>
      </c>
      <c r="E71" s="10" t="s">
        <v>122</v>
      </c>
      <c r="F71" s="10" t="s">
        <v>5</v>
      </c>
      <c r="G71" s="10" t="s">
        <v>5</v>
      </c>
      <c r="H71" s="10"/>
      <c r="I71" s="27"/>
      <c r="J71" s="23"/>
      <c r="K71" s="46"/>
      <c r="L71" s="81">
        <f t="shared" si="13"/>
        <v>0</v>
      </c>
      <c r="M71" s="72">
        <f t="shared" si="4"/>
        <v>0</v>
      </c>
      <c r="N71" s="23"/>
      <c r="O71" s="46">
        <f t="shared" si="5"/>
        <v>0</v>
      </c>
    </row>
    <row r="72" spans="2:17" ht="19.75" x14ac:dyDescent="0.45">
      <c r="B72" s="39">
        <f>B71+1</f>
        <v>62</v>
      </c>
      <c r="C72" s="10" t="s">
        <v>123</v>
      </c>
      <c r="D72" s="22" t="s">
        <v>124</v>
      </c>
      <c r="E72" s="10" t="s">
        <v>124</v>
      </c>
      <c r="F72" s="10" t="s">
        <v>23</v>
      </c>
      <c r="G72" s="10">
        <v>1</v>
      </c>
      <c r="H72" s="24">
        <v>2650</v>
      </c>
      <c r="I72" s="26">
        <f t="shared" ref="I72:I77" si="25">H72*$G72</f>
        <v>2650</v>
      </c>
      <c r="J72" s="52">
        <v>1</v>
      </c>
      <c r="K72" s="45">
        <f t="shared" ref="K72:K77" si="26">J72*H72</f>
        <v>2650</v>
      </c>
      <c r="L72" s="83">
        <f t="shared" ref="L72:L77" si="27">J72-N72</f>
        <v>1</v>
      </c>
      <c r="M72" s="45">
        <f t="shared" si="4"/>
        <v>2650</v>
      </c>
      <c r="N72" s="52">
        <f t="shared" si="10"/>
        <v>0</v>
      </c>
      <c r="O72" s="45">
        <f t="shared" si="5"/>
        <v>0</v>
      </c>
      <c r="Q72" s="89">
        <f t="shared" ref="Q72:Q77" si="28">K72-M72-O72</f>
        <v>0</v>
      </c>
    </row>
    <row r="73" spans="2:17" ht="19.75" x14ac:dyDescent="0.45">
      <c r="B73" s="39">
        <f t="shared" ref="B73:B96" si="29">B72+1</f>
        <v>63</v>
      </c>
      <c r="C73" s="10" t="s">
        <v>125</v>
      </c>
      <c r="D73" s="22" t="s">
        <v>126</v>
      </c>
      <c r="E73" s="10" t="s">
        <v>126</v>
      </c>
      <c r="F73" s="10" t="s">
        <v>23</v>
      </c>
      <c r="G73" s="10">
        <v>1</v>
      </c>
      <c r="H73" s="24">
        <v>2650</v>
      </c>
      <c r="I73" s="26">
        <f t="shared" si="25"/>
        <v>2650</v>
      </c>
      <c r="J73" s="52">
        <v>1</v>
      </c>
      <c r="K73" s="45">
        <f t="shared" si="26"/>
        <v>2650</v>
      </c>
      <c r="L73" s="83">
        <f t="shared" si="27"/>
        <v>1</v>
      </c>
      <c r="M73" s="45">
        <f t="shared" si="4"/>
        <v>2650</v>
      </c>
      <c r="N73" s="52">
        <f t="shared" si="10"/>
        <v>0</v>
      </c>
      <c r="O73" s="45">
        <f t="shared" si="5"/>
        <v>0</v>
      </c>
      <c r="Q73" s="89">
        <f t="shared" si="28"/>
        <v>0</v>
      </c>
    </row>
    <row r="74" spans="2:17" ht="19.75" x14ac:dyDescent="0.45">
      <c r="B74" s="39">
        <f t="shared" si="29"/>
        <v>64</v>
      </c>
      <c r="C74" s="10" t="s">
        <v>127</v>
      </c>
      <c r="D74" s="22" t="s">
        <v>128</v>
      </c>
      <c r="E74" s="10" t="s">
        <v>128</v>
      </c>
      <c r="F74" s="10" t="s">
        <v>23</v>
      </c>
      <c r="G74" s="10">
        <v>1</v>
      </c>
      <c r="H74" s="24">
        <v>3250</v>
      </c>
      <c r="I74" s="26">
        <f t="shared" si="25"/>
        <v>3250</v>
      </c>
      <c r="J74" s="52">
        <v>1</v>
      </c>
      <c r="K74" s="45">
        <f t="shared" si="26"/>
        <v>3250</v>
      </c>
      <c r="L74" s="83">
        <f t="shared" si="27"/>
        <v>1</v>
      </c>
      <c r="M74" s="45">
        <f t="shared" si="4"/>
        <v>3250</v>
      </c>
      <c r="N74" s="52">
        <f t="shared" si="10"/>
        <v>0</v>
      </c>
      <c r="O74" s="45">
        <f t="shared" si="5"/>
        <v>0</v>
      </c>
      <c r="Q74" s="89">
        <f t="shared" si="28"/>
        <v>0</v>
      </c>
    </row>
    <row r="75" spans="2:17" ht="19.75" x14ac:dyDescent="0.45">
      <c r="B75" s="39">
        <f t="shared" si="29"/>
        <v>65</v>
      </c>
      <c r="C75" s="10" t="s">
        <v>129</v>
      </c>
      <c r="D75" s="22" t="s">
        <v>130</v>
      </c>
      <c r="E75" s="10" t="s">
        <v>130</v>
      </c>
      <c r="F75" s="10" t="s">
        <v>23</v>
      </c>
      <c r="G75" s="10">
        <v>1</v>
      </c>
      <c r="H75" s="24">
        <v>3650</v>
      </c>
      <c r="I75" s="26">
        <f t="shared" si="25"/>
        <v>3650</v>
      </c>
      <c r="J75" s="52">
        <v>1</v>
      </c>
      <c r="K75" s="45">
        <f t="shared" si="26"/>
        <v>3650</v>
      </c>
      <c r="L75" s="83">
        <f t="shared" si="27"/>
        <v>1</v>
      </c>
      <c r="M75" s="45">
        <f t="shared" si="4"/>
        <v>3650</v>
      </c>
      <c r="N75" s="52">
        <f t="shared" si="10"/>
        <v>0</v>
      </c>
      <c r="O75" s="45">
        <f t="shared" si="5"/>
        <v>0</v>
      </c>
      <c r="Q75" s="89">
        <f t="shared" si="28"/>
        <v>0</v>
      </c>
    </row>
    <row r="76" spans="2:17" ht="19.75" x14ac:dyDescent="0.45">
      <c r="B76" s="39">
        <f t="shared" si="29"/>
        <v>66</v>
      </c>
      <c r="C76" s="10" t="s">
        <v>131</v>
      </c>
      <c r="D76" s="22" t="s">
        <v>132</v>
      </c>
      <c r="E76" s="10" t="s">
        <v>132</v>
      </c>
      <c r="F76" s="10" t="s">
        <v>23</v>
      </c>
      <c r="G76" s="10">
        <v>1</v>
      </c>
      <c r="H76" s="24">
        <v>4250</v>
      </c>
      <c r="I76" s="26">
        <f t="shared" si="25"/>
        <v>4250</v>
      </c>
      <c r="J76" s="52">
        <v>1</v>
      </c>
      <c r="K76" s="45">
        <f t="shared" si="26"/>
        <v>4250</v>
      </c>
      <c r="L76" s="83">
        <f t="shared" si="27"/>
        <v>1</v>
      </c>
      <c r="M76" s="45">
        <f t="shared" si="4"/>
        <v>4250</v>
      </c>
      <c r="N76" s="52">
        <f t="shared" si="10"/>
        <v>0</v>
      </c>
      <c r="O76" s="45">
        <f t="shared" si="5"/>
        <v>0</v>
      </c>
      <c r="Q76" s="89">
        <f t="shared" si="28"/>
        <v>0</v>
      </c>
    </row>
    <row r="77" spans="2:17" ht="19.75" x14ac:dyDescent="0.45">
      <c r="B77" s="39">
        <f t="shared" si="29"/>
        <v>67</v>
      </c>
      <c r="C77" s="10" t="s">
        <v>133</v>
      </c>
      <c r="D77" s="22" t="s">
        <v>134</v>
      </c>
      <c r="E77" s="10" t="s">
        <v>134</v>
      </c>
      <c r="F77" s="10" t="s">
        <v>23</v>
      </c>
      <c r="G77" s="10">
        <v>1</v>
      </c>
      <c r="H77" s="24">
        <v>4850</v>
      </c>
      <c r="I77" s="26">
        <f t="shared" si="25"/>
        <v>4850</v>
      </c>
      <c r="J77" s="52">
        <v>1</v>
      </c>
      <c r="K77" s="45">
        <f t="shared" si="26"/>
        <v>4850</v>
      </c>
      <c r="L77" s="83">
        <f t="shared" si="27"/>
        <v>1</v>
      </c>
      <c r="M77" s="45">
        <f t="shared" ref="M77:M124" si="30">L77*H77</f>
        <v>4850</v>
      </c>
      <c r="N77" s="52">
        <f t="shared" si="10"/>
        <v>0</v>
      </c>
      <c r="O77" s="45">
        <f t="shared" ref="O77:O123" si="31">N77*H77</f>
        <v>0</v>
      </c>
      <c r="Q77" s="89">
        <f t="shared" si="28"/>
        <v>0</v>
      </c>
    </row>
    <row r="78" spans="2:17" ht="19.75" x14ac:dyDescent="0.45">
      <c r="B78" s="39">
        <f t="shared" si="29"/>
        <v>68</v>
      </c>
      <c r="C78" s="10" t="s">
        <v>135</v>
      </c>
      <c r="D78" s="22" t="s">
        <v>136</v>
      </c>
      <c r="E78" s="10" t="s">
        <v>136</v>
      </c>
      <c r="F78" s="10" t="s">
        <v>5</v>
      </c>
      <c r="G78" s="10" t="s">
        <v>5</v>
      </c>
      <c r="H78" s="10"/>
      <c r="I78" s="27"/>
      <c r="J78" s="23"/>
      <c r="K78" s="46"/>
      <c r="L78" s="81">
        <f t="shared" si="13"/>
        <v>0</v>
      </c>
      <c r="M78" s="72">
        <f t="shared" si="30"/>
        <v>0</v>
      </c>
      <c r="N78" s="23"/>
      <c r="O78" s="46">
        <f t="shared" si="31"/>
        <v>0</v>
      </c>
    </row>
    <row r="79" spans="2:17" ht="157.75" x14ac:dyDescent="0.45">
      <c r="B79" s="39">
        <f t="shared" si="29"/>
        <v>69</v>
      </c>
      <c r="C79" s="10" t="s">
        <v>137</v>
      </c>
      <c r="D79" s="22" t="s">
        <v>138</v>
      </c>
      <c r="E79" s="10" t="s">
        <v>138</v>
      </c>
      <c r="F79" s="10" t="s">
        <v>5</v>
      </c>
      <c r="G79" s="10" t="s">
        <v>5</v>
      </c>
      <c r="H79" s="10"/>
      <c r="I79" s="27"/>
      <c r="J79" s="23"/>
      <c r="K79" s="46"/>
      <c r="L79" s="81">
        <f t="shared" si="13"/>
        <v>0</v>
      </c>
      <c r="M79" s="72">
        <f t="shared" si="30"/>
        <v>0</v>
      </c>
      <c r="N79" s="23"/>
      <c r="O79" s="46">
        <f t="shared" si="31"/>
        <v>0</v>
      </c>
    </row>
    <row r="80" spans="2:17" s="63" customFormat="1" ht="19.75" x14ac:dyDescent="0.45">
      <c r="B80" s="64">
        <f t="shared" si="29"/>
        <v>70</v>
      </c>
      <c r="C80" s="10" t="s">
        <v>139</v>
      </c>
      <c r="D80" s="65" t="s">
        <v>140</v>
      </c>
      <c r="E80" s="10" t="s">
        <v>140</v>
      </c>
      <c r="F80" s="66" t="s">
        <v>23</v>
      </c>
      <c r="G80" s="66">
        <v>3</v>
      </c>
      <c r="H80" s="67">
        <v>1250</v>
      </c>
      <c r="I80" s="71">
        <f t="shared" ref="I80:I81" si="32">H80*$G80</f>
        <v>3750</v>
      </c>
      <c r="J80" s="69">
        <v>2</v>
      </c>
      <c r="K80" s="70">
        <f>J80*H80</f>
        <v>2500</v>
      </c>
      <c r="L80" s="86">
        <f t="shared" si="13"/>
        <v>2</v>
      </c>
      <c r="M80" s="70">
        <f t="shared" si="30"/>
        <v>2500</v>
      </c>
      <c r="N80" s="69">
        <f t="shared" si="10"/>
        <v>-1</v>
      </c>
      <c r="O80" s="70"/>
      <c r="Q80" s="89">
        <f t="shared" ref="Q80:Q81" si="33">K80-M80-O80</f>
        <v>0</v>
      </c>
    </row>
    <row r="81" spans="2:17" ht="19.75" x14ac:dyDescent="0.45">
      <c r="B81" s="39">
        <f t="shared" si="29"/>
        <v>71</v>
      </c>
      <c r="C81" s="10" t="s">
        <v>141</v>
      </c>
      <c r="D81" s="22" t="s">
        <v>142</v>
      </c>
      <c r="E81" s="10" t="s">
        <v>142</v>
      </c>
      <c r="F81" s="10" t="s">
        <v>23</v>
      </c>
      <c r="G81" s="60">
        <v>5</v>
      </c>
      <c r="H81" s="24">
        <v>1050</v>
      </c>
      <c r="I81" s="25">
        <f t="shared" si="32"/>
        <v>5250</v>
      </c>
      <c r="J81" s="61">
        <v>6</v>
      </c>
      <c r="K81" s="45">
        <f>J81*H81</f>
        <v>6300</v>
      </c>
      <c r="L81" s="85">
        <f t="shared" ref="L81:L83" si="34">J81-N81</f>
        <v>5</v>
      </c>
      <c r="M81" s="45">
        <f t="shared" si="30"/>
        <v>5250</v>
      </c>
      <c r="N81" s="61">
        <f t="shared" si="10"/>
        <v>1</v>
      </c>
      <c r="O81" s="45">
        <f t="shared" si="31"/>
        <v>1050</v>
      </c>
      <c r="Q81" s="89">
        <f t="shared" si="33"/>
        <v>0</v>
      </c>
    </row>
    <row r="82" spans="2:17" ht="157.75" x14ac:dyDescent="0.45">
      <c r="B82" s="39">
        <f t="shared" si="29"/>
        <v>72</v>
      </c>
      <c r="C82" s="10" t="s">
        <v>143</v>
      </c>
      <c r="D82" s="22" t="s">
        <v>144</v>
      </c>
      <c r="E82" s="10" t="s">
        <v>144</v>
      </c>
      <c r="F82" s="10" t="s">
        <v>5</v>
      </c>
      <c r="G82" s="10" t="s">
        <v>5</v>
      </c>
      <c r="H82" s="10"/>
      <c r="I82" s="27"/>
      <c r="J82" s="23"/>
      <c r="K82" s="46"/>
      <c r="L82" s="81">
        <f t="shared" si="34"/>
        <v>0</v>
      </c>
      <c r="M82" s="72">
        <f t="shared" si="30"/>
        <v>0</v>
      </c>
      <c r="N82" s="23"/>
      <c r="O82" s="46">
        <f t="shared" si="31"/>
        <v>0</v>
      </c>
    </row>
    <row r="83" spans="2:17" ht="19.75" x14ac:dyDescent="0.45">
      <c r="B83" s="39">
        <f t="shared" si="29"/>
        <v>73</v>
      </c>
      <c r="C83" s="10" t="s">
        <v>145</v>
      </c>
      <c r="D83" s="22" t="s">
        <v>146</v>
      </c>
      <c r="E83" s="10" t="s">
        <v>146</v>
      </c>
      <c r="F83" s="10" t="s">
        <v>23</v>
      </c>
      <c r="G83" s="10">
        <v>7</v>
      </c>
      <c r="H83" s="24">
        <v>1550</v>
      </c>
      <c r="I83" s="25">
        <f t="shared" ref="I83:I85" si="35">H83*$G83</f>
        <v>10850</v>
      </c>
      <c r="J83" s="52">
        <v>7</v>
      </c>
      <c r="K83" s="45">
        <f>J83*H83</f>
        <v>10850</v>
      </c>
      <c r="L83" s="83">
        <f t="shared" si="34"/>
        <v>7</v>
      </c>
      <c r="M83" s="45">
        <f t="shared" si="30"/>
        <v>10850</v>
      </c>
      <c r="N83" s="52">
        <f t="shared" si="10"/>
        <v>0</v>
      </c>
      <c r="O83" s="45">
        <f t="shared" si="31"/>
        <v>0</v>
      </c>
      <c r="Q83" s="89">
        <f t="shared" ref="Q83:Q84" si="36">K83-M83-O83</f>
        <v>0</v>
      </c>
    </row>
    <row r="84" spans="2:17" s="63" customFormat="1" ht="19.75" x14ac:dyDescent="0.45">
      <c r="B84" s="64">
        <f t="shared" si="29"/>
        <v>74</v>
      </c>
      <c r="C84" s="10" t="s">
        <v>147</v>
      </c>
      <c r="D84" s="65" t="s">
        <v>148</v>
      </c>
      <c r="E84" s="10" t="s">
        <v>148</v>
      </c>
      <c r="F84" s="66" t="s">
        <v>23</v>
      </c>
      <c r="G84" s="66">
        <v>4</v>
      </c>
      <c r="H84" s="67">
        <v>1350</v>
      </c>
      <c r="I84" s="71">
        <f t="shared" si="35"/>
        <v>5400</v>
      </c>
      <c r="J84" s="69">
        <v>3</v>
      </c>
      <c r="K84" s="70">
        <f>J84*H84</f>
        <v>4050</v>
      </c>
      <c r="L84" s="86">
        <f t="shared" si="13"/>
        <v>3</v>
      </c>
      <c r="M84" s="70">
        <f t="shared" si="30"/>
        <v>4050</v>
      </c>
      <c r="N84" s="69">
        <f t="shared" si="10"/>
        <v>-1</v>
      </c>
      <c r="O84" s="70"/>
      <c r="Q84" s="89">
        <f t="shared" si="36"/>
        <v>0</v>
      </c>
    </row>
    <row r="85" spans="2:17" s="63" customFormat="1" ht="19.75" x14ac:dyDescent="0.45">
      <c r="B85" s="64">
        <f t="shared" si="29"/>
        <v>75</v>
      </c>
      <c r="C85" s="10" t="s">
        <v>145</v>
      </c>
      <c r="D85" s="65" t="s">
        <v>149</v>
      </c>
      <c r="E85" s="10" t="s">
        <v>149</v>
      </c>
      <c r="F85" s="66" t="s">
        <v>23</v>
      </c>
      <c r="G85" s="66">
        <v>1</v>
      </c>
      <c r="H85" s="67">
        <v>2050</v>
      </c>
      <c r="I85" s="71">
        <f t="shared" si="35"/>
        <v>2050</v>
      </c>
      <c r="J85" s="69">
        <v>0</v>
      </c>
      <c r="K85" s="70">
        <f>J85*H85</f>
        <v>0</v>
      </c>
      <c r="L85" s="86">
        <f t="shared" si="13"/>
        <v>0</v>
      </c>
      <c r="M85" s="74">
        <f t="shared" si="30"/>
        <v>0</v>
      </c>
      <c r="N85" s="69">
        <f t="shared" si="10"/>
        <v>-1</v>
      </c>
      <c r="O85" s="70"/>
    </row>
    <row r="86" spans="2:17" ht="19.75" x14ac:dyDescent="0.45">
      <c r="B86" s="39">
        <f t="shared" si="29"/>
        <v>76</v>
      </c>
      <c r="C86" s="10" t="s">
        <v>150</v>
      </c>
      <c r="D86" s="22" t="s">
        <v>151</v>
      </c>
      <c r="E86" s="10" t="s">
        <v>151</v>
      </c>
      <c r="F86" s="10" t="s">
        <v>5</v>
      </c>
      <c r="G86" s="10" t="s">
        <v>5</v>
      </c>
      <c r="H86" s="10"/>
      <c r="I86" s="27"/>
      <c r="J86" s="23"/>
      <c r="K86" s="46"/>
      <c r="L86" s="81">
        <f t="shared" si="13"/>
        <v>0</v>
      </c>
      <c r="M86" s="72">
        <f t="shared" si="30"/>
        <v>0</v>
      </c>
      <c r="N86" s="23"/>
      <c r="O86" s="46">
        <f t="shared" si="31"/>
        <v>0</v>
      </c>
    </row>
    <row r="87" spans="2:17" ht="59.15" x14ac:dyDescent="0.45">
      <c r="B87" s="39">
        <f t="shared" si="29"/>
        <v>77</v>
      </c>
      <c r="C87" s="10" t="s">
        <v>152</v>
      </c>
      <c r="D87" s="22" t="s">
        <v>153</v>
      </c>
      <c r="E87" s="10" t="s">
        <v>153</v>
      </c>
      <c r="F87" s="10" t="s">
        <v>5</v>
      </c>
      <c r="G87" s="10" t="s">
        <v>5</v>
      </c>
      <c r="H87" s="10"/>
      <c r="I87" s="27"/>
      <c r="J87" s="23"/>
      <c r="K87" s="46"/>
      <c r="L87" s="81">
        <f t="shared" si="13"/>
        <v>0</v>
      </c>
      <c r="M87" s="72">
        <f t="shared" si="30"/>
        <v>0</v>
      </c>
      <c r="N87" s="23"/>
      <c r="O87" s="46">
        <f t="shared" si="31"/>
        <v>0</v>
      </c>
    </row>
    <row r="88" spans="2:17" ht="19.75" x14ac:dyDescent="0.45">
      <c r="B88" s="39">
        <f t="shared" si="29"/>
        <v>78</v>
      </c>
      <c r="C88" s="10" t="s">
        <v>154</v>
      </c>
      <c r="D88" s="22" t="s">
        <v>155</v>
      </c>
      <c r="E88" s="10" t="s">
        <v>155</v>
      </c>
      <c r="F88" s="10" t="s">
        <v>156</v>
      </c>
      <c r="G88" s="10">
        <v>1</v>
      </c>
      <c r="H88" s="24">
        <v>5000</v>
      </c>
      <c r="I88" s="26">
        <f>H88*$G88</f>
        <v>5000</v>
      </c>
      <c r="J88" s="52">
        <v>1</v>
      </c>
      <c r="K88" s="45">
        <f>J88*H88</f>
        <v>5000</v>
      </c>
      <c r="L88" s="83">
        <f t="shared" ref="L88:L120" si="37">J88-N88</f>
        <v>1</v>
      </c>
      <c r="M88" s="45">
        <f t="shared" si="30"/>
        <v>5000</v>
      </c>
      <c r="N88" s="52">
        <f t="shared" ref="N88:N124" si="38">J88-G88</f>
        <v>0</v>
      </c>
      <c r="O88" s="45">
        <f t="shared" si="31"/>
        <v>0</v>
      </c>
      <c r="Q88" s="89">
        <f>K88-M88-O88</f>
        <v>0</v>
      </c>
    </row>
    <row r="89" spans="2:17" ht="19.75" x14ac:dyDescent="0.45">
      <c r="B89" s="39">
        <f t="shared" si="29"/>
        <v>79</v>
      </c>
      <c r="C89" s="10" t="s">
        <v>157</v>
      </c>
      <c r="D89" s="22" t="s">
        <v>158</v>
      </c>
      <c r="E89" s="10" t="s">
        <v>158</v>
      </c>
      <c r="F89" s="10" t="s">
        <v>5</v>
      </c>
      <c r="G89" s="10" t="s">
        <v>5</v>
      </c>
      <c r="H89" s="10"/>
      <c r="I89" s="27"/>
      <c r="J89" s="23"/>
      <c r="K89" s="46"/>
      <c r="L89" s="81">
        <f t="shared" si="37"/>
        <v>0</v>
      </c>
      <c r="M89" s="72">
        <f t="shared" si="30"/>
        <v>0</v>
      </c>
      <c r="N89" s="23"/>
      <c r="O89" s="46">
        <f t="shared" si="31"/>
        <v>0</v>
      </c>
    </row>
    <row r="90" spans="2:17" ht="39.450000000000003" x14ac:dyDescent="0.45">
      <c r="B90" s="39">
        <f t="shared" si="29"/>
        <v>80</v>
      </c>
      <c r="C90" s="10" t="s">
        <v>159</v>
      </c>
      <c r="D90" s="22" t="s">
        <v>160</v>
      </c>
      <c r="E90" s="10" t="s">
        <v>160</v>
      </c>
      <c r="F90" s="10" t="s">
        <v>161</v>
      </c>
      <c r="G90" s="60">
        <v>0</v>
      </c>
      <c r="H90" s="24">
        <v>8000</v>
      </c>
      <c r="I90" s="30">
        <v>0</v>
      </c>
      <c r="J90" s="62">
        <v>1</v>
      </c>
      <c r="K90" s="45">
        <f>J90*H90</f>
        <v>8000</v>
      </c>
      <c r="L90" s="85">
        <f t="shared" si="37"/>
        <v>0</v>
      </c>
      <c r="M90" s="45">
        <f t="shared" si="30"/>
        <v>0</v>
      </c>
      <c r="N90" s="62">
        <f t="shared" si="38"/>
        <v>1</v>
      </c>
      <c r="O90" s="45">
        <f t="shared" si="31"/>
        <v>8000</v>
      </c>
    </row>
    <row r="91" spans="2:17" ht="39.450000000000003" x14ac:dyDescent="0.45">
      <c r="B91" s="39">
        <f t="shared" si="29"/>
        <v>81</v>
      </c>
      <c r="C91" s="10" t="s">
        <v>162</v>
      </c>
      <c r="D91" s="22" t="s">
        <v>163</v>
      </c>
      <c r="E91" s="10" t="s">
        <v>163</v>
      </c>
      <c r="F91" s="10" t="s">
        <v>161</v>
      </c>
      <c r="G91" s="10">
        <v>0</v>
      </c>
      <c r="H91" s="24">
        <v>8000</v>
      </c>
      <c r="I91" s="30">
        <v>0</v>
      </c>
      <c r="J91" s="28"/>
      <c r="K91" s="45">
        <f>J91*H91</f>
        <v>0</v>
      </c>
      <c r="L91" s="84">
        <f t="shared" si="37"/>
        <v>0</v>
      </c>
      <c r="M91" s="73">
        <f t="shared" si="30"/>
        <v>0</v>
      </c>
      <c r="N91" s="28">
        <f t="shared" si="38"/>
        <v>0</v>
      </c>
      <c r="O91" s="45">
        <f t="shared" si="31"/>
        <v>0</v>
      </c>
    </row>
    <row r="92" spans="2:17" ht="39.450000000000003" x14ac:dyDescent="0.45">
      <c r="B92" s="39">
        <f t="shared" si="29"/>
        <v>82</v>
      </c>
      <c r="C92" s="10" t="s">
        <v>164</v>
      </c>
      <c r="D92" s="22" t="s">
        <v>165</v>
      </c>
      <c r="E92" s="10" t="s">
        <v>165</v>
      </c>
      <c r="F92" s="10" t="s">
        <v>161</v>
      </c>
      <c r="G92" s="10">
        <v>0</v>
      </c>
      <c r="H92" s="24">
        <v>15000</v>
      </c>
      <c r="I92" s="30">
        <v>0</v>
      </c>
      <c r="J92" s="28"/>
      <c r="K92" s="45">
        <f>J92*H92</f>
        <v>0</v>
      </c>
      <c r="L92" s="84">
        <f t="shared" si="37"/>
        <v>0</v>
      </c>
      <c r="M92" s="73">
        <f t="shared" si="30"/>
        <v>0</v>
      </c>
      <c r="N92" s="28">
        <f t="shared" si="38"/>
        <v>0</v>
      </c>
      <c r="O92" s="45">
        <f t="shared" si="31"/>
        <v>0</v>
      </c>
    </row>
    <row r="93" spans="2:17" ht="138" x14ac:dyDescent="0.45">
      <c r="B93" s="39">
        <f t="shared" si="29"/>
        <v>83</v>
      </c>
      <c r="C93" s="10" t="s">
        <v>5</v>
      </c>
      <c r="D93" s="22" t="s">
        <v>166</v>
      </c>
      <c r="E93" s="10" t="s">
        <v>166</v>
      </c>
      <c r="F93" s="10" t="s">
        <v>5</v>
      </c>
      <c r="G93" s="10" t="s">
        <v>5</v>
      </c>
      <c r="H93" s="10"/>
      <c r="I93" s="27"/>
      <c r="J93" s="28"/>
      <c r="K93" s="46"/>
      <c r="L93" s="84">
        <f t="shared" si="37"/>
        <v>0</v>
      </c>
      <c r="M93" s="72">
        <f t="shared" si="30"/>
        <v>0</v>
      </c>
      <c r="N93" s="28"/>
      <c r="O93" s="46">
        <f t="shared" si="31"/>
        <v>0</v>
      </c>
    </row>
    <row r="94" spans="2:17" ht="19.75" x14ac:dyDescent="0.45">
      <c r="B94" s="42">
        <v>3</v>
      </c>
      <c r="C94" s="17" t="s">
        <v>5</v>
      </c>
      <c r="D94" s="18" t="s">
        <v>9</v>
      </c>
      <c r="E94" s="17" t="s">
        <v>9</v>
      </c>
      <c r="F94" s="17" t="s">
        <v>10</v>
      </c>
      <c r="G94" s="17">
        <v>1</v>
      </c>
      <c r="H94" s="19"/>
      <c r="I94" s="20">
        <f>SUM(I98:I107)</f>
        <v>31000</v>
      </c>
      <c r="J94" s="29"/>
      <c r="K94" s="43">
        <f>SUM(K98:K107)</f>
        <v>90000</v>
      </c>
      <c r="L94" s="80">
        <f t="shared" si="37"/>
        <v>0</v>
      </c>
      <c r="M94" s="43">
        <f>SUM(M98:M107)</f>
        <v>31000</v>
      </c>
      <c r="N94" s="29"/>
      <c r="O94" s="43">
        <f>SUM(O98:O107)</f>
        <v>59000</v>
      </c>
      <c r="Q94" s="89">
        <f>K94-M94-O94</f>
        <v>0</v>
      </c>
    </row>
    <row r="95" spans="2:17" ht="19.75" x14ac:dyDescent="0.45">
      <c r="B95" s="39">
        <f>B93+1</f>
        <v>84</v>
      </c>
      <c r="C95" s="10" t="s">
        <v>31</v>
      </c>
      <c r="D95" s="22" t="s">
        <v>167</v>
      </c>
      <c r="E95" s="10" t="s">
        <v>167</v>
      </c>
      <c r="F95" s="10" t="s">
        <v>5</v>
      </c>
      <c r="G95" s="10" t="s">
        <v>5</v>
      </c>
      <c r="H95" s="10"/>
      <c r="I95" s="27"/>
      <c r="J95" s="28"/>
      <c r="K95" s="46"/>
      <c r="L95" s="84">
        <f t="shared" si="37"/>
        <v>0</v>
      </c>
      <c r="M95" s="72">
        <f t="shared" si="30"/>
        <v>0</v>
      </c>
      <c r="N95" s="28"/>
      <c r="O95" s="46">
        <f t="shared" si="31"/>
        <v>0</v>
      </c>
    </row>
    <row r="96" spans="2:17" ht="19.75" x14ac:dyDescent="0.45">
      <c r="B96" s="39">
        <f t="shared" si="29"/>
        <v>85</v>
      </c>
      <c r="C96" s="10" t="s">
        <v>5</v>
      </c>
      <c r="D96" s="22" t="s">
        <v>168</v>
      </c>
      <c r="E96" s="10" t="s">
        <v>168</v>
      </c>
      <c r="F96" s="10" t="s">
        <v>5</v>
      </c>
      <c r="G96" s="10" t="s">
        <v>5</v>
      </c>
      <c r="H96" s="10"/>
      <c r="I96" s="27"/>
      <c r="J96" s="28"/>
      <c r="K96" s="46"/>
      <c r="L96" s="84">
        <f t="shared" si="37"/>
        <v>0</v>
      </c>
      <c r="M96" s="72">
        <f t="shared" si="30"/>
        <v>0</v>
      </c>
      <c r="N96" s="28"/>
      <c r="O96" s="46">
        <f t="shared" si="31"/>
        <v>0</v>
      </c>
    </row>
    <row r="97" spans="2:17" ht="236.6" x14ac:dyDescent="0.45">
      <c r="B97" s="39">
        <v>83</v>
      </c>
      <c r="C97" s="10" t="s">
        <v>34</v>
      </c>
      <c r="D97" s="22" t="s">
        <v>169</v>
      </c>
      <c r="E97" s="10" t="s">
        <v>169</v>
      </c>
      <c r="F97" s="10" t="s">
        <v>5</v>
      </c>
      <c r="G97" s="10" t="s">
        <v>5</v>
      </c>
      <c r="H97" s="10"/>
      <c r="I97" s="27"/>
      <c r="J97" s="23"/>
      <c r="K97" s="46"/>
      <c r="L97" s="81">
        <f t="shared" si="37"/>
        <v>0</v>
      </c>
      <c r="M97" s="72">
        <f t="shared" si="30"/>
        <v>0</v>
      </c>
      <c r="N97" s="23"/>
      <c r="O97" s="46">
        <f t="shared" si="31"/>
        <v>0</v>
      </c>
    </row>
    <row r="98" spans="2:17" ht="19.75" x14ac:dyDescent="0.45">
      <c r="B98" s="39">
        <v>84</v>
      </c>
      <c r="C98" s="10" t="s">
        <v>36</v>
      </c>
      <c r="D98" s="22" t="s">
        <v>170</v>
      </c>
      <c r="E98" s="10" t="s">
        <v>170</v>
      </c>
      <c r="F98" s="10" t="s">
        <v>23</v>
      </c>
      <c r="G98" s="60">
        <v>1</v>
      </c>
      <c r="H98" s="24">
        <v>4550</v>
      </c>
      <c r="I98" s="26">
        <f>H98*$G98</f>
        <v>4550</v>
      </c>
      <c r="J98" s="61">
        <v>5</v>
      </c>
      <c r="K98" s="45">
        <f>J98*H98</f>
        <v>22750</v>
      </c>
      <c r="L98" s="85">
        <f t="shared" si="37"/>
        <v>1</v>
      </c>
      <c r="M98" s="45">
        <f t="shared" si="30"/>
        <v>4550</v>
      </c>
      <c r="N98" s="61">
        <f t="shared" si="38"/>
        <v>4</v>
      </c>
      <c r="O98" s="45">
        <f t="shared" si="31"/>
        <v>18200</v>
      </c>
      <c r="Q98" s="89">
        <f>K98-M98-O98</f>
        <v>0</v>
      </c>
    </row>
    <row r="99" spans="2:17" ht="216.9" x14ac:dyDescent="0.45">
      <c r="B99" s="39">
        <f>B98+1</f>
        <v>85</v>
      </c>
      <c r="C99" s="10" t="s">
        <v>42</v>
      </c>
      <c r="D99" s="22" t="s">
        <v>171</v>
      </c>
      <c r="E99" s="10" t="s">
        <v>171</v>
      </c>
      <c r="F99" s="10" t="s">
        <v>5</v>
      </c>
      <c r="G99" s="10" t="s">
        <v>5</v>
      </c>
      <c r="H99" s="10"/>
      <c r="I99" s="27"/>
      <c r="J99" s="23"/>
      <c r="K99" s="46"/>
      <c r="L99" s="81">
        <f t="shared" si="37"/>
        <v>0</v>
      </c>
      <c r="M99" s="72">
        <f t="shared" si="30"/>
        <v>0</v>
      </c>
      <c r="N99" s="23"/>
      <c r="O99" s="46">
        <f t="shared" si="31"/>
        <v>0</v>
      </c>
    </row>
    <row r="100" spans="2:17" ht="19.75" x14ac:dyDescent="0.45">
      <c r="B100" s="39">
        <f>B99+1</f>
        <v>86</v>
      </c>
      <c r="C100" s="10" t="s">
        <v>44</v>
      </c>
      <c r="D100" s="22" t="s">
        <v>172</v>
      </c>
      <c r="E100" s="10" t="s">
        <v>172</v>
      </c>
      <c r="F100" s="10" t="s">
        <v>23</v>
      </c>
      <c r="G100" s="10">
        <v>1</v>
      </c>
      <c r="H100" s="24">
        <v>4550</v>
      </c>
      <c r="I100" s="26">
        <f>H100*$G100</f>
        <v>4550</v>
      </c>
      <c r="J100" s="52">
        <v>1</v>
      </c>
      <c r="K100" s="45">
        <f>J100*H100</f>
        <v>4550</v>
      </c>
      <c r="L100" s="83">
        <f t="shared" si="37"/>
        <v>1</v>
      </c>
      <c r="M100" s="45">
        <f t="shared" si="30"/>
        <v>4550</v>
      </c>
      <c r="N100" s="52">
        <f t="shared" si="38"/>
        <v>0</v>
      </c>
      <c r="O100" s="45">
        <f t="shared" si="31"/>
        <v>0</v>
      </c>
      <c r="Q100" s="89">
        <f>K100-M100-O100</f>
        <v>0</v>
      </c>
    </row>
    <row r="101" spans="2:17" ht="197.15" x14ac:dyDescent="0.45">
      <c r="B101" s="39">
        <v>84</v>
      </c>
      <c r="C101" s="10" t="s">
        <v>173</v>
      </c>
      <c r="D101" s="22" t="s">
        <v>174</v>
      </c>
      <c r="E101" s="10" t="s">
        <v>174</v>
      </c>
      <c r="F101" s="10" t="s">
        <v>5</v>
      </c>
      <c r="G101" s="10" t="s">
        <v>5</v>
      </c>
      <c r="H101" s="10"/>
      <c r="I101" s="27"/>
      <c r="J101" s="23"/>
      <c r="K101" s="46"/>
      <c r="L101" s="81">
        <f t="shared" si="37"/>
        <v>0</v>
      </c>
      <c r="M101" s="72">
        <f t="shared" si="30"/>
        <v>0</v>
      </c>
      <c r="N101" s="23"/>
      <c r="O101" s="46">
        <f t="shared" si="31"/>
        <v>0</v>
      </c>
    </row>
    <row r="102" spans="2:17" ht="19.75" x14ac:dyDescent="0.45">
      <c r="B102" s="39">
        <f t="shared" ref="B102:B106" si="39">B101+1</f>
        <v>85</v>
      </c>
      <c r="C102" s="10" t="s">
        <v>175</v>
      </c>
      <c r="D102" s="22" t="s">
        <v>176</v>
      </c>
      <c r="E102" s="10" t="s">
        <v>176</v>
      </c>
      <c r="F102" s="10" t="s">
        <v>23</v>
      </c>
      <c r="G102" s="10">
        <v>1</v>
      </c>
      <c r="H102" s="24">
        <v>4650</v>
      </c>
      <c r="I102" s="26">
        <f>H102*$G102</f>
        <v>4650</v>
      </c>
      <c r="J102" s="52">
        <v>1</v>
      </c>
      <c r="K102" s="45">
        <f>J102*H102</f>
        <v>4650</v>
      </c>
      <c r="L102" s="83">
        <f t="shared" si="37"/>
        <v>1</v>
      </c>
      <c r="M102" s="45">
        <f t="shared" si="30"/>
        <v>4650</v>
      </c>
      <c r="N102" s="52">
        <f t="shared" si="38"/>
        <v>0</v>
      </c>
      <c r="O102" s="45">
        <f t="shared" si="31"/>
        <v>0</v>
      </c>
      <c r="Q102" s="89">
        <f>K102-M102-O102</f>
        <v>0</v>
      </c>
    </row>
    <row r="103" spans="2:17" ht="19.75" x14ac:dyDescent="0.45">
      <c r="B103" s="39">
        <f t="shared" si="39"/>
        <v>86</v>
      </c>
      <c r="C103" s="10" t="s">
        <v>5</v>
      </c>
      <c r="D103" s="22" t="s">
        <v>177</v>
      </c>
      <c r="E103" s="10" t="s">
        <v>177</v>
      </c>
      <c r="F103" s="10" t="s">
        <v>5</v>
      </c>
      <c r="G103" s="10" t="s">
        <v>5</v>
      </c>
      <c r="H103" s="10"/>
      <c r="I103" s="27"/>
      <c r="J103" s="23"/>
      <c r="K103" s="46"/>
      <c r="L103" s="81">
        <f t="shared" si="37"/>
        <v>0</v>
      </c>
      <c r="M103" s="72">
        <f t="shared" si="30"/>
        <v>0</v>
      </c>
      <c r="N103" s="23"/>
      <c r="O103" s="46">
        <f t="shared" si="31"/>
        <v>0</v>
      </c>
    </row>
    <row r="104" spans="2:17" ht="118.3" x14ac:dyDescent="0.45">
      <c r="B104" s="39">
        <f t="shared" si="39"/>
        <v>87</v>
      </c>
      <c r="C104" s="10" t="s">
        <v>178</v>
      </c>
      <c r="D104" s="22" t="s">
        <v>179</v>
      </c>
      <c r="E104" s="10" t="s">
        <v>179</v>
      </c>
      <c r="F104" s="10" t="s">
        <v>5</v>
      </c>
      <c r="G104" s="10" t="s">
        <v>5</v>
      </c>
      <c r="H104" s="10"/>
      <c r="I104" s="27"/>
      <c r="J104" s="23"/>
      <c r="K104" s="45">
        <f>J104*H104</f>
        <v>0</v>
      </c>
      <c r="L104" s="81">
        <f t="shared" si="37"/>
        <v>0</v>
      </c>
      <c r="M104" s="73">
        <f t="shared" si="30"/>
        <v>0</v>
      </c>
      <c r="N104" s="23"/>
      <c r="O104" s="45">
        <f t="shared" si="31"/>
        <v>0</v>
      </c>
    </row>
    <row r="105" spans="2:17" ht="19.75" x14ac:dyDescent="0.45">
      <c r="B105" s="39">
        <f t="shared" si="39"/>
        <v>88</v>
      </c>
      <c r="C105" s="10" t="s">
        <v>180</v>
      </c>
      <c r="D105" s="22" t="s">
        <v>181</v>
      </c>
      <c r="E105" s="10" t="s">
        <v>181</v>
      </c>
      <c r="F105" s="10" t="s">
        <v>23</v>
      </c>
      <c r="G105" s="60">
        <v>2</v>
      </c>
      <c r="H105" s="24">
        <v>6800</v>
      </c>
      <c r="I105" s="26">
        <f>H105*$G105</f>
        <v>13600</v>
      </c>
      <c r="J105" s="61">
        <v>8</v>
      </c>
      <c r="K105" s="45">
        <f>J105*H105</f>
        <v>54400</v>
      </c>
      <c r="L105" s="85">
        <f t="shared" si="37"/>
        <v>2</v>
      </c>
      <c r="M105" s="45">
        <f t="shared" si="30"/>
        <v>13600</v>
      </c>
      <c r="N105" s="61">
        <f t="shared" si="38"/>
        <v>6</v>
      </c>
      <c r="O105" s="45">
        <f t="shared" si="31"/>
        <v>40800</v>
      </c>
      <c r="Q105" s="89">
        <f>K105-M105-O105</f>
        <v>0</v>
      </c>
    </row>
    <row r="106" spans="2:17" ht="118.3" x14ac:dyDescent="0.45">
      <c r="B106" s="39">
        <f t="shared" si="39"/>
        <v>89</v>
      </c>
      <c r="C106" s="10" t="s">
        <v>182</v>
      </c>
      <c r="D106" s="22" t="s">
        <v>183</v>
      </c>
      <c r="E106" s="10" t="s">
        <v>183</v>
      </c>
      <c r="F106" s="10" t="s">
        <v>5</v>
      </c>
      <c r="G106" s="10" t="s">
        <v>5</v>
      </c>
      <c r="H106" s="10"/>
      <c r="I106" s="27"/>
      <c r="J106" s="23"/>
      <c r="K106" s="46"/>
      <c r="L106" s="81">
        <f t="shared" si="37"/>
        <v>0</v>
      </c>
      <c r="M106" s="72">
        <f t="shared" si="30"/>
        <v>0</v>
      </c>
      <c r="N106" s="23"/>
      <c r="O106" s="46">
        <f t="shared" si="31"/>
        <v>0</v>
      </c>
    </row>
    <row r="107" spans="2:17" ht="19.75" x14ac:dyDescent="0.45">
      <c r="B107" s="39">
        <f>B106+1</f>
        <v>90</v>
      </c>
      <c r="C107" s="10" t="s">
        <v>184</v>
      </c>
      <c r="D107" s="22" t="s">
        <v>185</v>
      </c>
      <c r="E107" s="10" t="s">
        <v>185</v>
      </c>
      <c r="F107" s="10" t="s">
        <v>23</v>
      </c>
      <c r="G107" s="10">
        <v>1</v>
      </c>
      <c r="H107" s="24">
        <v>3650</v>
      </c>
      <c r="I107" s="26">
        <f t="shared" ref="I107" si="40">H107*$G107</f>
        <v>3650</v>
      </c>
      <c r="J107" s="52">
        <v>1</v>
      </c>
      <c r="K107" s="45">
        <f>J107*H107</f>
        <v>3650</v>
      </c>
      <c r="L107" s="83">
        <f t="shared" si="37"/>
        <v>1</v>
      </c>
      <c r="M107" s="45">
        <f t="shared" si="30"/>
        <v>3650</v>
      </c>
      <c r="N107" s="52">
        <f t="shared" si="38"/>
        <v>0</v>
      </c>
      <c r="O107" s="45">
        <f t="shared" si="31"/>
        <v>0</v>
      </c>
      <c r="Q107" s="89">
        <f t="shared" ref="Q107:Q108" si="41">K107-M107-O107</f>
        <v>0</v>
      </c>
    </row>
    <row r="108" spans="2:17" ht="19.75" x14ac:dyDescent="0.45">
      <c r="B108" s="42">
        <v>4</v>
      </c>
      <c r="C108" s="17" t="s">
        <v>5</v>
      </c>
      <c r="D108" s="18" t="s">
        <v>11</v>
      </c>
      <c r="E108" s="17" t="s">
        <v>11</v>
      </c>
      <c r="F108" s="17" t="s">
        <v>7</v>
      </c>
      <c r="G108" s="17">
        <v>1</v>
      </c>
      <c r="H108" s="19"/>
      <c r="I108" s="20">
        <f>SUM(I112:I124)</f>
        <v>64690</v>
      </c>
      <c r="J108" s="29"/>
      <c r="K108" s="43">
        <f>SUM(K112:K129)</f>
        <v>148495</v>
      </c>
      <c r="L108" s="80">
        <f t="shared" si="37"/>
        <v>0</v>
      </c>
      <c r="M108" s="43">
        <f>SUM(M112:M129)</f>
        <v>60490</v>
      </c>
      <c r="N108" s="29"/>
      <c r="O108" s="43">
        <f>SUM(O112:O129)</f>
        <v>88005</v>
      </c>
      <c r="Q108" s="89">
        <f t="shared" si="41"/>
        <v>0</v>
      </c>
    </row>
    <row r="109" spans="2:17" ht="19.75" x14ac:dyDescent="0.45">
      <c r="B109" s="39">
        <f>B107+1</f>
        <v>91</v>
      </c>
      <c r="C109" s="10" t="s">
        <v>16</v>
      </c>
      <c r="D109" s="22" t="s">
        <v>186</v>
      </c>
      <c r="E109" s="10" t="s">
        <v>186</v>
      </c>
      <c r="F109" s="10" t="s">
        <v>5</v>
      </c>
      <c r="G109" s="10" t="s">
        <v>5</v>
      </c>
      <c r="H109" s="10"/>
      <c r="I109" s="27"/>
      <c r="J109" s="28"/>
      <c r="K109" s="46"/>
      <c r="L109" s="84">
        <f t="shared" si="37"/>
        <v>0</v>
      </c>
      <c r="M109" s="72">
        <f t="shared" si="30"/>
        <v>0</v>
      </c>
      <c r="N109" s="28"/>
      <c r="O109" s="46">
        <f t="shared" si="31"/>
        <v>0</v>
      </c>
    </row>
    <row r="110" spans="2:17" ht="19.75" x14ac:dyDescent="0.45">
      <c r="B110" s="39">
        <f>B109+1</f>
        <v>92</v>
      </c>
      <c r="C110" s="10" t="s">
        <v>5</v>
      </c>
      <c r="D110" s="22" t="s">
        <v>187</v>
      </c>
      <c r="E110" s="10" t="s">
        <v>187</v>
      </c>
      <c r="F110" s="10" t="s">
        <v>5</v>
      </c>
      <c r="G110" s="10" t="s">
        <v>5</v>
      </c>
      <c r="H110" s="10"/>
      <c r="I110" s="27"/>
      <c r="J110" s="28"/>
      <c r="K110" s="46"/>
      <c r="L110" s="84">
        <f t="shared" si="37"/>
        <v>0</v>
      </c>
      <c r="M110" s="72">
        <f t="shared" si="30"/>
        <v>0</v>
      </c>
      <c r="N110" s="28"/>
      <c r="O110" s="46">
        <f t="shared" si="31"/>
        <v>0</v>
      </c>
    </row>
    <row r="111" spans="2:17" ht="216.9" x14ac:dyDescent="0.45">
      <c r="B111" s="39">
        <f t="shared" ref="B111:B124" si="42">B110+1</f>
        <v>93</v>
      </c>
      <c r="C111" s="10" t="s">
        <v>19</v>
      </c>
      <c r="D111" s="22" t="s">
        <v>188</v>
      </c>
      <c r="E111" s="10" t="s">
        <v>188</v>
      </c>
      <c r="F111" s="10" t="s">
        <v>5</v>
      </c>
      <c r="G111" s="10" t="s">
        <v>5</v>
      </c>
      <c r="H111" s="10"/>
      <c r="I111" s="27"/>
      <c r="J111" s="23"/>
      <c r="K111" s="46"/>
      <c r="L111" s="81">
        <f t="shared" si="37"/>
        <v>0</v>
      </c>
      <c r="M111" s="72">
        <f t="shared" si="30"/>
        <v>0</v>
      </c>
      <c r="N111" s="23"/>
      <c r="O111" s="46">
        <f t="shared" si="31"/>
        <v>0</v>
      </c>
    </row>
    <row r="112" spans="2:17" ht="19.75" x14ac:dyDescent="0.45">
      <c r="B112" s="39">
        <f t="shared" si="42"/>
        <v>94</v>
      </c>
      <c r="C112" s="10" t="s">
        <v>21</v>
      </c>
      <c r="D112" s="22" t="s">
        <v>189</v>
      </c>
      <c r="E112" s="10" t="s">
        <v>189</v>
      </c>
      <c r="F112" s="10" t="s">
        <v>23</v>
      </c>
      <c r="G112" s="60">
        <v>4</v>
      </c>
      <c r="H112" s="24">
        <v>750</v>
      </c>
      <c r="I112" s="26">
        <f t="shared" ref="I112:I114" si="43">H112*$G112</f>
        <v>3000</v>
      </c>
      <c r="J112" s="61">
        <v>9</v>
      </c>
      <c r="K112" s="45">
        <f>J112*H112</f>
        <v>6750</v>
      </c>
      <c r="L112" s="85">
        <f t="shared" si="37"/>
        <v>4</v>
      </c>
      <c r="M112" s="45">
        <f t="shared" si="30"/>
        <v>3000</v>
      </c>
      <c r="N112" s="61">
        <f t="shared" si="38"/>
        <v>5</v>
      </c>
      <c r="O112" s="45">
        <f t="shared" si="31"/>
        <v>3750</v>
      </c>
      <c r="Q112" s="89">
        <f t="shared" ref="Q112:Q114" si="44">K112-M112-O112</f>
        <v>0</v>
      </c>
    </row>
    <row r="113" spans="2:17" ht="19.75" x14ac:dyDescent="0.45">
      <c r="B113" s="39">
        <f t="shared" si="42"/>
        <v>95</v>
      </c>
      <c r="C113" s="10" t="s">
        <v>24</v>
      </c>
      <c r="D113" s="22" t="s">
        <v>190</v>
      </c>
      <c r="E113" s="10" t="s">
        <v>190</v>
      </c>
      <c r="F113" s="10" t="s">
        <v>23</v>
      </c>
      <c r="G113" s="60">
        <v>5</v>
      </c>
      <c r="H113" s="24">
        <v>850</v>
      </c>
      <c r="I113" s="26">
        <f t="shared" si="43"/>
        <v>4250</v>
      </c>
      <c r="J113" s="61">
        <v>10</v>
      </c>
      <c r="K113" s="45">
        <f>J113*H113</f>
        <v>8500</v>
      </c>
      <c r="L113" s="85">
        <f t="shared" si="37"/>
        <v>5</v>
      </c>
      <c r="M113" s="45">
        <f t="shared" si="30"/>
        <v>4250</v>
      </c>
      <c r="N113" s="61">
        <f t="shared" si="38"/>
        <v>5</v>
      </c>
      <c r="O113" s="45">
        <f t="shared" si="31"/>
        <v>4250</v>
      </c>
      <c r="Q113" s="89">
        <f t="shared" si="44"/>
        <v>0</v>
      </c>
    </row>
    <row r="114" spans="2:17" ht="19.75" x14ac:dyDescent="0.45">
      <c r="B114" s="39">
        <f t="shared" si="42"/>
        <v>96</v>
      </c>
      <c r="C114" s="10" t="s">
        <v>191</v>
      </c>
      <c r="D114" s="22" t="s">
        <v>192</v>
      </c>
      <c r="E114" s="10" t="s">
        <v>192</v>
      </c>
      <c r="F114" s="10" t="s">
        <v>23</v>
      </c>
      <c r="G114" s="60">
        <v>7</v>
      </c>
      <c r="H114" s="24">
        <v>850</v>
      </c>
      <c r="I114" s="26">
        <f t="shared" si="43"/>
        <v>5950</v>
      </c>
      <c r="J114" s="61">
        <v>12</v>
      </c>
      <c r="K114" s="45">
        <f>J114*H114</f>
        <v>10200</v>
      </c>
      <c r="L114" s="85">
        <f t="shared" si="37"/>
        <v>7</v>
      </c>
      <c r="M114" s="45">
        <f t="shared" si="30"/>
        <v>5950</v>
      </c>
      <c r="N114" s="61">
        <f t="shared" si="38"/>
        <v>5</v>
      </c>
      <c r="O114" s="45">
        <f t="shared" si="31"/>
        <v>4250</v>
      </c>
      <c r="Q114" s="89">
        <f t="shared" si="44"/>
        <v>0</v>
      </c>
    </row>
    <row r="115" spans="2:17" ht="19.75" x14ac:dyDescent="0.45">
      <c r="B115" s="39">
        <f t="shared" si="42"/>
        <v>97</v>
      </c>
      <c r="C115" s="10" t="s">
        <v>5</v>
      </c>
      <c r="D115" s="22" t="s">
        <v>193</v>
      </c>
      <c r="E115" s="10" t="s">
        <v>193</v>
      </c>
      <c r="F115" s="10" t="s">
        <v>5</v>
      </c>
      <c r="G115" s="10" t="s">
        <v>5</v>
      </c>
      <c r="H115" s="10"/>
      <c r="I115" s="27"/>
      <c r="J115" s="23"/>
      <c r="K115" s="46"/>
      <c r="L115" s="81">
        <f t="shared" si="37"/>
        <v>0</v>
      </c>
      <c r="M115" s="72">
        <f t="shared" si="30"/>
        <v>0</v>
      </c>
      <c r="N115" s="23"/>
      <c r="O115" s="46">
        <f t="shared" si="31"/>
        <v>0</v>
      </c>
    </row>
    <row r="116" spans="2:17" ht="138" x14ac:dyDescent="0.45">
      <c r="B116" s="39">
        <f t="shared" si="42"/>
        <v>98</v>
      </c>
      <c r="C116" s="10" t="s">
        <v>194</v>
      </c>
      <c r="D116" s="22" t="s">
        <v>195</v>
      </c>
      <c r="E116" s="10" t="s">
        <v>195</v>
      </c>
      <c r="F116" s="10" t="s">
        <v>5</v>
      </c>
      <c r="G116" s="10" t="s">
        <v>5</v>
      </c>
      <c r="H116" s="10"/>
      <c r="I116" s="27"/>
      <c r="J116" s="23"/>
      <c r="K116" s="46"/>
      <c r="L116" s="81">
        <f t="shared" si="37"/>
        <v>0</v>
      </c>
      <c r="M116" s="72">
        <f t="shared" si="30"/>
        <v>0</v>
      </c>
      <c r="N116" s="23"/>
      <c r="O116" s="46">
        <f t="shared" si="31"/>
        <v>0</v>
      </c>
    </row>
    <row r="117" spans="2:17" ht="19.75" x14ac:dyDescent="0.45">
      <c r="B117" s="39">
        <f t="shared" si="42"/>
        <v>99</v>
      </c>
      <c r="C117" s="10" t="s">
        <v>196</v>
      </c>
      <c r="D117" s="22" t="s">
        <v>197</v>
      </c>
      <c r="E117" s="10" t="s">
        <v>197</v>
      </c>
      <c r="F117" s="10" t="s">
        <v>23</v>
      </c>
      <c r="G117" s="10">
        <v>1</v>
      </c>
      <c r="H117" s="24">
        <v>5100</v>
      </c>
      <c r="I117" s="26">
        <f>H117*$G117</f>
        <v>5100</v>
      </c>
      <c r="J117" s="52">
        <v>1</v>
      </c>
      <c r="K117" s="45">
        <f>J117*H117</f>
        <v>5100</v>
      </c>
      <c r="L117" s="83">
        <f t="shared" si="37"/>
        <v>1</v>
      </c>
      <c r="M117" s="45">
        <f t="shared" si="30"/>
        <v>5100</v>
      </c>
      <c r="N117" s="52">
        <f t="shared" si="38"/>
        <v>0</v>
      </c>
      <c r="O117" s="45">
        <f t="shared" si="31"/>
        <v>0</v>
      </c>
      <c r="Q117" s="89">
        <f>K117-M117-O117</f>
        <v>0</v>
      </c>
    </row>
    <row r="118" spans="2:17" ht="19.75" x14ac:dyDescent="0.45">
      <c r="B118" s="39">
        <f t="shared" si="42"/>
        <v>100</v>
      </c>
      <c r="C118" s="10" t="s">
        <v>5</v>
      </c>
      <c r="D118" s="22" t="s">
        <v>198</v>
      </c>
      <c r="E118" s="10" t="s">
        <v>198</v>
      </c>
      <c r="F118" s="10" t="s">
        <v>5</v>
      </c>
      <c r="G118" s="10" t="s">
        <v>5</v>
      </c>
      <c r="H118" s="10"/>
      <c r="I118" s="27"/>
      <c r="J118" s="23"/>
      <c r="K118" s="46"/>
      <c r="L118" s="81">
        <f t="shared" si="37"/>
        <v>0</v>
      </c>
      <c r="M118" s="72">
        <f t="shared" si="30"/>
        <v>0</v>
      </c>
      <c r="N118" s="23"/>
      <c r="O118" s="46">
        <f t="shared" si="31"/>
        <v>0</v>
      </c>
    </row>
    <row r="119" spans="2:17" ht="197.15" x14ac:dyDescent="0.45">
      <c r="B119" s="39">
        <f t="shared" si="42"/>
        <v>101</v>
      </c>
      <c r="C119" s="10" t="s">
        <v>199</v>
      </c>
      <c r="D119" s="22" t="s">
        <v>200</v>
      </c>
      <c r="E119" s="10" t="s">
        <v>200</v>
      </c>
      <c r="F119" s="10" t="s">
        <v>5</v>
      </c>
      <c r="G119" s="10" t="s">
        <v>5</v>
      </c>
      <c r="H119" s="10"/>
      <c r="I119" s="27"/>
      <c r="J119" s="23"/>
      <c r="K119" s="46"/>
      <c r="L119" s="81">
        <f t="shared" si="37"/>
        <v>0</v>
      </c>
      <c r="M119" s="72">
        <f t="shared" si="30"/>
        <v>0</v>
      </c>
      <c r="N119" s="23"/>
      <c r="O119" s="46">
        <f t="shared" si="31"/>
        <v>0</v>
      </c>
    </row>
    <row r="120" spans="2:17" ht="19.75" x14ac:dyDescent="0.45">
      <c r="B120" s="39">
        <f t="shared" si="42"/>
        <v>102</v>
      </c>
      <c r="C120" s="10" t="s">
        <v>201</v>
      </c>
      <c r="D120" s="22" t="s">
        <v>202</v>
      </c>
      <c r="E120" s="10" t="s">
        <v>202</v>
      </c>
      <c r="F120" s="10" t="s">
        <v>38</v>
      </c>
      <c r="G120" s="60">
        <v>35</v>
      </c>
      <c r="H120" s="24">
        <v>590</v>
      </c>
      <c r="I120" s="26">
        <f t="shared" ref="I120:I124" si="45">H120*$G120</f>
        <v>20650</v>
      </c>
      <c r="J120" s="61">
        <v>56</v>
      </c>
      <c r="K120" s="45">
        <f>J120*H120</f>
        <v>33040</v>
      </c>
      <c r="L120" s="85">
        <f t="shared" si="37"/>
        <v>35</v>
      </c>
      <c r="M120" s="45">
        <f t="shared" si="30"/>
        <v>20650</v>
      </c>
      <c r="N120" s="61">
        <f t="shared" si="38"/>
        <v>21</v>
      </c>
      <c r="O120" s="45">
        <f t="shared" si="31"/>
        <v>12390</v>
      </c>
      <c r="Q120" s="89">
        <f t="shared" ref="Q120:Q124" si="46">K120-M120-O120</f>
        <v>0</v>
      </c>
    </row>
    <row r="121" spans="2:17" s="63" customFormat="1" ht="19.75" x14ac:dyDescent="0.45">
      <c r="B121" s="64">
        <f t="shared" si="42"/>
        <v>103</v>
      </c>
      <c r="C121" s="10" t="s">
        <v>201</v>
      </c>
      <c r="D121" s="65" t="s">
        <v>203</v>
      </c>
      <c r="E121" s="10" t="s">
        <v>203</v>
      </c>
      <c r="F121" s="66" t="s">
        <v>38</v>
      </c>
      <c r="G121" s="66">
        <v>6</v>
      </c>
      <c r="H121" s="67">
        <v>700</v>
      </c>
      <c r="I121" s="68">
        <f t="shared" si="45"/>
        <v>4200</v>
      </c>
      <c r="J121" s="69">
        <v>4</v>
      </c>
      <c r="K121" s="70">
        <f>J121*H121</f>
        <v>2800</v>
      </c>
      <c r="L121" s="86">
        <f t="shared" ref="L121:L124" si="47">J121</f>
        <v>4</v>
      </c>
      <c r="M121" s="70">
        <f t="shared" si="30"/>
        <v>2800</v>
      </c>
      <c r="N121" s="69">
        <f t="shared" si="38"/>
        <v>-2</v>
      </c>
      <c r="O121" s="70"/>
      <c r="Q121" s="89">
        <f t="shared" si="46"/>
        <v>0</v>
      </c>
    </row>
    <row r="122" spans="2:17" ht="19.75" x14ac:dyDescent="0.45">
      <c r="B122" s="39">
        <f t="shared" si="42"/>
        <v>104</v>
      </c>
      <c r="C122" s="10" t="s">
        <v>204</v>
      </c>
      <c r="D122" s="22" t="s">
        <v>205</v>
      </c>
      <c r="E122" s="10" t="s">
        <v>205</v>
      </c>
      <c r="F122" s="10" t="s">
        <v>38</v>
      </c>
      <c r="G122" s="60">
        <v>7</v>
      </c>
      <c r="H122" s="24">
        <v>900</v>
      </c>
      <c r="I122" s="26">
        <f t="shared" si="45"/>
        <v>6300</v>
      </c>
      <c r="J122" s="61">
        <v>9</v>
      </c>
      <c r="K122" s="45">
        <f>J122*H122</f>
        <v>8100</v>
      </c>
      <c r="L122" s="85">
        <f t="shared" ref="L122:L123" si="48">J122-N122</f>
        <v>7</v>
      </c>
      <c r="M122" s="45">
        <f t="shared" si="30"/>
        <v>6300</v>
      </c>
      <c r="N122" s="61">
        <f t="shared" si="38"/>
        <v>2</v>
      </c>
      <c r="O122" s="45">
        <f t="shared" si="31"/>
        <v>1800</v>
      </c>
      <c r="Q122" s="89">
        <f t="shared" si="46"/>
        <v>0</v>
      </c>
    </row>
    <row r="123" spans="2:17" ht="19.75" x14ac:dyDescent="0.45">
      <c r="B123" s="39">
        <f t="shared" si="42"/>
        <v>105</v>
      </c>
      <c r="C123" s="10" t="s">
        <v>206</v>
      </c>
      <c r="D123" s="22" t="s">
        <v>207</v>
      </c>
      <c r="E123" s="10" t="s">
        <v>207</v>
      </c>
      <c r="F123" s="10" t="s">
        <v>38</v>
      </c>
      <c r="G123" s="60">
        <v>4</v>
      </c>
      <c r="H123" s="24">
        <v>1010</v>
      </c>
      <c r="I123" s="26">
        <f t="shared" si="45"/>
        <v>4040</v>
      </c>
      <c r="J123" s="61">
        <v>10.5</v>
      </c>
      <c r="K123" s="45">
        <f>J123*H123</f>
        <v>10605</v>
      </c>
      <c r="L123" s="85">
        <f t="shared" si="48"/>
        <v>4</v>
      </c>
      <c r="M123" s="45">
        <f t="shared" si="30"/>
        <v>4040</v>
      </c>
      <c r="N123" s="61">
        <f t="shared" si="38"/>
        <v>6.5</v>
      </c>
      <c r="O123" s="45">
        <f t="shared" si="31"/>
        <v>6565</v>
      </c>
      <c r="Q123" s="89">
        <f t="shared" si="46"/>
        <v>0</v>
      </c>
    </row>
    <row r="124" spans="2:17" s="63" customFormat="1" ht="19.75" x14ac:dyDescent="0.45">
      <c r="B124" s="64">
        <f t="shared" si="42"/>
        <v>106</v>
      </c>
      <c r="C124" s="10" t="s">
        <v>208</v>
      </c>
      <c r="D124" s="65" t="s">
        <v>197</v>
      </c>
      <c r="E124" s="10" t="s">
        <v>197</v>
      </c>
      <c r="F124" s="66" t="s">
        <v>38</v>
      </c>
      <c r="G124" s="66">
        <v>8</v>
      </c>
      <c r="H124" s="67">
        <v>1400</v>
      </c>
      <c r="I124" s="68">
        <f t="shared" si="45"/>
        <v>11200</v>
      </c>
      <c r="J124" s="69">
        <v>6</v>
      </c>
      <c r="K124" s="70">
        <f>J124*H124</f>
        <v>8400</v>
      </c>
      <c r="L124" s="86">
        <f t="shared" si="47"/>
        <v>6</v>
      </c>
      <c r="M124" s="70">
        <f t="shared" si="30"/>
        <v>8400</v>
      </c>
      <c r="N124" s="69">
        <f t="shared" si="38"/>
        <v>-2</v>
      </c>
      <c r="O124" s="70"/>
      <c r="Q124" s="89">
        <f t="shared" si="46"/>
        <v>0</v>
      </c>
    </row>
    <row r="125" spans="2:17" x14ac:dyDescent="0.35">
      <c r="B125" s="37"/>
      <c r="C125" s="8"/>
      <c r="D125" s="9"/>
      <c r="E125" s="8"/>
      <c r="F125" s="8"/>
      <c r="G125" s="8"/>
      <c r="H125" s="8"/>
      <c r="I125" s="8"/>
      <c r="J125" s="11"/>
      <c r="K125" s="38"/>
      <c r="L125" s="78"/>
      <c r="M125" s="38"/>
      <c r="N125" s="11"/>
      <c r="O125" s="38"/>
    </row>
    <row r="126" spans="2:17" x14ac:dyDescent="0.35">
      <c r="B126" s="37"/>
      <c r="C126" s="8"/>
      <c r="D126" s="31" t="s">
        <v>214</v>
      </c>
      <c r="E126" s="8"/>
      <c r="F126" s="8"/>
      <c r="G126" s="8"/>
      <c r="H126" s="8"/>
      <c r="I126" s="8"/>
      <c r="J126" s="11"/>
      <c r="K126" s="38"/>
      <c r="L126" s="78"/>
      <c r="M126" s="38"/>
      <c r="N126" s="11"/>
      <c r="O126" s="38"/>
    </row>
    <row r="127" spans="2:17" x14ac:dyDescent="0.35">
      <c r="B127" s="37"/>
      <c r="C127" s="8"/>
      <c r="D127" s="31"/>
      <c r="E127" s="8"/>
      <c r="F127" s="8"/>
      <c r="G127" s="8"/>
      <c r="H127" s="8"/>
      <c r="I127" s="8"/>
      <c r="J127" s="11"/>
      <c r="K127" s="38"/>
      <c r="L127" s="78"/>
      <c r="M127" s="38"/>
      <c r="N127" s="11"/>
      <c r="O127" s="38"/>
    </row>
    <row r="128" spans="2:17" ht="19.75" x14ac:dyDescent="0.45">
      <c r="B128" s="37">
        <v>1</v>
      </c>
      <c r="C128" s="8"/>
      <c r="D128" s="9" t="s">
        <v>215</v>
      </c>
      <c r="E128" s="8"/>
      <c r="F128" s="8" t="s">
        <v>216</v>
      </c>
      <c r="G128" s="8">
        <v>1</v>
      </c>
      <c r="H128" s="8">
        <v>25000</v>
      </c>
      <c r="I128" s="8"/>
      <c r="K128" s="45">
        <f>H128*G128</f>
        <v>25000</v>
      </c>
      <c r="M128" s="45">
        <f>J128*I128</f>
        <v>0</v>
      </c>
      <c r="O128" s="45">
        <f>G128*H128</f>
        <v>25000</v>
      </c>
    </row>
    <row r="129" spans="2:15" ht="20.149999999999999" thickBot="1" x14ac:dyDescent="0.5">
      <c r="B129" s="47">
        <v>2</v>
      </c>
      <c r="C129" s="48"/>
      <c r="D129" s="49" t="s">
        <v>219</v>
      </c>
      <c r="E129" s="48"/>
      <c r="F129" s="48" t="s">
        <v>220</v>
      </c>
      <c r="G129" s="48">
        <v>1</v>
      </c>
      <c r="H129" s="48">
        <v>30000</v>
      </c>
      <c r="I129" s="48"/>
      <c r="J129" s="50"/>
      <c r="K129" s="45">
        <f>H129*G129</f>
        <v>30000</v>
      </c>
      <c r="L129" s="87"/>
      <c r="M129" s="45">
        <f>J129*I129</f>
        <v>0</v>
      </c>
      <c r="N129" s="50"/>
      <c r="O129" s="45">
        <f>G129*H129</f>
        <v>30000</v>
      </c>
    </row>
    <row r="131" spans="2:15" ht="19.75" x14ac:dyDescent="0.45">
      <c r="B131" s="3"/>
      <c r="C131" s="3"/>
      <c r="D131" s="4" t="s">
        <v>4</v>
      </c>
      <c r="E131" s="3"/>
      <c r="F131" s="3"/>
      <c r="G131" s="3"/>
      <c r="H131" s="3"/>
      <c r="I131" s="5">
        <f>I108+I94+I17+I8</f>
        <v>905380</v>
      </c>
      <c r="K131" s="5">
        <f>K108+K94+K17+K8</f>
        <v>1070930</v>
      </c>
      <c r="M131" s="5">
        <f>M108+M94+M17+M8</f>
        <v>846995</v>
      </c>
      <c r="O131" s="5">
        <f>O108+O94+O17+O8</f>
        <v>223935</v>
      </c>
    </row>
    <row r="132" spans="2:15" ht="19.75" x14ac:dyDescent="0.45">
      <c r="C132" s="6"/>
      <c r="D132" s="12"/>
      <c r="E132" s="6"/>
      <c r="F132" s="6"/>
      <c r="G132" s="92" t="s">
        <v>221</v>
      </c>
      <c r="H132" s="92"/>
      <c r="I132" s="53">
        <f>K131-I131</f>
        <v>165550</v>
      </c>
      <c r="J132" s="13"/>
      <c r="L132" s="88"/>
      <c r="N132" s="13"/>
    </row>
    <row r="133" spans="2:15" ht="19.75" x14ac:dyDescent="0.45">
      <c r="B133" s="55" t="s">
        <v>227</v>
      </c>
      <c r="C133" s="56"/>
      <c r="D133" s="57"/>
      <c r="G133" s="92"/>
      <c r="H133" s="92"/>
    </row>
    <row r="134" spans="2:15" ht="14.6" x14ac:dyDescent="0.4">
      <c r="B134" s="54" t="s">
        <v>224</v>
      </c>
      <c r="C134" s="58"/>
      <c r="D134" s="59"/>
      <c r="M134" s="89">
        <f>M131+O131</f>
        <v>1070930</v>
      </c>
    </row>
    <row r="135" spans="2:15" ht="14.6" x14ac:dyDescent="0.4">
      <c r="B135" s="54" t="s">
        <v>226</v>
      </c>
      <c r="C135" s="58"/>
      <c r="D135" s="59"/>
      <c r="M135" s="89">
        <f>M134-I131</f>
        <v>165550</v>
      </c>
    </row>
    <row r="136" spans="2:15" ht="14.6" x14ac:dyDescent="0.4">
      <c r="B136" s="54" t="s">
        <v>225</v>
      </c>
      <c r="C136" s="58"/>
      <c r="D136" s="59"/>
      <c r="M136" s="89"/>
    </row>
  </sheetData>
  <autoFilter ref="Q1:Q136"/>
  <mergeCells count="10">
    <mergeCell ref="L6:M6"/>
    <mergeCell ref="N6:O6"/>
    <mergeCell ref="G132:H133"/>
    <mergeCell ref="B3:K3"/>
    <mergeCell ref="D5:K5"/>
    <mergeCell ref="B6:C6"/>
    <mergeCell ref="D6:E6"/>
    <mergeCell ref="F6:G6"/>
    <mergeCell ref="H6:I6"/>
    <mergeCell ref="J6:K6"/>
  </mergeCells>
  <pageMargins left="0.31496062992125984" right="0.31496062992125984" top="0.31496062992125984" bottom="0.31496062992125984" header="0.31496062992125984" footer="0.31496062992125984"/>
  <pageSetup paperSize="9" scale="5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HVAC &amp; Fire</vt:lpstr>
      <vt:lpstr>'HVAC &amp; Fire'!Print_Area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Smrutika Thoti</cp:lastModifiedBy>
  <cp:lastPrinted>2024-10-21T06:54:19Z</cp:lastPrinted>
  <dcterms:modified xsi:type="dcterms:W3CDTF">2024-11-30T08:14:28Z</dcterms:modified>
</cp:coreProperties>
</file>