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rish Tirlotkar\Downloads\"/>
    </mc:Choice>
  </mc:AlternateContent>
  <bookViews>
    <workbookView xWindow="-110" yWindow="-110" windowWidth="23260" windowHeight="12580"/>
  </bookViews>
  <sheets>
    <sheet name="Extra Item"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9" i="2" l="1"/>
  <c r="E57" i="2"/>
  <c r="D59" i="2"/>
  <c r="F32" i="2"/>
  <c r="E49" i="2"/>
  <c r="E44" i="2"/>
  <c r="E43" i="2"/>
  <c r="E42" i="2"/>
  <c r="C41" i="2"/>
  <c r="E25" i="2" l="1"/>
  <c r="D41" i="2" s="1"/>
  <c r="E41" i="2" s="1"/>
  <c r="E45" i="2" s="1"/>
  <c r="E51" i="2" s="1"/>
  <c r="F23" i="2" l="1"/>
  <c r="F22" i="2"/>
  <c r="C21" i="2"/>
  <c r="F21" i="2" s="1"/>
  <c r="C20" i="2"/>
  <c r="F20" i="2" s="1"/>
  <c r="C18" i="2"/>
  <c r="F18" i="2" s="1"/>
  <c r="F12" i="2"/>
  <c r="C15" i="2"/>
  <c r="F15" i="2" s="1"/>
  <c r="C14" i="2"/>
  <c r="F14" i="2" s="1"/>
  <c r="C13" i="2"/>
  <c r="F13" i="2" s="1"/>
  <c r="F11" i="2"/>
  <c r="C19" i="2"/>
  <c r="F19" i="2" s="1"/>
  <c r="C17" i="2"/>
  <c r="F17" i="2" s="1"/>
  <c r="C16" i="2"/>
  <c r="F16" i="2" s="1"/>
  <c r="F33" i="2" l="1"/>
  <c r="F34" i="2" s="1"/>
</calcChain>
</file>

<file path=xl/sharedStrings.xml><?xml version="1.0" encoding="utf-8"?>
<sst xmlns="http://schemas.openxmlformats.org/spreadsheetml/2006/main" count="92" uniqueCount="71">
  <si>
    <t>Sr. No</t>
  </si>
  <si>
    <t>Description</t>
  </si>
  <si>
    <t>Rate</t>
  </si>
  <si>
    <t>Amount</t>
  </si>
  <si>
    <t>RFT</t>
  </si>
  <si>
    <t>Removing Exiting loose materil from the colunm &amp; re plaster with using Micro pour Cement plaster for Existing wall crack and columns crack area (only laber)</t>
  </si>
  <si>
    <t>Unit</t>
  </si>
  <si>
    <t>Existing Bulk head Demolition</t>
  </si>
  <si>
    <t>Sq.ft</t>
  </si>
  <si>
    <t>a</t>
  </si>
  <si>
    <t>Above A.C unit Partition</t>
  </si>
  <si>
    <t>Ply Partition</t>
  </si>
  <si>
    <t>Existing Loose Marble Removing</t>
  </si>
  <si>
    <t>b</t>
  </si>
  <si>
    <t>c</t>
  </si>
  <si>
    <t>Rft</t>
  </si>
  <si>
    <t>Bulked bottom with Trap door</t>
  </si>
  <si>
    <t>P/A Texture paint on Front Facade existing Fin top including scrapping of exiting plaster filling of crack, fixing of calcium silicate board in between two finns including approved color shead on it (ashian paint)</t>
  </si>
  <si>
    <t xml:space="preserve">P/F 100*100 mm  M.S. Angle for Main door fixing </t>
  </si>
  <si>
    <t xml:space="preserve">Remarks </t>
  </si>
  <si>
    <t xml:space="preserve">Rate As per Existing Approved </t>
  </si>
  <si>
    <t xml:space="preserve">Providing &amp; Fixing Mirror Paneling at Staircase made to be Alluminium framing with 12mm thk Plywood with 6mm thk Mirror &amp; border metal profile as per detail drawing &amp; design given by architect. </t>
  </si>
  <si>
    <t xml:space="preserve">Removing Staircase side wall Mirror Cladding </t>
  </si>
  <si>
    <t>Removing Existing Fabric wall ply paneling with wooden Partition.</t>
  </si>
  <si>
    <t xml:space="preserve">New </t>
  </si>
  <si>
    <t xml:space="preserve">Providing &amp; Fixing Aluminium framing made to be 25 mm *25 mm Alluminium pipe for Fabric wall paneling. </t>
  </si>
  <si>
    <t xml:space="preserve">Providing &amp; Fixing 12mm thk Plywood on Existing framing for Fabric wall paneling. </t>
  </si>
  <si>
    <t xml:space="preserve">BHAKAR INTERIOR </t>
  </si>
  <si>
    <t>#33, GROUND FLOOR, NEW APOLLO IND ESTATE, MOGRA VILLAGE ROAD, ANDHERI EAST, MUMBAI - 400 069</t>
  </si>
  <si>
    <t xml:space="preserve">To, </t>
  </si>
  <si>
    <t xml:space="preserve">Kapco Banquets &amp; Catering Pvt. Ltd. </t>
  </si>
  <si>
    <t>Worli Mumbai - 400018</t>
  </si>
  <si>
    <t xml:space="preserve">Total Amount </t>
  </si>
  <si>
    <t xml:space="preserve">GST @ 18% </t>
  </si>
  <si>
    <t xml:space="preserve">Total Amount with GST </t>
  </si>
  <si>
    <t>Date :- 25.08.2024</t>
  </si>
  <si>
    <r>
      <t xml:space="preserve">P/F Bulkhead inside ceilling made 50mm x 50mm M.S. pipe for framing and 50mm x 50mm L Angel with 12mm thk plywood &amp; Rubber Sheet insulation with above waterproofing work as per detail drawing &amp; design given by architect. 
</t>
    </r>
    <r>
      <rPr>
        <b/>
        <sz val="11"/>
        <color theme="1"/>
        <rFont val="Calibri"/>
        <family val="2"/>
      </rPr>
      <t>(Note :- ACP Cladding &amp; UV board fixing item already Considered in existing work order.)</t>
    </r>
  </si>
  <si>
    <t xml:space="preserve"> </t>
  </si>
  <si>
    <t>Note :</t>
  </si>
  <si>
    <t>Rates of Items highlighted with blue colour are checked and verified.</t>
  </si>
  <si>
    <t>New Bulk head Above Framing</t>
  </si>
  <si>
    <t xml:space="preserve">Final expected cost of Bulkhead is as below : </t>
  </si>
  <si>
    <t>2a</t>
  </si>
  <si>
    <t>2b</t>
  </si>
  <si>
    <t>2c</t>
  </si>
  <si>
    <t>2d</t>
  </si>
  <si>
    <t>Qty</t>
  </si>
  <si>
    <t>Quantity</t>
  </si>
  <si>
    <r>
      <t xml:space="preserve">ACP sheet along with framing over the bulkhead </t>
    </r>
    <r>
      <rPr>
        <b/>
        <sz val="11"/>
        <color theme="1"/>
        <rFont val="Calibri"/>
        <family val="2"/>
        <scheme val="minor"/>
      </rPr>
      <t xml:space="preserve">(Rate as per tender BOQ)  </t>
    </r>
  </si>
  <si>
    <r>
      <t xml:space="preserve">UV board under the bulkhead other than trap door area.  </t>
    </r>
    <r>
      <rPr>
        <b/>
        <sz val="11"/>
        <color theme="1"/>
        <rFont val="Calibri"/>
        <family val="2"/>
        <scheme val="minor"/>
      </rPr>
      <t>(negotiated rate)</t>
    </r>
  </si>
  <si>
    <r>
      <t xml:space="preserve">Trap door framing, trap door with UV board </t>
    </r>
    <r>
      <rPr>
        <b/>
        <sz val="11"/>
        <color theme="1"/>
        <rFont val="Calibri"/>
        <family val="2"/>
        <scheme val="minor"/>
      </rPr>
      <t xml:space="preserve">(Rate as per tender BOQ)  </t>
    </r>
  </si>
  <si>
    <t>As per extra item 12a above</t>
  </si>
  <si>
    <t xml:space="preserve">Sub :- Revised Quotation for Extra Interior work at Blue Sea Banquet. </t>
  </si>
  <si>
    <t>Amount loaded in Tender BOQ</t>
  </si>
  <si>
    <t>3a</t>
  </si>
  <si>
    <t xml:space="preserve">BOQ Line item 139 : ACP cladding </t>
  </si>
  <si>
    <t>3b</t>
  </si>
  <si>
    <t xml:space="preserve">BOQ Line item 193 : UV board ceiling under Bulkhead </t>
  </si>
  <si>
    <t>Total expected cost of Bulkhead as per extra item</t>
  </si>
  <si>
    <t xml:space="preserve">Total amount loaded in BOQ for Bulkhead work </t>
  </si>
  <si>
    <t xml:space="preserve">Net incremental Amount </t>
  </si>
  <si>
    <t>Main entrance Portal</t>
  </si>
  <si>
    <t xml:space="preserve">MS structure including both side Aluminum framing </t>
  </si>
  <si>
    <t>Double height entrance portal</t>
  </si>
  <si>
    <t xml:space="preserve">Removing of existing marble with existing panelling and new aglomorated marble fixing on new framing and ply </t>
  </si>
  <si>
    <t xml:space="preserve">Structural support for staircase landing </t>
  </si>
  <si>
    <t xml:space="preserve">Providing &amp; Fixing MS C chenal for 150mm x 75mm x 5mm with necessary base plate &amp; angle bolt for Staircase area. </t>
  </si>
  <si>
    <t xml:space="preserve">As per new Drawing </t>
  </si>
  <si>
    <t xml:space="preserve">As per Work Order Amount </t>
  </si>
  <si>
    <t xml:space="preserve">Diffrence Cost Increased </t>
  </si>
  <si>
    <t>Net incremental cost on Main Entry Portal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</si>
</sst>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0.0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Calibri"/>
      <family val="2"/>
    </font>
    <font>
      <sz val="10"/>
      <name val="Arial"/>
      <family val="2"/>
      <charset val="1"/>
    </font>
    <font>
      <b/>
      <sz val="30"/>
      <color rgb="FFFF0000"/>
      <name val="Times New Roman"/>
      <family val="1"/>
    </font>
    <font>
      <b/>
      <sz val="7"/>
      <color rgb="FF00B0F0"/>
      <name val="Times New Roman"/>
      <family val="1"/>
    </font>
    <font>
      <b/>
      <sz val="10"/>
      <name val="Times New Roman"/>
      <family val="1"/>
    </font>
    <font>
      <b/>
      <sz val="12"/>
      <name val="Times New Roman"/>
      <family val="1"/>
    </font>
    <font>
      <sz val="10"/>
      <name val="Arial"/>
      <family val="2"/>
    </font>
    <font>
      <b/>
      <sz val="11"/>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auto="1"/>
      </left>
      <right/>
      <top style="thin">
        <color indexed="64"/>
      </top>
      <bottom style="medium">
        <color indexed="64"/>
      </bottom>
      <diagonal/>
    </border>
    <border>
      <left/>
      <right/>
      <top style="thin">
        <color indexed="64"/>
      </top>
      <bottom style="medium">
        <color indexed="64"/>
      </bottom>
      <diagonal/>
    </border>
    <border>
      <left style="medium">
        <color auto="1"/>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s>
  <cellStyleXfs count="8">
    <xf numFmtId="0" fontId="0" fillId="0" borderId="0"/>
    <xf numFmtId="43" fontId="1" fillId="0" borderId="0" applyFont="0" applyFill="0" applyBorder="0" applyAlignment="0" applyProtection="0"/>
    <xf numFmtId="0" fontId="4" fillId="0" borderId="0"/>
    <xf numFmtId="0" fontId="1" fillId="0" borderId="0"/>
    <xf numFmtId="0" fontId="9" fillId="0" borderId="0"/>
    <xf numFmtId="164" fontId="9" fillId="0" borderId="0" applyFill="0" applyBorder="0" applyAlignment="0" applyProtection="0"/>
    <xf numFmtId="9" fontId="9" fillId="0" borderId="0" applyFont="0" applyFill="0" applyBorder="0" applyAlignment="0" applyProtection="0"/>
    <xf numFmtId="0" fontId="9" fillId="0" borderId="0" applyFill="0" applyBorder="0" applyAlignment="0" applyProtection="0"/>
  </cellStyleXfs>
  <cellXfs count="110">
    <xf numFmtId="0" fontId="0" fillId="0" borderId="0" xfId="0"/>
    <xf numFmtId="0" fontId="0" fillId="0" borderId="0" xfId="0" applyAlignment="1">
      <alignment horizontal="right" vertical="center"/>
    </xf>
    <xf numFmtId="43" fontId="0" fillId="0" borderId="0" xfId="1" applyFont="1"/>
    <xf numFmtId="0" fontId="0" fillId="0" borderId="1" xfId="0" applyBorder="1" applyAlignment="1">
      <alignment horizontal="center" vertical="center"/>
    </xf>
    <xf numFmtId="43" fontId="0" fillId="0" borderId="1" xfId="1" applyFont="1" applyBorder="1" applyAlignment="1">
      <alignment horizontal="center" vertical="center"/>
    </xf>
    <xf numFmtId="0" fontId="2" fillId="0" borderId="1" xfId="0" applyFont="1" applyBorder="1" applyAlignment="1">
      <alignment horizontal="right" vertical="center"/>
    </xf>
    <xf numFmtId="0" fontId="2" fillId="0" borderId="1" xfId="0" applyFont="1" applyBorder="1" applyAlignment="1">
      <alignment horizontal="center" vertical="center"/>
    </xf>
    <xf numFmtId="43" fontId="2" fillId="0" borderId="1" xfId="1" applyFont="1" applyBorder="1" applyAlignment="1">
      <alignment horizontal="center" vertical="center"/>
    </xf>
    <xf numFmtId="0" fontId="0" fillId="0" borderId="1" xfId="0" applyBorder="1" applyAlignment="1">
      <alignment horizontal="left" vertical="center" wrapText="1"/>
    </xf>
    <xf numFmtId="0" fontId="2" fillId="0" borderId="1" xfId="0" applyFont="1" applyBorder="1" applyAlignment="1">
      <alignment horizontal="left" vertical="center"/>
    </xf>
    <xf numFmtId="0" fontId="0" fillId="0" borderId="1" xfId="0" applyBorder="1" applyAlignment="1">
      <alignment horizontal="left" vertical="center"/>
    </xf>
    <xf numFmtId="43" fontId="0" fillId="2" borderId="1" xfId="1" applyFont="1" applyFill="1" applyBorder="1" applyAlignment="1">
      <alignment horizontal="center" vertical="center"/>
    </xf>
    <xf numFmtId="43" fontId="0" fillId="0" borderId="1" xfId="1" applyFont="1" applyBorder="1" applyAlignment="1">
      <alignment horizontal="left" vertical="center" wrapText="1"/>
    </xf>
    <xf numFmtId="2" fontId="0" fillId="0" borderId="0" xfId="0" applyNumberFormat="1"/>
    <xf numFmtId="0" fontId="6" fillId="0" borderId="0" xfId="2" applyFont="1" applyAlignment="1">
      <alignment horizontal="center" vertical="center" wrapText="1"/>
    </xf>
    <xf numFmtId="0" fontId="7" fillId="0" borderId="0" xfId="2" applyFont="1" applyAlignment="1">
      <alignment horizontal="left" vertical="center" wrapText="1"/>
    </xf>
    <xf numFmtId="0" fontId="7" fillId="0" borderId="0" xfId="2" applyFont="1" applyAlignment="1">
      <alignment horizontal="center" vertical="center" wrapText="1"/>
    </xf>
    <xf numFmtId="43" fontId="0" fillId="0" borderId="0" xfId="0" applyNumberFormat="1"/>
    <xf numFmtId="0" fontId="2" fillId="3" borderId="1" xfId="0" applyFont="1" applyFill="1" applyBorder="1" applyAlignment="1">
      <alignment horizontal="center" vertical="center"/>
    </xf>
    <xf numFmtId="0" fontId="0" fillId="3" borderId="1" xfId="0" applyFill="1" applyBorder="1" applyAlignment="1">
      <alignment horizontal="left" vertical="center" wrapText="1"/>
    </xf>
    <xf numFmtId="43" fontId="0" fillId="3" borderId="1" xfId="1" applyFont="1" applyFill="1" applyBorder="1" applyAlignment="1">
      <alignment horizontal="center" vertical="center"/>
    </xf>
    <xf numFmtId="43" fontId="0" fillId="3" borderId="1" xfId="1" applyFont="1" applyFill="1" applyBorder="1" applyAlignment="1">
      <alignment horizontal="left" vertical="center" wrapText="1"/>
    </xf>
    <xf numFmtId="43" fontId="0" fillId="3" borderId="1" xfId="1" applyFont="1" applyFill="1" applyBorder="1" applyAlignment="1">
      <alignment horizontal="center" vertical="center" wrapText="1"/>
    </xf>
    <xf numFmtId="0" fontId="0" fillId="3" borderId="1" xfId="0" applyFill="1" applyBorder="1" applyAlignment="1">
      <alignment horizontal="center" vertical="center"/>
    </xf>
    <xf numFmtId="9" fontId="0" fillId="0" borderId="0" xfId="0" applyNumberFormat="1"/>
    <xf numFmtId="0" fontId="0" fillId="0" borderId="8" xfId="0" applyBorder="1" applyAlignment="1">
      <alignment horizontal="center" vertical="center"/>
    </xf>
    <xf numFmtId="43" fontId="2" fillId="0" borderId="8" xfId="1" applyFont="1" applyBorder="1" applyAlignment="1">
      <alignment horizontal="center" vertical="center"/>
    </xf>
    <xf numFmtId="43" fontId="0" fillId="0" borderId="8" xfId="1" applyFont="1" applyBorder="1" applyAlignment="1">
      <alignment horizontal="center" vertical="center"/>
    </xf>
    <xf numFmtId="0" fontId="0" fillId="2" borderId="12" xfId="0" applyFill="1" applyBorder="1" applyAlignment="1">
      <alignment horizontal="right" vertical="center"/>
    </xf>
    <xf numFmtId="0" fontId="0" fillId="2" borderId="13" xfId="0" applyFill="1" applyBorder="1"/>
    <xf numFmtId="43" fontId="0" fillId="2" borderId="13" xfId="1" applyFont="1" applyFill="1" applyBorder="1"/>
    <xf numFmtId="43" fontId="0" fillId="2" borderId="14" xfId="1" applyFont="1" applyFill="1" applyBorder="1"/>
    <xf numFmtId="0" fontId="0" fillId="2" borderId="4" xfId="0" applyFill="1" applyBorder="1" applyAlignment="1">
      <alignment horizontal="right" vertical="center"/>
    </xf>
    <xf numFmtId="0" fontId="0" fillId="2" borderId="0" xfId="0" applyFill="1"/>
    <xf numFmtId="43" fontId="0" fillId="2" borderId="0" xfId="1" applyFont="1" applyFill="1" applyBorder="1"/>
    <xf numFmtId="43" fontId="0" fillId="2" borderId="15" xfId="1" applyFont="1" applyFill="1" applyBorder="1"/>
    <xf numFmtId="0" fontId="0" fillId="2" borderId="16" xfId="0" applyFill="1" applyBorder="1" applyAlignment="1">
      <alignment horizontal="right" vertical="center"/>
    </xf>
    <xf numFmtId="0" fontId="0" fillId="2" borderId="17" xfId="0" applyFill="1" applyBorder="1"/>
    <xf numFmtId="43" fontId="0" fillId="2" borderId="17" xfId="1" applyFont="1" applyFill="1" applyBorder="1"/>
    <xf numFmtId="43" fontId="0" fillId="2" borderId="18" xfId="1" applyFont="1" applyFill="1" applyBorder="1"/>
    <xf numFmtId="43" fontId="0" fillId="2" borderId="1" xfId="1" applyFont="1" applyFill="1" applyBorder="1"/>
    <xf numFmtId="0" fontId="0" fillId="2" borderId="21" xfId="1" applyNumberFormat="1" applyFont="1" applyFill="1" applyBorder="1"/>
    <xf numFmtId="37" fontId="0" fillId="2" borderId="21" xfId="1" applyNumberFormat="1" applyFont="1" applyFill="1" applyBorder="1"/>
    <xf numFmtId="43" fontId="0" fillId="2" borderId="22" xfId="1" applyFont="1" applyFill="1" applyBorder="1" applyAlignment="1">
      <alignment wrapText="1"/>
    </xf>
    <xf numFmtId="37" fontId="0" fillId="2" borderId="23" xfId="1" applyNumberFormat="1" applyFont="1" applyFill="1" applyBorder="1"/>
    <xf numFmtId="43" fontId="0" fillId="2" borderId="7" xfId="1" applyFont="1" applyFill="1" applyBorder="1"/>
    <xf numFmtId="43" fontId="0" fillId="2" borderId="25" xfId="1" applyFont="1" applyFill="1" applyBorder="1"/>
    <xf numFmtId="43" fontId="2" fillId="2" borderId="24" xfId="1" applyFont="1" applyFill="1" applyBorder="1" applyAlignment="1">
      <alignment horizontal="center"/>
    </xf>
    <xf numFmtId="43" fontId="2" fillId="2" borderId="19" xfId="1" applyFont="1" applyFill="1" applyBorder="1" applyAlignment="1">
      <alignment horizontal="center"/>
    </xf>
    <xf numFmtId="43" fontId="2" fillId="2" borderId="20" xfId="1" applyFont="1" applyFill="1" applyBorder="1" applyAlignment="1">
      <alignment horizontal="center"/>
    </xf>
    <xf numFmtId="43" fontId="2" fillId="2" borderId="0" xfId="1" applyFont="1" applyFill="1" applyBorder="1" applyAlignment="1">
      <alignment horizontal="center" vertical="top" wrapText="1"/>
    </xf>
    <xf numFmtId="0" fontId="2" fillId="2" borderId="0" xfId="1" applyNumberFormat="1" applyFont="1" applyFill="1" applyBorder="1"/>
    <xf numFmtId="0" fontId="2" fillId="2" borderId="33" xfId="1" applyNumberFormat="1" applyFont="1" applyFill="1" applyBorder="1"/>
    <xf numFmtId="0" fontId="2" fillId="2" borderId="15" xfId="1" applyNumberFormat="1" applyFont="1" applyFill="1" applyBorder="1" applyAlignment="1">
      <alignment horizontal="right" vertical="center"/>
    </xf>
    <xf numFmtId="0" fontId="2" fillId="2" borderId="34" xfId="0" applyFont="1" applyFill="1" applyBorder="1"/>
    <xf numFmtId="0" fontId="0" fillId="2" borderId="35" xfId="0" applyFill="1" applyBorder="1"/>
    <xf numFmtId="0" fontId="0" fillId="2" borderId="35" xfId="0" applyFill="1" applyBorder="1" applyAlignment="1">
      <alignment wrapText="1"/>
    </xf>
    <xf numFmtId="0" fontId="0" fillId="2" borderId="36" xfId="0" applyFill="1" applyBorder="1" applyAlignment="1">
      <alignment wrapText="1"/>
    </xf>
    <xf numFmtId="0" fontId="0" fillId="2" borderId="26" xfId="0" applyFill="1" applyBorder="1" applyAlignment="1">
      <alignment horizontal="right" vertical="center"/>
    </xf>
    <xf numFmtId="0" fontId="0" fillId="2" borderId="27" xfId="0" applyFill="1" applyBorder="1" applyAlignment="1">
      <alignment horizontal="right" vertical="center"/>
    </xf>
    <xf numFmtId="0" fontId="0" fillId="2" borderId="28" xfId="0" applyFill="1" applyBorder="1" applyAlignment="1">
      <alignment horizontal="right" vertical="center"/>
    </xf>
    <xf numFmtId="43" fontId="2" fillId="2" borderId="37" xfId="1" applyFont="1" applyFill="1" applyBorder="1"/>
    <xf numFmtId="43" fontId="0" fillId="2" borderId="19" xfId="1" applyFont="1" applyFill="1" applyBorder="1"/>
    <xf numFmtId="43" fontId="0" fillId="2" borderId="20" xfId="1" applyFont="1" applyFill="1" applyBorder="1"/>
    <xf numFmtId="43" fontId="0" fillId="2" borderId="38" xfId="1" applyFont="1" applyFill="1" applyBorder="1"/>
    <xf numFmtId="43" fontId="0" fillId="2" borderId="21" xfId="1" applyFont="1" applyFill="1" applyBorder="1"/>
    <xf numFmtId="0" fontId="0" fillId="3" borderId="5" xfId="0" applyFill="1" applyBorder="1" applyAlignment="1">
      <alignment horizontal="left" vertical="center" wrapText="1"/>
    </xf>
    <xf numFmtId="43" fontId="0" fillId="3" borderId="6" xfId="1" applyFont="1" applyFill="1" applyBorder="1" applyAlignment="1">
      <alignment horizontal="center" vertical="center"/>
    </xf>
    <xf numFmtId="43" fontId="0" fillId="3" borderId="7" xfId="1" applyFont="1" applyFill="1" applyBorder="1" applyAlignment="1">
      <alignment horizontal="center" vertical="center"/>
    </xf>
    <xf numFmtId="0" fontId="0" fillId="0" borderId="1" xfId="0" applyFill="1" applyBorder="1" applyAlignment="1">
      <alignment horizontal="center" vertical="center"/>
    </xf>
    <xf numFmtId="0" fontId="0" fillId="0" borderId="5" xfId="0" applyFill="1" applyBorder="1" applyAlignment="1">
      <alignment horizontal="left" vertical="center" wrapText="1"/>
    </xf>
    <xf numFmtId="43" fontId="0" fillId="0" borderId="6" xfId="1" applyFont="1" applyFill="1" applyBorder="1" applyAlignment="1">
      <alignment horizontal="center" vertical="center"/>
    </xf>
    <xf numFmtId="43" fontId="0" fillId="0" borderId="7" xfId="1" applyFont="1" applyFill="1" applyBorder="1" applyAlignment="1">
      <alignment horizontal="center" vertical="center"/>
    </xf>
    <xf numFmtId="43" fontId="0" fillId="0" borderId="1" xfId="1" applyFont="1" applyFill="1" applyBorder="1" applyAlignment="1">
      <alignment horizontal="center" vertical="center"/>
    </xf>
    <xf numFmtId="0" fontId="0" fillId="3" borderId="1" xfId="0" applyFill="1" applyBorder="1" applyAlignment="1">
      <alignment wrapText="1"/>
    </xf>
    <xf numFmtId="0" fontId="0" fillId="2" borderId="44" xfId="0" applyFill="1" applyBorder="1" applyAlignment="1">
      <alignment horizontal="right" vertical="center"/>
    </xf>
    <xf numFmtId="43" fontId="0" fillId="2" borderId="42" xfId="1" applyFont="1" applyFill="1" applyBorder="1" applyAlignment="1">
      <alignment wrapText="1"/>
    </xf>
    <xf numFmtId="43" fontId="0" fillId="2" borderId="8" xfId="1" applyFont="1" applyFill="1" applyBorder="1"/>
    <xf numFmtId="43" fontId="0" fillId="2" borderId="43" xfId="1" applyFont="1" applyFill="1" applyBorder="1"/>
    <xf numFmtId="0" fontId="0" fillId="2" borderId="0" xfId="0" applyFill="1" applyBorder="1"/>
    <xf numFmtId="0" fontId="10" fillId="2" borderId="0" xfId="0" applyFont="1" applyFill="1" applyBorder="1"/>
    <xf numFmtId="0" fontId="2" fillId="2" borderId="31" xfId="0" applyFont="1" applyFill="1" applyBorder="1" applyAlignment="1">
      <alignment vertical="center"/>
    </xf>
    <xf numFmtId="0" fontId="0" fillId="2" borderId="32" xfId="0" applyFill="1" applyBorder="1" applyAlignment="1">
      <alignment vertical="center"/>
    </xf>
    <xf numFmtId="43" fontId="0" fillId="2" borderId="33" xfId="1" applyFont="1" applyFill="1" applyBorder="1"/>
    <xf numFmtId="43" fontId="0" fillId="2" borderId="41" xfId="1" applyFont="1" applyFill="1" applyBorder="1"/>
    <xf numFmtId="43" fontId="2" fillId="2" borderId="33" xfId="1" applyFont="1" applyFill="1" applyBorder="1"/>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pplyAlignment="1">
      <alignment horizontal="center" vertical="center"/>
    </xf>
    <xf numFmtId="0" fontId="0" fillId="2" borderId="8" xfId="0"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43" fontId="2" fillId="2" borderId="31" xfId="1" applyFont="1" applyFill="1" applyBorder="1" applyAlignment="1">
      <alignment horizontal="center" vertical="top" wrapText="1"/>
    </xf>
    <xf numFmtId="43" fontId="2" fillId="2" borderId="32" xfId="1" applyFont="1" applyFill="1" applyBorder="1" applyAlignment="1">
      <alignment horizontal="center" vertical="top" wrapText="1"/>
    </xf>
    <xf numFmtId="0" fontId="5" fillId="0" borderId="4" xfId="2" applyFont="1" applyBorder="1" applyAlignment="1">
      <alignment horizontal="center" vertical="center"/>
    </xf>
    <xf numFmtId="0" fontId="5" fillId="0" borderId="0" xfId="2" applyFont="1" applyAlignment="1">
      <alignment horizontal="center" vertical="center"/>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7" fillId="0" borderId="0" xfId="2" applyFont="1" applyAlignment="1">
      <alignment horizontal="left" vertical="center" wrapText="1"/>
    </xf>
    <xf numFmtId="0" fontId="2" fillId="0" borderId="0" xfId="0" applyFont="1" applyAlignment="1">
      <alignment horizontal="center"/>
    </xf>
    <xf numFmtId="43" fontId="2" fillId="2" borderId="29" xfId="1" applyFont="1" applyFill="1" applyBorder="1" applyAlignment="1">
      <alignment horizontal="center" vertical="top" wrapText="1"/>
    </xf>
    <xf numFmtId="43" fontId="2" fillId="2" borderId="30" xfId="1" applyFont="1" applyFill="1" applyBorder="1" applyAlignment="1">
      <alignment horizontal="center" vertical="top" wrapText="1"/>
    </xf>
    <xf numFmtId="0" fontId="8" fillId="0" borderId="0" xfId="2"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43" fontId="0" fillId="4" borderId="1" xfId="1" applyFont="1" applyFill="1" applyBorder="1" applyAlignment="1">
      <alignment horizontal="center" vertical="center"/>
    </xf>
  </cellXfs>
  <cellStyles count="8">
    <cellStyle name="Comma" xfId="1" builtinId="3"/>
    <cellStyle name="Comma 15" xfId="5"/>
    <cellStyle name="Excel_BuiltIn_Currency 1" xfId="7"/>
    <cellStyle name="Normal" xfId="0" builtinId="0"/>
    <cellStyle name="Normal 2 2 2 4" xfId="4"/>
    <cellStyle name="Normal 2 3 2" xfId="3"/>
    <cellStyle name="Normal 3 4" xfId="2"/>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7</xdr:col>
      <xdr:colOff>35522</xdr:colOff>
      <xdr:row>24</xdr:row>
      <xdr:rowOff>30564</xdr:rowOff>
    </xdr:from>
    <xdr:to>
      <xdr:col>7</xdr:col>
      <xdr:colOff>3295879</xdr:colOff>
      <xdr:row>24</xdr:row>
      <xdr:rowOff>1517879</xdr:rowOff>
    </xdr:to>
    <xdr:pic>
      <xdr:nvPicPr>
        <xdr:cNvPr id="4" name="Picture 3">
          <a:extLst>
            <a:ext uri="{FF2B5EF4-FFF2-40B4-BE49-F238E27FC236}">
              <a16:creationId xmlns:a16="http://schemas.microsoft.com/office/drawing/2014/main" id="{3DD66E0D-0C38-43B9-8621-3EBFF4ABF6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79908" y="8941986"/>
          <a:ext cx="3260357" cy="1487315"/>
        </a:xfrm>
        <a:prstGeom prst="rect">
          <a:avLst/>
        </a:prstGeom>
      </xdr:spPr>
    </xdr:pic>
    <xdr:clientData/>
  </xdr:twoCellAnchor>
  <xdr:twoCellAnchor editAs="oneCell">
    <xdr:from>
      <xdr:col>7</xdr:col>
      <xdr:colOff>5137</xdr:colOff>
      <xdr:row>20</xdr:row>
      <xdr:rowOff>358738</xdr:rowOff>
    </xdr:from>
    <xdr:to>
      <xdr:col>8</xdr:col>
      <xdr:colOff>152</xdr:colOff>
      <xdr:row>21</xdr:row>
      <xdr:rowOff>1638200</xdr:rowOff>
    </xdr:to>
    <xdr:pic>
      <xdr:nvPicPr>
        <xdr:cNvPr id="6" name="Picture 5">
          <a:extLst>
            <a:ext uri="{FF2B5EF4-FFF2-40B4-BE49-F238E27FC236}">
              <a16:creationId xmlns:a16="http://schemas.microsoft.com/office/drawing/2014/main" id="{C5E003EF-3F10-4559-941D-833CE95C2DD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7959245" y="7814615"/>
          <a:ext cx="3323163" cy="1642877"/>
        </a:xfrm>
        <a:prstGeom prst="rect">
          <a:avLst/>
        </a:prstGeom>
      </xdr:spPr>
    </xdr:pic>
    <xdr:clientData/>
  </xdr:twoCellAnchor>
  <xdr:twoCellAnchor editAs="oneCell">
    <xdr:from>
      <xdr:col>7</xdr:col>
      <xdr:colOff>82064</xdr:colOff>
      <xdr:row>18</xdr:row>
      <xdr:rowOff>17584</xdr:rowOff>
    </xdr:from>
    <xdr:to>
      <xdr:col>7</xdr:col>
      <xdr:colOff>1543898</xdr:colOff>
      <xdr:row>18</xdr:row>
      <xdr:rowOff>1579154</xdr:rowOff>
    </xdr:to>
    <xdr:pic>
      <xdr:nvPicPr>
        <xdr:cNvPr id="8" name="Picture 7">
          <a:extLst>
            <a:ext uri="{FF2B5EF4-FFF2-40B4-BE49-F238E27FC236}">
              <a16:creationId xmlns:a16="http://schemas.microsoft.com/office/drawing/2014/main" id="{C3B9E377-32D2-4D68-95D7-4BDA572A38EF}"/>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036172" y="5316415"/>
          <a:ext cx="1461834" cy="1561570"/>
        </a:xfrm>
        <a:prstGeom prst="rect">
          <a:avLst/>
        </a:prstGeom>
      </xdr:spPr>
    </xdr:pic>
    <xdr:clientData/>
  </xdr:twoCellAnchor>
  <xdr:twoCellAnchor editAs="oneCell">
    <xdr:from>
      <xdr:col>7</xdr:col>
      <xdr:colOff>1644692</xdr:colOff>
      <xdr:row>18</xdr:row>
      <xdr:rowOff>9322</xdr:rowOff>
    </xdr:from>
    <xdr:to>
      <xdr:col>7</xdr:col>
      <xdr:colOff>3206262</xdr:colOff>
      <xdr:row>18</xdr:row>
      <xdr:rowOff>1570892</xdr:rowOff>
    </xdr:to>
    <xdr:pic>
      <xdr:nvPicPr>
        <xdr:cNvPr id="10" name="Picture 9">
          <a:extLst>
            <a:ext uri="{FF2B5EF4-FFF2-40B4-BE49-F238E27FC236}">
              <a16:creationId xmlns:a16="http://schemas.microsoft.com/office/drawing/2014/main" id="{2DAADA53-FBAE-4124-876F-CA25F4E45BB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98800" y="5308153"/>
          <a:ext cx="1561570" cy="1561570"/>
        </a:xfrm>
        <a:prstGeom prst="rect">
          <a:avLst/>
        </a:prstGeom>
      </xdr:spPr>
    </xdr:pic>
    <xdr:clientData/>
  </xdr:twoCellAnchor>
  <xdr:twoCellAnchor editAs="oneCell">
    <xdr:from>
      <xdr:col>7</xdr:col>
      <xdr:colOff>433754</xdr:colOff>
      <xdr:row>21</xdr:row>
      <xdr:rowOff>1648941</xdr:rowOff>
    </xdr:from>
    <xdr:to>
      <xdr:col>7</xdr:col>
      <xdr:colOff>2022231</xdr:colOff>
      <xdr:row>22</xdr:row>
      <xdr:rowOff>990601</xdr:rowOff>
    </xdr:to>
    <xdr:pic>
      <xdr:nvPicPr>
        <xdr:cNvPr id="12" name="Picture 11">
          <a:extLst>
            <a:ext uri="{FF2B5EF4-FFF2-40B4-BE49-F238E27FC236}">
              <a16:creationId xmlns:a16="http://schemas.microsoft.com/office/drawing/2014/main" id="{AFFC8EC4-491D-460D-A9BF-74E9FE4044B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8387862" y="9468233"/>
          <a:ext cx="1588477" cy="9946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1"/>
  <sheetViews>
    <sheetView tabSelected="1" topLeftCell="A14" zoomScaleNormal="100" workbookViewId="0">
      <selection activeCell="C20" sqref="C20"/>
    </sheetView>
  </sheetViews>
  <sheetFormatPr defaultRowHeight="14.5" x14ac:dyDescent="0.35"/>
  <cols>
    <col min="1" max="1" width="8.90625" style="1"/>
    <col min="2" max="2" width="45" bestFit="1" customWidth="1"/>
    <col min="3" max="3" width="13.90625" style="2" customWidth="1"/>
    <col min="4" max="4" width="11.6328125" style="2" customWidth="1"/>
    <col min="5" max="5" width="13.81640625" style="2" customWidth="1"/>
    <col min="6" max="6" width="16.453125" style="2" customWidth="1"/>
    <col min="7" max="7" width="20.36328125" style="2" customWidth="1"/>
    <col min="8" max="8" width="48.54296875" customWidth="1"/>
    <col min="9" max="9" width="12.36328125" bestFit="1" customWidth="1"/>
    <col min="16" max="16" width="13.08984375" bestFit="1" customWidth="1"/>
  </cols>
  <sheetData>
    <row r="1" spans="1:7" ht="38" x14ac:dyDescent="0.35">
      <c r="A1" s="94" t="s">
        <v>27</v>
      </c>
      <c r="B1" s="95"/>
      <c r="C1" s="95"/>
      <c r="D1" s="95"/>
      <c r="E1" s="95"/>
      <c r="F1" s="95"/>
      <c r="G1" s="95"/>
    </row>
    <row r="2" spans="1:7" ht="15" customHeight="1" thickBot="1" x14ac:dyDescent="0.4">
      <c r="A2" s="96" t="s">
        <v>28</v>
      </c>
      <c r="B2" s="97"/>
      <c r="C2" s="97"/>
      <c r="D2" s="97"/>
      <c r="E2" s="97"/>
      <c r="F2" s="97"/>
      <c r="G2" s="97"/>
    </row>
    <row r="3" spans="1:7" ht="15" customHeight="1" x14ac:dyDescent="0.35">
      <c r="A3" s="14"/>
      <c r="B3" s="14"/>
      <c r="C3" s="14"/>
      <c r="D3" s="14"/>
      <c r="E3"/>
      <c r="F3"/>
      <c r="G3"/>
    </row>
    <row r="4" spans="1:7" ht="15" customHeight="1" x14ac:dyDescent="0.35">
      <c r="A4" s="15" t="s">
        <v>29</v>
      </c>
      <c r="B4" s="16"/>
      <c r="C4" s="14"/>
      <c r="D4" s="14"/>
      <c r="E4"/>
      <c r="F4" s="99" t="s">
        <v>35</v>
      </c>
      <c r="G4" s="99"/>
    </row>
    <row r="5" spans="1:7" ht="15" customHeight="1" x14ac:dyDescent="0.35">
      <c r="A5" s="98" t="s">
        <v>30</v>
      </c>
      <c r="B5" s="98"/>
      <c r="C5" s="14"/>
      <c r="D5" s="14"/>
      <c r="E5"/>
      <c r="F5"/>
      <c r="G5"/>
    </row>
    <row r="6" spans="1:7" ht="15" customHeight="1" x14ac:dyDescent="0.35">
      <c r="A6" s="98" t="s">
        <v>31</v>
      </c>
      <c r="B6" s="98"/>
      <c r="C6" s="14"/>
      <c r="D6" s="14"/>
      <c r="E6"/>
      <c r="F6"/>
      <c r="G6"/>
    </row>
    <row r="7" spans="1:7" ht="15" customHeight="1" x14ac:dyDescent="0.35">
      <c r="A7" s="14"/>
      <c r="B7" s="14"/>
      <c r="C7" s="14"/>
      <c r="D7" s="14"/>
      <c r="E7"/>
      <c r="F7"/>
      <c r="G7"/>
    </row>
    <row r="8" spans="1:7" ht="15" customHeight="1" x14ac:dyDescent="0.35">
      <c r="A8" s="102" t="s">
        <v>52</v>
      </c>
      <c r="B8" s="102"/>
      <c r="C8" s="102"/>
      <c r="D8" s="102"/>
      <c r="E8" s="102"/>
      <c r="F8" s="102"/>
      <c r="G8" s="102"/>
    </row>
    <row r="9" spans="1:7" ht="15" customHeight="1" x14ac:dyDescent="0.35">
      <c r="A9" s="14"/>
      <c r="B9" s="14"/>
      <c r="C9" s="14"/>
      <c r="D9" s="14"/>
      <c r="E9"/>
      <c r="F9"/>
      <c r="G9"/>
    </row>
    <row r="10" spans="1:7" x14ac:dyDescent="0.35">
      <c r="A10" s="5" t="s">
        <v>0</v>
      </c>
      <c r="B10" s="6" t="s">
        <v>1</v>
      </c>
      <c r="C10" s="7" t="s">
        <v>47</v>
      </c>
      <c r="D10" s="7" t="s">
        <v>6</v>
      </c>
      <c r="E10" s="7" t="s">
        <v>2</v>
      </c>
      <c r="F10" s="7" t="s">
        <v>3</v>
      </c>
      <c r="G10" s="7" t="s">
        <v>19</v>
      </c>
    </row>
    <row r="11" spans="1:7" ht="58" x14ac:dyDescent="0.35">
      <c r="A11" s="6">
        <v>1</v>
      </c>
      <c r="B11" s="8" t="s">
        <v>5</v>
      </c>
      <c r="C11" s="4">
        <v>100</v>
      </c>
      <c r="D11" s="4" t="s">
        <v>4</v>
      </c>
      <c r="E11" s="4">
        <v>150</v>
      </c>
      <c r="F11" s="4">
        <f>C11*E11</f>
        <v>15000</v>
      </c>
      <c r="G11" s="4"/>
    </row>
    <row r="12" spans="1:7" x14ac:dyDescent="0.35">
      <c r="A12" s="6">
        <v>2</v>
      </c>
      <c r="B12" s="9" t="s">
        <v>7</v>
      </c>
      <c r="C12" s="4"/>
      <c r="D12" s="4"/>
      <c r="E12" s="4"/>
      <c r="F12" s="4">
        <f t="shared" ref="F12:F23" si="0">C12*E12</f>
        <v>0</v>
      </c>
      <c r="G12" s="4"/>
    </row>
    <row r="13" spans="1:7" ht="29" x14ac:dyDescent="0.35">
      <c r="A13" s="3" t="s">
        <v>9</v>
      </c>
      <c r="B13" s="10" t="s">
        <v>16</v>
      </c>
      <c r="C13" s="4">
        <f>47.328*10.764</f>
        <v>509.43859200000003</v>
      </c>
      <c r="D13" s="4" t="s">
        <v>8</v>
      </c>
      <c r="E13" s="4">
        <v>124.84</v>
      </c>
      <c r="F13" s="4">
        <f t="shared" si="0"/>
        <v>63598.313825280005</v>
      </c>
      <c r="G13" s="12" t="s">
        <v>20</v>
      </c>
    </row>
    <row r="14" spans="1:7" ht="29" x14ac:dyDescent="0.35">
      <c r="A14" s="3" t="s">
        <v>13</v>
      </c>
      <c r="B14" s="10" t="s">
        <v>10</v>
      </c>
      <c r="C14" s="4">
        <f>52.061*10.764</f>
        <v>560.38460399999997</v>
      </c>
      <c r="D14" s="4" t="s">
        <v>8</v>
      </c>
      <c r="E14" s="4">
        <v>44.59</v>
      </c>
      <c r="F14" s="4">
        <f t="shared" si="0"/>
        <v>24987.549492360002</v>
      </c>
      <c r="G14" s="12" t="s">
        <v>20</v>
      </c>
    </row>
    <row r="15" spans="1:7" ht="29" x14ac:dyDescent="0.35">
      <c r="A15" s="3" t="s">
        <v>14</v>
      </c>
      <c r="B15" s="10" t="s">
        <v>11</v>
      </c>
      <c r="C15" s="4">
        <f>89.181*10.764</f>
        <v>959.94428399999993</v>
      </c>
      <c r="D15" s="4" t="s">
        <v>8</v>
      </c>
      <c r="E15" s="4">
        <v>44.59</v>
      </c>
      <c r="F15" s="4">
        <f t="shared" si="0"/>
        <v>42803.915623560002</v>
      </c>
      <c r="G15" s="12" t="s">
        <v>20</v>
      </c>
    </row>
    <row r="16" spans="1:7" ht="29" x14ac:dyDescent="0.35">
      <c r="A16" s="6">
        <v>3</v>
      </c>
      <c r="B16" s="10" t="s">
        <v>12</v>
      </c>
      <c r="C16" s="4">
        <f>17.56*10.764</f>
        <v>189.01583999999997</v>
      </c>
      <c r="D16" s="4" t="s">
        <v>8</v>
      </c>
      <c r="E16" s="4">
        <v>44.59</v>
      </c>
      <c r="F16" s="4">
        <f t="shared" si="0"/>
        <v>8428.216305599999</v>
      </c>
      <c r="G16" s="12" t="s">
        <v>20</v>
      </c>
    </row>
    <row r="17" spans="1:9" ht="29" x14ac:dyDescent="0.35">
      <c r="A17" s="6">
        <v>4</v>
      </c>
      <c r="B17" s="10" t="s">
        <v>22</v>
      </c>
      <c r="C17" s="4">
        <f>24.296*10.764</f>
        <v>261.52214399999997</v>
      </c>
      <c r="D17" s="4" t="s">
        <v>8</v>
      </c>
      <c r="E17" s="4">
        <v>44.59</v>
      </c>
      <c r="F17" s="4">
        <f t="shared" si="0"/>
        <v>11661.272400959999</v>
      </c>
      <c r="G17" s="12" t="s">
        <v>20</v>
      </c>
    </row>
    <row r="18" spans="1:9" ht="29" x14ac:dyDescent="0.35">
      <c r="A18" s="6">
        <v>6</v>
      </c>
      <c r="B18" s="8" t="s">
        <v>23</v>
      </c>
      <c r="C18" s="4">
        <f>61.211*10.764</f>
        <v>658.87520399999994</v>
      </c>
      <c r="D18" s="4" t="s">
        <v>8</v>
      </c>
      <c r="E18" s="4">
        <v>44.59</v>
      </c>
      <c r="F18" s="4">
        <f>C18*E18</f>
        <v>29379.24534636</v>
      </c>
      <c r="G18" s="12" t="s">
        <v>20</v>
      </c>
    </row>
    <row r="19" spans="1:9" ht="126.65" customHeight="1" x14ac:dyDescent="0.35">
      <c r="A19" s="18">
        <v>7</v>
      </c>
      <c r="B19" s="19" t="s">
        <v>21</v>
      </c>
      <c r="C19" s="20">
        <f>24.296*10.764</f>
        <v>261.52214399999997</v>
      </c>
      <c r="D19" s="20" t="s">
        <v>8</v>
      </c>
      <c r="E19" s="20">
        <v>850</v>
      </c>
      <c r="F19" s="20">
        <f t="shared" si="0"/>
        <v>222293.82239999998</v>
      </c>
      <c r="G19" s="21" t="s">
        <v>24</v>
      </c>
    </row>
    <row r="20" spans="1:9" ht="43.5" x14ac:dyDescent="0.35">
      <c r="A20" s="6">
        <v>8</v>
      </c>
      <c r="B20" s="8" t="s">
        <v>25</v>
      </c>
      <c r="C20" s="4">
        <f>61.211*10.764</f>
        <v>658.87520399999994</v>
      </c>
      <c r="D20" s="4" t="s">
        <v>8</v>
      </c>
      <c r="E20" s="4">
        <v>240.77</v>
      </c>
      <c r="F20" s="4">
        <f t="shared" si="0"/>
        <v>158637.38286707998</v>
      </c>
      <c r="G20" s="12" t="s">
        <v>20</v>
      </c>
    </row>
    <row r="21" spans="1:9" ht="29" x14ac:dyDescent="0.35">
      <c r="A21" s="6">
        <v>9</v>
      </c>
      <c r="B21" s="8" t="s">
        <v>26</v>
      </c>
      <c r="C21" s="4">
        <f>61.211*10.764</f>
        <v>658.87520399999994</v>
      </c>
      <c r="D21" s="4" t="s">
        <v>8</v>
      </c>
      <c r="E21" s="4">
        <v>160.51</v>
      </c>
      <c r="F21" s="4">
        <f t="shared" si="0"/>
        <v>105756.05899403998</v>
      </c>
      <c r="G21" s="12" t="s">
        <v>20</v>
      </c>
    </row>
    <row r="22" spans="1:9" ht="130.25" customHeight="1" x14ac:dyDescent="0.35">
      <c r="A22" s="18">
        <v>10</v>
      </c>
      <c r="B22" s="19" t="s">
        <v>17</v>
      </c>
      <c r="C22" s="20">
        <v>1775</v>
      </c>
      <c r="D22" s="20" t="s">
        <v>8</v>
      </c>
      <c r="E22" s="20">
        <v>130</v>
      </c>
      <c r="F22" s="20">
        <f t="shared" si="0"/>
        <v>230750</v>
      </c>
      <c r="G22" s="22"/>
    </row>
    <row r="23" spans="1:9" ht="81" customHeight="1" x14ac:dyDescent="0.35">
      <c r="A23" s="18">
        <v>11</v>
      </c>
      <c r="B23" s="19" t="s">
        <v>18</v>
      </c>
      <c r="C23" s="109">
        <v>18</v>
      </c>
      <c r="D23" s="20" t="s">
        <v>15</v>
      </c>
      <c r="E23" s="20">
        <v>650</v>
      </c>
      <c r="F23" s="20">
        <f t="shared" si="0"/>
        <v>11700</v>
      </c>
      <c r="G23" s="20"/>
    </row>
    <row r="24" spans="1:9" x14ac:dyDescent="0.35">
      <c r="A24" s="6">
        <v>12</v>
      </c>
      <c r="B24" s="9" t="s">
        <v>40</v>
      </c>
      <c r="C24" s="4"/>
      <c r="D24" s="4"/>
      <c r="E24" s="11"/>
      <c r="F24" s="4"/>
      <c r="G24" s="4"/>
    </row>
    <row r="25" spans="1:9" ht="142.75" customHeight="1" x14ac:dyDescent="0.35">
      <c r="A25" s="23" t="s">
        <v>9</v>
      </c>
      <c r="B25" s="19" t="s">
        <v>36</v>
      </c>
      <c r="C25" s="20">
        <v>1546</v>
      </c>
      <c r="D25" s="20" t="s">
        <v>8</v>
      </c>
      <c r="E25" s="20">
        <f>+F25/C25</f>
        <v>1072.5549805950841</v>
      </c>
      <c r="F25" s="20">
        <v>1658170</v>
      </c>
      <c r="G25" s="20"/>
      <c r="I25" s="17" t="s">
        <v>37</v>
      </c>
    </row>
    <row r="26" spans="1:9" ht="21" customHeight="1" x14ac:dyDescent="0.35">
      <c r="A26" s="69">
        <v>13</v>
      </c>
      <c r="B26" s="70" t="s">
        <v>61</v>
      </c>
      <c r="C26" s="71"/>
      <c r="D26" s="71"/>
      <c r="E26" s="72"/>
      <c r="F26" s="73"/>
      <c r="G26" s="73"/>
      <c r="I26" s="17"/>
    </row>
    <row r="27" spans="1:9" ht="21" customHeight="1" x14ac:dyDescent="0.35">
      <c r="A27" s="23" t="s">
        <v>9</v>
      </c>
      <c r="B27" s="66" t="s">
        <v>62</v>
      </c>
      <c r="C27" s="67"/>
      <c r="D27" s="67"/>
      <c r="E27" s="68"/>
      <c r="F27" s="20">
        <v>674255</v>
      </c>
      <c r="G27" s="20"/>
      <c r="I27" s="17"/>
    </row>
    <row r="28" spans="1:9" ht="21" customHeight="1" x14ac:dyDescent="0.35">
      <c r="A28" s="69">
        <v>14</v>
      </c>
      <c r="B28" s="70" t="s">
        <v>63</v>
      </c>
      <c r="C28" s="71"/>
      <c r="D28" s="71"/>
      <c r="E28" s="72"/>
      <c r="F28" s="73"/>
      <c r="G28" s="73"/>
      <c r="I28" s="17"/>
    </row>
    <row r="29" spans="1:9" ht="48.65" customHeight="1" x14ac:dyDescent="0.35">
      <c r="A29" s="23"/>
      <c r="B29" s="66" t="s">
        <v>64</v>
      </c>
      <c r="C29" s="67"/>
      <c r="D29" s="67"/>
      <c r="E29" s="68"/>
      <c r="F29" s="20">
        <v>72703</v>
      </c>
      <c r="G29" s="20"/>
      <c r="I29" s="17"/>
    </row>
    <row r="30" spans="1:9" ht="21" customHeight="1" x14ac:dyDescent="0.35">
      <c r="A30" s="69">
        <v>15</v>
      </c>
      <c r="B30" s="70" t="s">
        <v>65</v>
      </c>
      <c r="C30" s="71"/>
      <c r="D30" s="71"/>
      <c r="E30" s="72"/>
      <c r="F30" s="73"/>
      <c r="G30" s="73"/>
      <c r="I30" s="17"/>
    </row>
    <row r="31" spans="1:9" ht="48.65" customHeight="1" x14ac:dyDescent="0.35">
      <c r="A31" s="23"/>
      <c r="B31" s="74" t="s">
        <v>66</v>
      </c>
      <c r="C31" s="67"/>
      <c r="D31" s="67"/>
      <c r="E31" s="68"/>
      <c r="F31" s="20">
        <v>18812</v>
      </c>
      <c r="G31" s="20"/>
      <c r="I31" s="17"/>
    </row>
    <row r="32" spans="1:9" x14ac:dyDescent="0.35">
      <c r="A32" s="3"/>
      <c r="B32" s="103" t="s">
        <v>32</v>
      </c>
      <c r="C32" s="104"/>
      <c r="D32" s="104"/>
      <c r="E32" s="105"/>
      <c r="F32" s="7">
        <f>SUM(F11:F31)</f>
        <v>3348935.7772552399</v>
      </c>
      <c r="G32" s="4"/>
    </row>
    <row r="33" spans="1:16" x14ac:dyDescent="0.35">
      <c r="A33" s="3"/>
      <c r="B33" s="103" t="s">
        <v>33</v>
      </c>
      <c r="C33" s="104"/>
      <c r="D33" s="104"/>
      <c r="E33" s="105"/>
      <c r="F33" s="7">
        <f>F32*18%</f>
        <v>602808.43990594312</v>
      </c>
      <c r="G33" s="4"/>
    </row>
    <row r="34" spans="1:16" ht="15" thickBot="1" x14ac:dyDescent="0.4">
      <c r="A34" s="25"/>
      <c r="B34" s="106" t="s">
        <v>34</v>
      </c>
      <c r="C34" s="107"/>
      <c r="D34" s="107"/>
      <c r="E34" s="108"/>
      <c r="F34" s="26">
        <f>F32+F33</f>
        <v>3951744.2171611832</v>
      </c>
      <c r="G34" s="27"/>
    </row>
    <row r="35" spans="1:16" x14ac:dyDescent="0.35">
      <c r="A35" s="28"/>
      <c r="B35" s="29"/>
      <c r="C35" s="30"/>
      <c r="D35" s="30"/>
      <c r="E35" s="30"/>
      <c r="F35" s="30"/>
      <c r="G35" s="31"/>
      <c r="P35" s="13"/>
    </row>
    <row r="36" spans="1:16" x14ac:dyDescent="0.35">
      <c r="A36" s="32"/>
      <c r="B36" s="33"/>
      <c r="C36" s="34"/>
      <c r="D36" s="34"/>
      <c r="E36" s="34"/>
      <c r="F36" s="34"/>
      <c r="G36" s="35"/>
      <c r="P36" s="13"/>
    </row>
    <row r="37" spans="1:16" x14ac:dyDescent="0.35">
      <c r="A37" s="32"/>
      <c r="B37" s="33" t="s">
        <v>38</v>
      </c>
      <c r="C37" s="34"/>
      <c r="D37" s="34"/>
      <c r="E37" s="34"/>
      <c r="F37" s="34"/>
      <c r="G37" s="35"/>
    </row>
    <row r="38" spans="1:16" x14ac:dyDescent="0.35">
      <c r="A38" s="32">
        <v>1</v>
      </c>
      <c r="B38" s="33" t="s">
        <v>39</v>
      </c>
      <c r="C38" s="34"/>
      <c r="D38" s="34"/>
      <c r="E38" s="34"/>
      <c r="F38" s="34"/>
      <c r="G38" s="35"/>
      <c r="P38" s="13"/>
    </row>
    <row r="39" spans="1:16" ht="15" thickBot="1" x14ac:dyDescent="0.4">
      <c r="A39" s="32"/>
      <c r="B39" s="33"/>
      <c r="C39" s="34"/>
      <c r="D39" s="34"/>
      <c r="E39" s="34"/>
      <c r="F39" s="34"/>
      <c r="G39" s="35"/>
      <c r="P39" s="13"/>
    </row>
    <row r="40" spans="1:16" x14ac:dyDescent="0.35">
      <c r="A40" s="58">
        <v>2</v>
      </c>
      <c r="B40" s="54" t="s">
        <v>41</v>
      </c>
      <c r="C40" s="47" t="s">
        <v>46</v>
      </c>
      <c r="D40" s="48" t="s">
        <v>2</v>
      </c>
      <c r="E40" s="49" t="s">
        <v>3</v>
      </c>
      <c r="F40" s="34"/>
      <c r="G40" s="35"/>
      <c r="P40" s="13"/>
    </row>
    <row r="41" spans="1:16" x14ac:dyDescent="0.35">
      <c r="A41" s="59" t="s">
        <v>42</v>
      </c>
      <c r="B41" s="55" t="s">
        <v>51</v>
      </c>
      <c r="C41" s="45">
        <f>+C25</f>
        <v>1546</v>
      </c>
      <c r="D41" s="40">
        <f>+E25</f>
        <v>1072.5549805950841</v>
      </c>
      <c r="E41" s="41">
        <f>+C41*D41</f>
        <v>1658170</v>
      </c>
      <c r="F41" s="34"/>
      <c r="G41" s="35"/>
      <c r="P41" s="13"/>
    </row>
    <row r="42" spans="1:16" ht="29" x14ac:dyDescent="0.35">
      <c r="A42" s="59" t="s">
        <v>43</v>
      </c>
      <c r="B42" s="56" t="s">
        <v>48</v>
      </c>
      <c r="C42" s="45">
        <v>269</v>
      </c>
      <c r="D42" s="40">
        <v>625</v>
      </c>
      <c r="E42" s="42">
        <f>+C42*D42</f>
        <v>168125</v>
      </c>
      <c r="F42" s="34"/>
      <c r="G42" s="35"/>
      <c r="P42" s="13"/>
    </row>
    <row r="43" spans="1:16" ht="29" x14ac:dyDescent="0.35">
      <c r="A43" s="59" t="s">
        <v>44</v>
      </c>
      <c r="B43" s="56" t="s">
        <v>50</v>
      </c>
      <c r="C43" s="45">
        <v>256</v>
      </c>
      <c r="D43" s="40">
        <v>1248</v>
      </c>
      <c r="E43" s="42">
        <f>+C43*D43</f>
        <v>319488</v>
      </c>
      <c r="F43" s="34"/>
      <c r="G43" s="35"/>
    </row>
    <row r="44" spans="1:16" ht="29.5" thickBot="1" x14ac:dyDescent="0.4">
      <c r="A44" s="60" t="s">
        <v>45</v>
      </c>
      <c r="B44" s="57" t="s">
        <v>49</v>
      </c>
      <c r="C44" s="46">
        <v>300</v>
      </c>
      <c r="D44" s="43">
        <v>400</v>
      </c>
      <c r="E44" s="44">
        <f>+C44*D44</f>
        <v>120000</v>
      </c>
      <c r="F44" s="34"/>
      <c r="G44" s="35"/>
    </row>
    <row r="45" spans="1:16" ht="40.75" customHeight="1" thickBot="1" x14ac:dyDescent="0.4">
      <c r="A45" s="32"/>
      <c r="B45" s="33"/>
      <c r="C45" s="100" t="s">
        <v>58</v>
      </c>
      <c r="D45" s="101"/>
      <c r="E45" s="53">
        <f>SUM(E41:E44)</f>
        <v>2265783</v>
      </c>
      <c r="F45" s="34"/>
      <c r="G45" s="35"/>
    </row>
    <row r="46" spans="1:16" ht="28.75" customHeight="1" x14ac:dyDescent="0.35">
      <c r="A46" s="58">
        <v>3</v>
      </c>
      <c r="B46" s="61" t="s">
        <v>53</v>
      </c>
      <c r="C46" s="62"/>
      <c r="D46" s="62"/>
      <c r="E46" s="63"/>
      <c r="F46" s="34"/>
      <c r="G46" s="35"/>
    </row>
    <row r="47" spans="1:16" ht="28.75" customHeight="1" x14ac:dyDescent="0.35">
      <c r="A47" s="59" t="s">
        <v>54</v>
      </c>
      <c r="B47" s="64" t="s">
        <v>55</v>
      </c>
      <c r="C47" s="40">
        <v>1500</v>
      </c>
      <c r="D47" s="40">
        <v>624.21</v>
      </c>
      <c r="E47" s="65">
        <v>936315</v>
      </c>
      <c r="F47" s="34"/>
      <c r="G47" s="35"/>
    </row>
    <row r="48" spans="1:16" ht="28.75" customHeight="1" thickBot="1" x14ac:dyDescent="0.4">
      <c r="A48" s="75" t="s">
        <v>56</v>
      </c>
      <c r="B48" s="76" t="s">
        <v>57</v>
      </c>
      <c r="C48" s="77">
        <v>450</v>
      </c>
      <c r="D48" s="77">
        <v>1248.42</v>
      </c>
      <c r="E48" s="78">
        <v>561789</v>
      </c>
      <c r="F48" s="34"/>
      <c r="G48" s="35"/>
    </row>
    <row r="49" spans="1:9" ht="28.75" customHeight="1" thickBot="1" x14ac:dyDescent="0.4">
      <c r="A49" s="28"/>
      <c r="B49" s="29"/>
      <c r="C49" s="92" t="s">
        <v>59</v>
      </c>
      <c r="D49" s="93"/>
      <c r="E49" s="52">
        <f>+E47+E48</f>
        <v>1498104</v>
      </c>
      <c r="F49" s="30"/>
      <c r="G49" s="31"/>
    </row>
    <row r="50" spans="1:9" ht="28.75" customHeight="1" thickBot="1" x14ac:dyDescent="0.4">
      <c r="A50" s="32"/>
      <c r="B50" s="79"/>
      <c r="C50" s="50"/>
      <c r="D50" s="50"/>
      <c r="E50" s="51"/>
      <c r="F50" s="34"/>
      <c r="G50" s="35"/>
    </row>
    <row r="51" spans="1:9" ht="28.75" customHeight="1" thickBot="1" x14ac:dyDescent="0.4">
      <c r="A51" s="32"/>
      <c r="B51" s="79"/>
      <c r="C51" s="92" t="s">
        <v>60</v>
      </c>
      <c r="D51" s="93"/>
      <c r="E51" s="52">
        <f>+E45-E49</f>
        <v>767679</v>
      </c>
      <c r="F51" s="34"/>
      <c r="G51" s="35"/>
    </row>
    <row r="52" spans="1:9" ht="28.75" customHeight="1" x14ac:dyDescent="0.35">
      <c r="A52" s="32"/>
      <c r="B52" s="79"/>
      <c r="C52" s="50"/>
      <c r="D52" s="50"/>
      <c r="E52" s="51"/>
      <c r="F52" s="34"/>
      <c r="G52" s="35"/>
    </row>
    <row r="53" spans="1:9" ht="15" thickBot="1" x14ac:dyDescent="0.4">
      <c r="A53" s="36"/>
      <c r="B53" s="37"/>
      <c r="C53" s="38"/>
      <c r="D53" s="38"/>
      <c r="E53" s="38"/>
      <c r="F53" s="38"/>
      <c r="G53" s="39"/>
    </row>
    <row r="54" spans="1:9" x14ac:dyDescent="0.35">
      <c r="A54" s="32"/>
      <c r="B54" s="79"/>
      <c r="C54" s="34"/>
      <c r="D54" s="34"/>
      <c r="E54" s="34"/>
      <c r="F54" s="34"/>
      <c r="G54" s="35"/>
    </row>
    <row r="55" spans="1:9" ht="15" thickBot="1" x14ac:dyDescent="0.4">
      <c r="A55" s="32"/>
      <c r="B55" s="79"/>
      <c r="C55" s="80"/>
      <c r="D55" s="79"/>
      <c r="E55" s="34"/>
      <c r="F55" s="34"/>
      <c r="G55" s="35"/>
    </row>
    <row r="56" spans="1:9" ht="15" thickBot="1" x14ac:dyDescent="0.4">
      <c r="A56" s="32"/>
      <c r="B56" s="79"/>
      <c r="C56" s="81" t="s">
        <v>70</v>
      </c>
      <c r="D56" s="82"/>
      <c r="E56" s="83"/>
      <c r="F56" s="34"/>
      <c r="G56" s="35"/>
      <c r="I56" s="24"/>
    </row>
    <row r="57" spans="1:9" x14ac:dyDescent="0.35">
      <c r="A57" s="32"/>
      <c r="B57" s="79"/>
      <c r="C57" s="86" t="s">
        <v>67</v>
      </c>
      <c r="D57" s="87"/>
      <c r="E57" s="84">
        <f>+F27</f>
        <v>674255</v>
      </c>
      <c r="F57" s="34"/>
      <c r="G57" s="35"/>
    </row>
    <row r="58" spans="1:9" ht="15" thickBot="1" x14ac:dyDescent="0.4">
      <c r="A58" s="32"/>
      <c r="B58" s="79"/>
      <c r="C58" s="88" t="s">
        <v>68</v>
      </c>
      <c r="D58" s="89"/>
      <c r="E58" s="78">
        <v>239733</v>
      </c>
      <c r="F58" s="34"/>
      <c r="G58" s="35"/>
    </row>
    <row r="59" spans="1:9" ht="15" thickBot="1" x14ac:dyDescent="0.4">
      <c r="A59" s="32"/>
      <c r="B59" s="79"/>
      <c r="C59" s="90" t="s">
        <v>69</v>
      </c>
      <c r="D59" s="91">
        <f>D57-D58</f>
        <v>0</v>
      </c>
      <c r="E59" s="85">
        <f>+E57-E58</f>
        <v>434522</v>
      </c>
      <c r="F59" s="34"/>
      <c r="G59" s="35"/>
    </row>
    <row r="60" spans="1:9" x14ac:dyDescent="0.35">
      <c r="A60" s="32"/>
      <c r="B60" s="79"/>
      <c r="C60" s="34"/>
      <c r="D60" s="34"/>
      <c r="E60" s="34"/>
      <c r="F60" s="34"/>
      <c r="G60" s="35"/>
    </row>
    <row r="61" spans="1:9" ht="15" thickBot="1" x14ac:dyDescent="0.4">
      <c r="A61" s="36"/>
      <c r="B61" s="37"/>
      <c r="C61" s="38"/>
      <c r="D61" s="38"/>
      <c r="E61" s="38"/>
      <c r="F61" s="38"/>
      <c r="G61" s="39"/>
    </row>
  </sheetData>
  <mergeCells count="15">
    <mergeCell ref="C45:D45"/>
    <mergeCell ref="A8:G8"/>
    <mergeCell ref="B32:E32"/>
    <mergeCell ref="B33:E33"/>
    <mergeCell ref="B34:E34"/>
    <mergeCell ref="A1:G1"/>
    <mergeCell ref="A2:G2"/>
    <mergeCell ref="A5:B5"/>
    <mergeCell ref="A6:B6"/>
    <mergeCell ref="F4:G4"/>
    <mergeCell ref="C57:D57"/>
    <mergeCell ref="C58:D58"/>
    <mergeCell ref="C59:D59"/>
    <mergeCell ref="C49:D49"/>
    <mergeCell ref="C51:D5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Extra Item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Bhakar interior</dc:creator>
  <cp:lastModifiedBy>Harish Tirlotkar</cp:lastModifiedBy>
  <dcterms:created xsi:type="dcterms:W3CDTF">2024-08-13T08:13:12Z</dcterms:created>
  <dcterms:modified xsi:type="dcterms:W3CDTF">2024-08-30T13:22:03Z</dcterms:modified>
</cp:coreProperties>
</file>