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uraj Kumbhar\OneDrive - Travel food Services\Suraj Kumbhar Working\Hyderabad\Budweiser Bar_Wet works and Civil Works BoQ\"/>
    </mc:Choice>
  </mc:AlternateContent>
  <bookViews>
    <workbookView xWindow="30" yWindow="30" windowWidth="23010" windowHeight="12330" tabRatio="734"/>
  </bookViews>
  <sheets>
    <sheet name="Budweiser Bar" sheetId="24" r:id="rId1"/>
    <sheet name="Qty" sheetId="33" r:id="rId2"/>
  </sheets>
  <definedNames>
    <definedName name="_xlnm._FilterDatabase" localSheetId="0" hidden="1">'Budweiser Bar'!$A$3:$G$17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24" l="1"/>
  <c r="G19" i="24"/>
  <c r="G18" i="24"/>
  <c r="G11" i="24"/>
  <c r="G9" i="24"/>
  <c r="E14" i="33" l="1"/>
  <c r="D14" i="33"/>
  <c r="D13" i="33"/>
  <c r="B13" i="33"/>
  <c r="D11" i="24"/>
  <c r="D12" i="24"/>
  <c r="D17" i="24" l="1"/>
  <c r="G16" i="24"/>
  <c r="E18" i="33"/>
  <c r="D18" i="33"/>
  <c r="D12" i="33"/>
  <c r="J12" i="33"/>
  <c r="I12" i="33"/>
  <c r="D11" i="33"/>
  <c r="D10" i="33"/>
  <c r="D9" i="33"/>
  <c r="D8" i="33"/>
  <c r="D10" i="24" l="1"/>
  <c r="D9" i="24"/>
  <c r="G13" i="24" l="1"/>
  <c r="G15" i="24"/>
  <c r="G17" i="24"/>
  <c r="D14" i="24" l="1"/>
  <c r="G10" i="24" l="1"/>
  <c r="G12" i="24"/>
  <c r="G14" i="24"/>
  <c r="G27" i="24" l="1"/>
</calcChain>
</file>

<file path=xl/sharedStrings.xml><?xml version="1.0" encoding="utf-8"?>
<sst xmlns="http://schemas.openxmlformats.org/spreadsheetml/2006/main" count="75" uniqueCount="62">
  <si>
    <t>Item</t>
  </si>
  <si>
    <t>Description</t>
  </si>
  <si>
    <t>Qty</t>
  </si>
  <si>
    <t>Sq.Mt</t>
  </si>
  <si>
    <t xml:space="preserve"> </t>
  </si>
  <si>
    <t>MISCELLANEOUS</t>
  </si>
  <si>
    <t>LS</t>
  </si>
  <si>
    <t>Pest Control treatment</t>
  </si>
  <si>
    <t xml:space="preserve">Debris Removal from site </t>
  </si>
  <si>
    <t>Unit</t>
  </si>
  <si>
    <t>Rate</t>
  </si>
  <si>
    <t>Amount</t>
  </si>
  <si>
    <t>Removal of  debris from site post construction</t>
  </si>
  <si>
    <t>Sl / no</t>
  </si>
  <si>
    <t>PRELIMINARY WORKS (CIVIL WORKS)</t>
  </si>
  <si>
    <t>M10 PCC Finish over existing slab to achieve a finished floor level of unit to match with existing floor level of Airport .
Screed specifications as per  mandatory floor PCC norms from airport</t>
  </si>
  <si>
    <t>DEMOLITION WORKS(CIVIL WORKS)</t>
  </si>
  <si>
    <t>Waterproofing</t>
  </si>
  <si>
    <t>Ramp</t>
  </si>
  <si>
    <t>CuMt</t>
  </si>
  <si>
    <t xml:space="preserve">Providing and applying Waterproof with protective layer. – (Protective screeding mixed with FOSROC NITOBOND SBR of average 25mm thickness mixed with half inch concrete with cement and sand).
Waterproof plaster of approved equivalent over the bottom and sides of wall upto 900mm high, including preparation of surface, finished in curing etc. all complete at all levels as per manufacturer's specifications and as directed. </t>
  </si>
  <si>
    <t>Concrete transoms &amp; Mullions (Framing for masonry)</t>
  </si>
  <si>
    <t>Providing plastering over masonry wall , 12mm thk , with Cement mortar in 1:4 mix , as per design &amp; Details</t>
  </si>
  <si>
    <t>Raised floor (In BOH)
(Total 250mm from SSL)</t>
  </si>
  <si>
    <t>Demolition</t>
  </si>
  <si>
    <t>Demolishing , if any ,stacking serviceable materials at site and removing rubbish as directed</t>
  </si>
  <si>
    <t xml:space="preserve">PCC filling for 75mm thickness (Servery +FOH Area)to match the unit floor level to existing floor level of  Airport
</t>
  </si>
  <si>
    <t>Providing and laying 175mm Ht. Light weight filling and 50mm Ht. M10 PCC floor with necessary bedding materials 1:3:6 cement ,sand mortar, filling of joints, with grouting ,curing etc all complete</t>
  </si>
  <si>
    <t xml:space="preserve">Plastering with CM
(12mm thk on Both sides)
</t>
  </si>
  <si>
    <t>Providing and constructing M20 mix Transoms &amp; Mullions as framing for masonry wall with nominal reinforcements as per contractor's details</t>
  </si>
  <si>
    <t>Total</t>
  </si>
  <si>
    <r>
      <t>Providing and constructing ramp from FOH (</t>
    </r>
    <r>
      <rPr>
        <u/>
        <sz val="9"/>
        <color theme="1"/>
        <rFont val="Calibri"/>
        <family val="2"/>
        <scheme val="minor"/>
      </rPr>
      <t>+</t>
    </r>
    <r>
      <rPr>
        <sz val="9"/>
        <color theme="1"/>
        <rFont val="Calibri"/>
        <family val="2"/>
        <scheme val="minor"/>
      </rPr>
      <t>00 ffl) to BOH (+125mm ffl) with necessary filling as per contractor details.</t>
    </r>
  </si>
  <si>
    <r>
      <rPr>
        <b/>
        <u/>
        <sz val="9"/>
        <color theme="1"/>
        <rFont val="Calibri"/>
        <family val="2"/>
        <scheme val="minor"/>
      </rPr>
      <t>IMP NOTE</t>
    </r>
    <r>
      <rPr>
        <sz val="9"/>
        <color theme="1"/>
        <rFont val="Calibri"/>
        <family val="2"/>
        <scheme val="minor"/>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 All components of carpentry (Plywood / Gypsum boards) to be of 1Hr Fire rating.</t>
    </r>
  </si>
  <si>
    <t>WET WORKS BOQ OF PROPOSED  BUDWEISER BAR, HYDERABAD</t>
  </si>
  <si>
    <t xml:space="preserve">150 mm THK . Siporex masonry wall
(4200 mm high) </t>
  </si>
  <si>
    <t>Walls</t>
  </si>
  <si>
    <t>Wall-1</t>
  </si>
  <si>
    <t>Length</t>
  </si>
  <si>
    <t>Height</t>
  </si>
  <si>
    <t>Area (Sqm)</t>
  </si>
  <si>
    <t>Wall-2</t>
  </si>
  <si>
    <t>Wall-3</t>
  </si>
  <si>
    <t>Wall-4</t>
  </si>
  <si>
    <t>150MM Walls</t>
  </si>
  <si>
    <t>Wall -1</t>
  </si>
  <si>
    <t>Wall-4- Legend wall</t>
  </si>
  <si>
    <t>200MM Wall</t>
  </si>
  <si>
    <t>Providing and constructing 150,THK wall with Siporex blocks in cement mortar till slab soffit including necessary scaffolding , curing as per design and details</t>
  </si>
  <si>
    <t>Providing and constructing 200,THK wall with Siporex blocks in cement mortar till slab soffit including necessary scaffolding , curing as per design and details</t>
  </si>
  <si>
    <t xml:space="preserve">200 mm THK . Siporex masonry wall
(1100 mm high) </t>
  </si>
  <si>
    <t>Nos</t>
  </si>
  <si>
    <t>Fire Rated Door (Kitchen External Door)</t>
  </si>
  <si>
    <t>Fire Rated Door (Kitchen Internal Door)</t>
  </si>
  <si>
    <t>2b</t>
  </si>
  <si>
    <t>2a</t>
  </si>
  <si>
    <t>Providing and laying 100mm Ht. Light weight filling and 50mm Ht. M10 PCC floor with necessary bedding materials 1:3:6 cement ,sand mortar, filling of joints, with grouting ,curing etc all complete</t>
  </si>
  <si>
    <t>Raised floor (In FOH)
(Total 150mm from SSL)</t>
  </si>
  <si>
    <t>Wall-4- Bond room wall</t>
  </si>
  <si>
    <t>Fire Rated Door (Bond Room Door)</t>
  </si>
  <si>
    <t>Door [J11]- Fire Rated Single Leaf Door with Frame 
Supply &amp; installation of Door[J11]
Size  850 mm Lx 2100mm H
[PT03] - 50x100 mm Frame Finish with Grey Colour Paint RAL 7022; 
Door Vision Panel with 8mm Thcik Plain Glass, ALuminium Glass Profile
Concealed Aluminium Handle on both sides; (including of all accesories)</t>
  </si>
  <si>
    <t>Door [J11]- Fire Rated  Single Leaf Door with Frame 
Supply &amp; installation of Door[J11]
Size  900 mm Lx 2100mm H
[PT03] - 50x100 mm Frame Finish with Grey Colour Paint RAL 7022; 
Door Vision Panel with 8mm Thcik Plain Glass, ALuminium Glass Profile
Concealed Aluminium Handle on both sides; (including of all accesories)</t>
  </si>
  <si>
    <t>Door [J11]- Fire Rated Single Leaf Door with Frame 
Supply &amp; installation of Door[J11]
Size  1150 mm Lx 2400mm H
[PT03] - 50x100 mm Frame Finish with Grey Colour Paint RAL 7022; 
Door Vision Panel with 8mm Thcik Plain Glass, ALuminium Glass Profile
Concealed Aluminium Handle on both sides; (including of all accesories)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</si>
</sst>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00_);_(* \(#,##0.00\);_(* \-??_);_(@_)"/>
    <numFmt numFmtId="166" formatCode="#,##0.00_ ;\-#,##0.00\ "/>
    <numFmt numFmtId="167" formatCode="_ * #,##0_ ;_ * \-#,##0_ ;_ * &quot;-&quot;??_ ;_ @_ "/>
    <numFmt numFmtId="168" formatCode="_ * #,##0.0_ ;_ * \-#,##0.0_ ;_ * &quot;-&quot;??_ ;_ @_ "/>
  </numFmts>
  <fonts count="18">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9"/>
      <color theme="1"/>
      <name val="Calibri"/>
      <family val="2"/>
      <scheme val="minor"/>
    </font>
    <font>
      <b/>
      <sz val="9"/>
      <color theme="1"/>
      <name val="Calibri"/>
      <family val="2"/>
      <scheme val="minor"/>
    </font>
    <font>
      <u/>
      <sz val="9"/>
      <color theme="1"/>
      <name val="Calibri"/>
      <family val="2"/>
      <scheme val="minor"/>
    </font>
    <font>
      <b/>
      <u/>
      <sz val="9"/>
      <color theme="1"/>
      <name val="Calibri"/>
      <family val="2"/>
      <scheme val="minor"/>
    </font>
    <font>
      <b/>
      <sz val="11"/>
      <color theme="1"/>
      <name val="Calibri"/>
      <family val="2"/>
      <scheme val="minor"/>
    </font>
    <font>
      <b/>
      <u/>
      <sz val="11"/>
      <color theme="1"/>
      <name val="Calibri"/>
      <family val="2"/>
      <scheme val="minor"/>
    </font>
    <font>
      <b/>
      <sz val="9"/>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15">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43" fontId="6"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7"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7"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7" fillId="0" borderId="0" applyFill="0" applyBorder="0" applyAlignment="0" applyProtection="0"/>
    <xf numFmtId="43" fontId="3" fillId="0" borderId="0" applyFill="0" applyBorder="0" applyAlignment="0" applyProtection="0"/>
    <xf numFmtId="43" fontId="1" fillId="0" borderId="0" applyFont="0" applyFill="0" applyBorder="0" applyAlignment="0" applyProtection="0"/>
  </cellStyleXfs>
  <cellXfs count="38">
    <xf numFmtId="0" fontId="0" fillId="0" borderId="0" xfId="0"/>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xf numFmtId="0" fontId="11" fillId="2" borderId="1" xfId="0" applyFont="1" applyFill="1" applyBorder="1" applyAlignment="1">
      <alignment horizontal="center" vertical="center"/>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left" vertical="center"/>
    </xf>
    <xf numFmtId="167" fontId="11" fillId="2" borderId="1" xfId="87" applyNumberFormat="1" applyFont="1" applyFill="1" applyBorder="1" applyAlignment="1">
      <alignment horizontal="center" vertical="center"/>
    </xf>
    <xf numFmtId="167" fontId="11" fillId="2" borderId="1" xfId="87" applyNumberFormat="1" applyFont="1" applyFill="1" applyBorder="1" applyAlignment="1">
      <alignment vertical="center"/>
    </xf>
    <xf numFmtId="167" fontId="12" fillId="2" borderId="1" xfId="87" applyNumberFormat="1" applyFont="1" applyFill="1" applyBorder="1" applyAlignment="1">
      <alignment vertical="center"/>
    </xf>
    <xf numFmtId="167" fontId="12" fillId="2" borderId="1" xfId="87" applyNumberFormat="1" applyFont="1" applyFill="1" applyBorder="1" applyAlignment="1">
      <alignment horizontal="center" vertical="center"/>
    </xf>
    <xf numFmtId="167" fontId="12" fillId="2" borderId="1" xfId="87" applyNumberFormat="1" applyFont="1" applyFill="1" applyBorder="1" applyAlignment="1">
      <alignment horizontal="left" vertical="center"/>
    </xf>
    <xf numFmtId="167" fontId="11" fillId="2" borderId="1" xfId="87" applyNumberFormat="1" applyFont="1" applyFill="1" applyBorder="1" applyAlignment="1">
      <alignment vertical="center" wrapText="1"/>
    </xf>
    <xf numFmtId="167" fontId="11" fillId="2" borderId="0" xfId="87" applyNumberFormat="1" applyFont="1" applyFill="1" applyAlignment="1">
      <alignment horizontal="center" vertical="center"/>
    </xf>
    <xf numFmtId="167" fontId="11" fillId="2" borderId="0" xfId="87" applyNumberFormat="1" applyFont="1" applyFill="1" applyAlignment="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2" fontId="15" fillId="0" borderId="0" xfId="0" applyNumberFormat="1" applyFont="1"/>
    <xf numFmtId="0" fontId="16" fillId="0" borderId="0" xfId="0" applyFont="1"/>
    <xf numFmtId="168" fontId="15" fillId="0" borderId="0" xfId="87" applyNumberFormat="1" applyFont="1"/>
    <xf numFmtId="168" fontId="11" fillId="2" borderId="1" xfId="87" applyNumberFormat="1"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vertical="center" wrapText="1"/>
    </xf>
    <xf numFmtId="167" fontId="17" fillId="3" borderId="1" xfId="87" applyNumberFormat="1" applyFont="1" applyFill="1" applyBorder="1" applyAlignment="1">
      <alignment horizontal="center" vertical="center"/>
    </xf>
    <xf numFmtId="0" fontId="11"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67" fontId="11" fillId="2" borderId="2" xfId="87" applyNumberFormat="1" applyFont="1" applyFill="1" applyBorder="1" applyAlignment="1">
      <alignment horizontal="center" vertical="center"/>
    </xf>
    <xf numFmtId="167" fontId="11" fillId="2" borderId="3" xfId="87" applyNumberFormat="1" applyFont="1" applyFill="1" applyBorder="1" applyAlignment="1">
      <alignment horizontal="center" vertical="center"/>
    </xf>
    <xf numFmtId="167" fontId="11" fillId="2" borderId="4" xfId="87" applyNumberFormat="1" applyFont="1" applyFill="1" applyBorder="1" applyAlignment="1">
      <alignment horizontal="center" vertical="center"/>
    </xf>
    <xf numFmtId="167" fontId="11" fillId="2" borderId="5" xfId="87" applyNumberFormat="1" applyFont="1" applyFill="1" applyBorder="1" applyAlignment="1">
      <alignment horizontal="center" vertical="center"/>
    </xf>
  </cellXfs>
  <cellStyles count="115">
    <cellStyle name="Comma" xfId="87" builtinId="3"/>
    <cellStyle name="Comma 10 3" xfId="2"/>
    <cellStyle name="Comma 10 3 2" xfId="50"/>
    <cellStyle name="Comma 10 3 2 2" xfId="92"/>
    <cellStyle name="Comma 10 3 2 3" xfId="105"/>
    <cellStyle name="Comma 2" xfId="3"/>
    <cellStyle name="Comma 2 2" xfId="47"/>
    <cellStyle name="Comma 2 2 2" xfId="86"/>
    <cellStyle name="Comma 2 2 2 2" xfId="100"/>
    <cellStyle name="Comma 2 2 2 3" xfId="113"/>
    <cellStyle name="Comma 2 3" xfId="51"/>
    <cellStyle name="Comma 2 3 2" xfId="93"/>
    <cellStyle name="Comma 2 3 3" xfId="106"/>
    <cellStyle name="Comma 2 94" xfId="4"/>
    <cellStyle name="Comma 2 94 2" xfId="52"/>
    <cellStyle name="Comma 2 94 2 2" xfId="94"/>
    <cellStyle name="Comma 2 94 2 3" xfId="107"/>
    <cellStyle name="Comma 2 94 3" xfId="88"/>
    <cellStyle name="Comma 2 94 4" xfId="101"/>
    <cellStyle name="Comma 3" xfId="5"/>
    <cellStyle name="Comma 3 119" xfId="6"/>
    <cellStyle name="Comma 3 119 2" xfId="54"/>
    <cellStyle name="Comma 3 119 2 2" xfId="95"/>
    <cellStyle name="Comma 3 119 2 3" xfId="108"/>
    <cellStyle name="Comma 3 119 3" xfId="89"/>
    <cellStyle name="Comma 3 119 4" xfId="102"/>
    <cellStyle name="Comma 3 2" xfId="7"/>
    <cellStyle name="Comma 3 2 2" xfId="55"/>
    <cellStyle name="Comma 3 3" xfId="53"/>
    <cellStyle name="Comma 3 95" xfId="8"/>
    <cellStyle name="Comma 3 95 2" xfId="56"/>
    <cellStyle name="Comma 3 95 2 2" xfId="96"/>
    <cellStyle name="Comma 3 95 2 3" xfId="109"/>
    <cellStyle name="Comma 3 95 3" xfId="90"/>
    <cellStyle name="Comma 3 95 4" xfId="103"/>
    <cellStyle name="Comma 36" xfId="9"/>
    <cellStyle name="Comma 36 2" xfId="57"/>
    <cellStyle name="Comma 36 2 2" xfId="97"/>
    <cellStyle name="Comma 36 2 3" xfId="110"/>
    <cellStyle name="Comma 4" xfId="10"/>
    <cellStyle name="Comma 4 2" xfId="58"/>
    <cellStyle name="Comma 4 2 2" xfId="98"/>
    <cellStyle name="Comma 4 2 3" xfId="111"/>
    <cellStyle name="Comma 4 3" xfId="91"/>
    <cellStyle name="Comma 4 4" xfId="104"/>
    <cellStyle name="Comma 5" xfId="114"/>
    <cellStyle name="Comma 6 6" xfId="11"/>
    <cellStyle name="Comma 6 6 2" xfId="59"/>
    <cellStyle name="Comma 6 6 2 2" xfId="99"/>
    <cellStyle name="Comma 6 6 2 3" xfId="112"/>
    <cellStyle name="Excel Built-in Normal" xfId="49"/>
    <cellStyle name="NEW" xfId="12"/>
    <cellStyle name="Normal" xfId="0" builtinId="0"/>
    <cellStyle name="Normal 10" xfId="13"/>
    <cellStyle name="Normal 10 2" xfId="60"/>
    <cellStyle name="Normal 11" xfId="14"/>
    <cellStyle name="Normal 11 2" xfId="61"/>
    <cellStyle name="Normal 12" xfId="15"/>
    <cellStyle name="Normal 12 14" xfId="16"/>
    <cellStyle name="Normal 12 14 2" xfId="63"/>
    <cellStyle name="Normal 12 2" xfId="62"/>
    <cellStyle name="Normal 13" xfId="17"/>
    <cellStyle name="Normal 13 2" xfId="64"/>
    <cellStyle name="Normal 14" xfId="18"/>
    <cellStyle name="Normal 14 2" xfId="65"/>
    <cellStyle name="Normal 15" xfId="1"/>
    <cellStyle name="Normal 2" xfId="19"/>
    <cellStyle name="Normal 2 10" xfId="20"/>
    <cellStyle name="Normal 2 10 2" xfId="66"/>
    <cellStyle name="Normal 2 100" xfId="21"/>
    <cellStyle name="Normal 2 100 2" xfId="67"/>
    <cellStyle name="Normal 2 172" xfId="22"/>
    <cellStyle name="Normal 2 172 2" xfId="68"/>
    <cellStyle name="Normal 2 2" xfId="23"/>
    <cellStyle name="Normal 2 2 2" xfId="69"/>
    <cellStyle name="Normal 2 2 2 2" xfId="24"/>
    <cellStyle name="Normal 2 2 2 2 2" xfId="70"/>
    <cellStyle name="Normal 2 4" xfId="25"/>
    <cellStyle name="Normal 2 4 2" xfId="71"/>
    <cellStyle name="Normal 2 52" xfId="26"/>
    <cellStyle name="Normal 2 52 2" xfId="72"/>
    <cellStyle name="Normal 2 56" xfId="27"/>
    <cellStyle name="Normal 2 56 2" xfId="73"/>
    <cellStyle name="Normal 2 7" xfId="28"/>
    <cellStyle name="Normal 2 7 2" xfId="74"/>
    <cellStyle name="Normal 2 8" xfId="29"/>
    <cellStyle name="Normal 2 8 2" xfId="75"/>
    <cellStyle name="Normal 2 80" xfId="30"/>
    <cellStyle name="Normal 2 80 2" xfId="76"/>
    <cellStyle name="Normal 21" xfId="31"/>
    <cellStyle name="Normal 21 2" xfId="77"/>
    <cellStyle name="Normal 23" xfId="32"/>
    <cellStyle name="Normal 23 2" xfId="78"/>
    <cellStyle name="Normal 25" xfId="33"/>
    <cellStyle name="Normal 25 2" xfId="34"/>
    <cellStyle name="Normal 25 2 2" xfId="80"/>
    <cellStyle name="Normal 25 3" xfId="79"/>
    <cellStyle name="Normal 26" xfId="35"/>
    <cellStyle name="Normal 29" xfId="36"/>
    <cellStyle name="Normal 29 2" xfId="81"/>
    <cellStyle name="Normal 3" xfId="37"/>
    <cellStyle name="Normal 3 2" xfId="82"/>
    <cellStyle name="Normal 4" xfId="38"/>
    <cellStyle name="Normal 4 2" xfId="83"/>
    <cellStyle name="Normal 48" xfId="39"/>
    <cellStyle name="Normal 5" xfId="40"/>
    <cellStyle name="Normal 5 2" xfId="84"/>
    <cellStyle name="Normal 6" xfId="41"/>
    <cellStyle name="Normal 7" xfId="42"/>
    <cellStyle name="Normal 7 2" xfId="85"/>
    <cellStyle name="Normal 7 3" xfId="48"/>
    <cellStyle name="Normal 8" xfId="43"/>
    <cellStyle name="Normal 9" xfId="44"/>
    <cellStyle name="Normal 96 2" xfId="45"/>
    <cellStyle name="Style 1"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I19" sqref="I19"/>
    </sheetView>
  </sheetViews>
  <sheetFormatPr defaultColWidth="9.140625" defaultRowHeight="12"/>
  <cols>
    <col min="1" max="1" width="7.42578125" style="1" customWidth="1"/>
    <col min="2" max="2" width="19" style="3" customWidth="1"/>
    <col min="3" max="3" width="50.28515625" style="3" customWidth="1"/>
    <col min="4" max="5" width="9.140625" style="18"/>
    <col min="6" max="6" width="9.140625" style="19"/>
    <col min="7" max="7" width="12.85546875" style="19" bestFit="1" customWidth="1"/>
    <col min="8" max="16384" width="9.140625" style="2"/>
  </cols>
  <sheetData>
    <row r="1" spans="1:7">
      <c r="A1" s="5"/>
      <c r="B1" s="7"/>
      <c r="C1" s="7"/>
      <c r="D1" s="12"/>
      <c r="E1" s="12"/>
      <c r="F1" s="34"/>
      <c r="G1" s="35"/>
    </row>
    <row r="2" spans="1:7">
      <c r="A2" s="8" t="s">
        <v>33</v>
      </c>
      <c r="B2" s="10"/>
      <c r="C2" s="8"/>
      <c r="D2" s="14"/>
      <c r="E2" s="14"/>
      <c r="F2" s="36"/>
      <c r="G2" s="37"/>
    </row>
    <row r="3" spans="1:7" ht="24" customHeight="1">
      <c r="A3" s="28" t="s">
        <v>13</v>
      </c>
      <c r="B3" s="29" t="s">
        <v>0</v>
      </c>
      <c r="C3" s="29" t="s">
        <v>1</v>
      </c>
      <c r="D3" s="30" t="s">
        <v>2</v>
      </c>
      <c r="E3" s="30" t="s">
        <v>9</v>
      </c>
      <c r="F3" s="30" t="s">
        <v>10</v>
      </c>
      <c r="G3" s="30" t="s">
        <v>11</v>
      </c>
    </row>
    <row r="4" spans="1:7">
      <c r="A4" s="9"/>
      <c r="B4" s="10"/>
      <c r="C4" s="10"/>
      <c r="D4" s="15"/>
      <c r="E4" s="15"/>
      <c r="F4" s="15"/>
      <c r="G4" s="15"/>
    </row>
    <row r="5" spans="1:7">
      <c r="A5" s="11"/>
      <c r="B5" s="21"/>
      <c r="C5" s="11"/>
      <c r="D5" s="16"/>
      <c r="E5" s="16"/>
      <c r="F5" s="16"/>
      <c r="G5" s="16"/>
    </row>
    <row r="6" spans="1:7">
      <c r="A6" s="8" t="s">
        <v>16</v>
      </c>
      <c r="B6" s="10"/>
      <c r="C6" s="8"/>
      <c r="D6" s="14"/>
      <c r="E6" s="14"/>
      <c r="F6" s="14"/>
      <c r="G6" s="14"/>
    </row>
    <row r="7" spans="1:7" ht="24">
      <c r="A7" s="5">
        <v>1</v>
      </c>
      <c r="B7" s="7" t="s">
        <v>24</v>
      </c>
      <c r="C7" s="7" t="s">
        <v>25</v>
      </c>
      <c r="D7" s="12">
        <v>0</v>
      </c>
      <c r="E7" s="12" t="s">
        <v>6</v>
      </c>
      <c r="F7" s="13"/>
      <c r="G7" s="13"/>
    </row>
    <row r="8" spans="1:7">
      <c r="A8" s="8" t="s">
        <v>14</v>
      </c>
      <c r="B8" s="10"/>
      <c r="C8" s="8"/>
      <c r="D8" s="14"/>
      <c r="E8" s="14"/>
      <c r="F8" s="14"/>
      <c r="G8" s="14"/>
    </row>
    <row r="9" spans="1:7" ht="84">
      <c r="A9" s="5">
        <v>1</v>
      </c>
      <c r="B9" s="7" t="s">
        <v>26</v>
      </c>
      <c r="C9" s="7" t="s">
        <v>15</v>
      </c>
      <c r="D9" s="12">
        <f>192*0.075*1.15</f>
        <v>16.559999999999999</v>
      </c>
      <c r="E9" s="12" t="s">
        <v>19</v>
      </c>
      <c r="F9" s="13"/>
      <c r="G9" s="13">
        <f>$D9*F9</f>
        <v>0</v>
      </c>
    </row>
    <row r="10" spans="1:7" ht="48">
      <c r="A10" s="5" t="s">
        <v>54</v>
      </c>
      <c r="B10" s="7" t="s">
        <v>23</v>
      </c>
      <c r="C10" s="7" t="s">
        <v>27</v>
      </c>
      <c r="D10" s="12">
        <f>30.43*0.25*1.15</f>
        <v>8.7486249999999988</v>
      </c>
      <c r="E10" s="12" t="s">
        <v>19</v>
      </c>
      <c r="F10" s="13"/>
      <c r="G10" s="13">
        <f t="shared" ref="G9:G20" si="0">$D10*F10</f>
        <v>0</v>
      </c>
    </row>
    <row r="11" spans="1:7" ht="48">
      <c r="A11" s="5" t="s">
        <v>53</v>
      </c>
      <c r="B11" s="7" t="s">
        <v>56</v>
      </c>
      <c r="C11" s="7" t="s">
        <v>55</v>
      </c>
      <c r="D11" s="12">
        <f>192*0.15*1.15</f>
        <v>33.119999999999997</v>
      </c>
      <c r="E11" s="12" t="s">
        <v>19</v>
      </c>
      <c r="F11" s="13"/>
      <c r="G11" s="13">
        <f t="shared" si="0"/>
        <v>0</v>
      </c>
    </row>
    <row r="12" spans="1:7" ht="113.25" customHeight="1">
      <c r="A12" s="5">
        <v>3</v>
      </c>
      <c r="B12" s="7" t="s">
        <v>17</v>
      </c>
      <c r="C12" s="7" t="s">
        <v>20</v>
      </c>
      <c r="D12" s="12">
        <f>(22.21*0.9+30.43)*1.15+26.02*1.1</f>
        <v>86.603849999999994</v>
      </c>
      <c r="E12" s="12" t="s">
        <v>3</v>
      </c>
      <c r="F12" s="13"/>
      <c r="G12" s="13">
        <f t="shared" si="0"/>
        <v>0</v>
      </c>
    </row>
    <row r="13" spans="1:7" ht="24">
      <c r="A13" s="5">
        <v>4</v>
      </c>
      <c r="B13" s="7" t="s">
        <v>18</v>
      </c>
      <c r="C13" s="7" t="s">
        <v>31</v>
      </c>
      <c r="D13" s="12">
        <v>0.58599999999999997</v>
      </c>
      <c r="E13" s="12" t="s">
        <v>3</v>
      </c>
      <c r="F13" s="13"/>
      <c r="G13" s="13">
        <f t="shared" si="0"/>
        <v>0</v>
      </c>
    </row>
    <row r="14" spans="1:7" ht="48.6" customHeight="1">
      <c r="A14" s="5">
        <v>5</v>
      </c>
      <c r="B14" s="7" t="s">
        <v>21</v>
      </c>
      <c r="C14" s="7" t="s">
        <v>29</v>
      </c>
      <c r="D14" s="12">
        <f>0.85+0.09</f>
        <v>0.94</v>
      </c>
      <c r="E14" s="12" t="s">
        <v>19</v>
      </c>
      <c r="F14" s="13"/>
      <c r="G14" s="13">
        <f t="shared" si="0"/>
        <v>0</v>
      </c>
    </row>
    <row r="15" spans="1:7" ht="48.6" customHeight="1">
      <c r="A15" s="5">
        <v>6</v>
      </c>
      <c r="B15" s="7" t="s">
        <v>34</v>
      </c>
      <c r="C15" s="7" t="s">
        <v>47</v>
      </c>
      <c r="D15" s="12">
        <v>127</v>
      </c>
      <c r="E15" s="12" t="s">
        <v>3</v>
      </c>
      <c r="F15" s="13"/>
      <c r="G15" s="13">
        <f t="shared" si="0"/>
        <v>0</v>
      </c>
    </row>
    <row r="16" spans="1:7" ht="48.6" customHeight="1">
      <c r="A16" s="5">
        <v>7</v>
      </c>
      <c r="B16" s="7" t="s">
        <v>49</v>
      </c>
      <c r="C16" s="7" t="s">
        <v>48</v>
      </c>
      <c r="D16" s="27">
        <v>7.8</v>
      </c>
      <c r="E16" s="12" t="s">
        <v>3</v>
      </c>
      <c r="F16" s="13"/>
      <c r="G16" s="13">
        <f t="shared" ref="G16" si="1">$D16*F16</f>
        <v>0</v>
      </c>
    </row>
    <row r="17" spans="1:7" ht="48.6" customHeight="1">
      <c r="A17" s="5">
        <v>8</v>
      </c>
      <c r="B17" s="31" t="s">
        <v>28</v>
      </c>
      <c r="C17" s="7" t="s">
        <v>22</v>
      </c>
      <c r="D17" s="12">
        <f>(D15+D16)*2</f>
        <v>269.60000000000002</v>
      </c>
      <c r="E17" s="12" t="s">
        <v>3</v>
      </c>
      <c r="F17" s="13"/>
      <c r="G17" s="13">
        <f t="shared" si="0"/>
        <v>0</v>
      </c>
    </row>
    <row r="18" spans="1:7" ht="108">
      <c r="A18" s="5">
        <v>9</v>
      </c>
      <c r="B18" s="7" t="s">
        <v>51</v>
      </c>
      <c r="C18" s="7" t="s">
        <v>61</v>
      </c>
      <c r="D18" s="12">
        <v>1</v>
      </c>
      <c r="E18" s="12" t="s">
        <v>50</v>
      </c>
      <c r="F18" s="13"/>
      <c r="G18" s="13">
        <f t="shared" si="0"/>
        <v>0</v>
      </c>
    </row>
    <row r="19" spans="1:7" ht="108">
      <c r="A19" s="5">
        <v>10</v>
      </c>
      <c r="B19" s="7" t="s">
        <v>52</v>
      </c>
      <c r="C19" s="7" t="s">
        <v>60</v>
      </c>
      <c r="D19" s="12">
        <v>1</v>
      </c>
      <c r="E19" s="12" t="s">
        <v>50</v>
      </c>
      <c r="F19" s="13"/>
      <c r="G19" s="13">
        <f t="shared" si="0"/>
        <v>0</v>
      </c>
    </row>
    <row r="20" spans="1:7" ht="120.75" customHeight="1">
      <c r="A20" s="5">
        <v>11</v>
      </c>
      <c r="B20" s="7" t="s">
        <v>58</v>
      </c>
      <c r="C20" s="7" t="s">
        <v>59</v>
      </c>
      <c r="D20" s="12">
        <v>1</v>
      </c>
      <c r="E20" s="12" t="s">
        <v>50</v>
      </c>
      <c r="F20" s="13"/>
      <c r="G20" s="13">
        <f t="shared" si="0"/>
        <v>0</v>
      </c>
    </row>
    <row r="21" spans="1:7">
      <c r="A21" s="6"/>
      <c r="B21" s="7"/>
      <c r="C21" s="6"/>
      <c r="D21" s="13"/>
      <c r="E21" s="13"/>
      <c r="F21" s="13"/>
      <c r="G21" s="13"/>
    </row>
    <row r="22" spans="1:7">
      <c r="A22" s="32" t="s">
        <v>5</v>
      </c>
      <c r="B22" s="32"/>
      <c r="C22" s="32"/>
      <c r="D22" s="14"/>
      <c r="E22" s="14"/>
      <c r="F22" s="14"/>
      <c r="G22" s="14"/>
    </row>
    <row r="23" spans="1:7">
      <c r="A23" s="9"/>
      <c r="B23" s="20"/>
      <c r="C23" s="9"/>
      <c r="D23" s="15"/>
      <c r="E23" s="15"/>
      <c r="F23" s="13"/>
      <c r="G23" s="13"/>
    </row>
    <row r="24" spans="1:7">
      <c r="A24" s="5">
        <v>1</v>
      </c>
      <c r="B24" s="7" t="s">
        <v>7</v>
      </c>
      <c r="C24" s="7"/>
      <c r="D24" s="12"/>
      <c r="E24" s="12" t="s">
        <v>6</v>
      </c>
      <c r="F24" s="13"/>
      <c r="G24" s="13"/>
    </row>
    <row r="25" spans="1:7" s="4" customFormat="1">
      <c r="A25" s="5">
        <v>2</v>
      </c>
      <c r="B25" s="7" t="s">
        <v>7</v>
      </c>
      <c r="C25" s="7"/>
      <c r="D25" s="12"/>
      <c r="E25" s="12" t="s">
        <v>6</v>
      </c>
      <c r="F25" s="13"/>
      <c r="G25" s="13"/>
    </row>
    <row r="26" spans="1:7" s="4" customFormat="1" ht="24">
      <c r="A26" s="5">
        <v>3</v>
      </c>
      <c r="B26" s="7" t="s">
        <v>8</v>
      </c>
      <c r="C26" s="7" t="s">
        <v>12</v>
      </c>
      <c r="D26" s="12"/>
      <c r="E26" s="12" t="s">
        <v>6</v>
      </c>
      <c r="F26" s="13"/>
      <c r="G26" s="13"/>
    </row>
    <row r="27" spans="1:7" s="4" customFormat="1">
      <c r="A27" s="5"/>
      <c r="B27" s="7"/>
      <c r="C27" s="7" t="s">
        <v>30</v>
      </c>
      <c r="D27" s="12"/>
      <c r="E27" s="12"/>
      <c r="F27" s="13"/>
      <c r="G27" s="14">
        <f>SUM(G7:G17)</f>
        <v>0</v>
      </c>
    </row>
    <row r="28" spans="1:7">
      <c r="A28" s="5"/>
      <c r="B28" s="7"/>
      <c r="C28" s="7"/>
      <c r="D28" s="12"/>
      <c r="E28" s="12"/>
      <c r="F28" s="13"/>
      <c r="G28" s="13"/>
    </row>
    <row r="29" spans="1:7" ht="82.5" customHeight="1">
      <c r="A29" s="33" t="s">
        <v>32</v>
      </c>
      <c r="B29" s="33"/>
      <c r="C29" s="33"/>
      <c r="D29" s="33"/>
      <c r="E29" s="33"/>
      <c r="F29" s="17"/>
      <c r="G29" s="17"/>
    </row>
    <row r="30" spans="1:7">
      <c r="A30" s="1" t="s">
        <v>4</v>
      </c>
    </row>
  </sheetData>
  <mergeCells count="3">
    <mergeCell ref="A22:C22"/>
    <mergeCell ref="A29:E29"/>
    <mergeCell ref="F1:G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8"/>
  <sheetViews>
    <sheetView topLeftCell="A4" workbookViewId="0">
      <selection activeCell="E18" sqref="E18"/>
    </sheetView>
  </sheetViews>
  <sheetFormatPr defaultRowHeight="15"/>
  <cols>
    <col min="1" max="1" width="22.140625" bestFit="1" customWidth="1"/>
    <col min="2" max="2" width="7" bestFit="1" customWidth="1"/>
  </cols>
  <sheetData>
    <row r="4" spans="1:10">
      <c r="A4" t="s">
        <v>35</v>
      </c>
    </row>
    <row r="6" spans="1:10">
      <c r="A6" s="25" t="s">
        <v>43</v>
      </c>
    </row>
    <row r="7" spans="1:10" ht="30">
      <c r="B7" s="23" t="s">
        <v>37</v>
      </c>
      <c r="C7" s="23" t="s">
        <v>38</v>
      </c>
      <c r="D7" s="22" t="s">
        <v>39</v>
      </c>
    </row>
    <row r="8" spans="1:10">
      <c r="A8" t="s">
        <v>36</v>
      </c>
      <c r="B8">
        <v>7.3170000000000002</v>
      </c>
      <c r="C8">
        <v>4.2</v>
      </c>
      <c r="D8" s="24">
        <f t="shared" ref="D8:D13" si="0">B8*C8</f>
        <v>30.731400000000001</v>
      </c>
    </row>
    <row r="9" spans="1:10">
      <c r="A9" t="s">
        <v>40</v>
      </c>
      <c r="B9">
        <v>4.5540000000000003</v>
      </c>
      <c r="C9">
        <v>4.2</v>
      </c>
      <c r="D9" s="24">
        <f t="shared" si="0"/>
        <v>19.126800000000003</v>
      </c>
    </row>
    <row r="10" spans="1:10">
      <c r="A10" t="s">
        <v>41</v>
      </c>
      <c r="B10">
        <v>2.4129999999999998</v>
      </c>
      <c r="C10">
        <v>4.2</v>
      </c>
      <c r="D10" s="24">
        <f t="shared" si="0"/>
        <v>10.134599999999999</v>
      </c>
    </row>
    <row r="11" spans="1:10">
      <c r="A11" t="s">
        <v>42</v>
      </c>
      <c r="B11">
        <v>4.556</v>
      </c>
      <c r="C11">
        <v>4.2</v>
      </c>
      <c r="D11" s="24">
        <f t="shared" si="0"/>
        <v>19.135200000000001</v>
      </c>
    </row>
    <row r="12" spans="1:10">
      <c r="A12" t="s">
        <v>45</v>
      </c>
      <c r="B12">
        <v>6.0940000000000003</v>
      </c>
      <c r="C12">
        <v>4.2</v>
      </c>
      <c r="D12" s="24">
        <f t="shared" si="0"/>
        <v>25.594800000000003</v>
      </c>
      <c r="H12">
        <v>6</v>
      </c>
      <c r="I12">
        <f>0.15*0.15*4.2</f>
        <v>9.4500000000000001E-2</v>
      </c>
      <c r="J12">
        <f>H12*I12</f>
        <v>0.56699999999999995</v>
      </c>
    </row>
    <row r="13" spans="1:10">
      <c r="A13" t="s">
        <v>57</v>
      </c>
      <c r="B13">
        <f>1.95+1.85</f>
        <v>3.8</v>
      </c>
      <c r="C13">
        <v>3</v>
      </c>
      <c r="D13" s="24">
        <f t="shared" si="0"/>
        <v>11.399999999999999</v>
      </c>
    </row>
    <row r="14" spans="1:10">
      <c r="D14" s="24">
        <f>SUM(D8:D13)</f>
        <v>116.12280000000001</v>
      </c>
      <c r="E14" s="26">
        <f>D14*1.1</f>
        <v>127.73508000000002</v>
      </c>
    </row>
    <row r="15" spans="1:10">
      <c r="E15" s="26"/>
    </row>
    <row r="16" spans="1:10">
      <c r="A16" s="25" t="s">
        <v>46</v>
      </c>
      <c r="E16" s="26"/>
    </row>
    <row r="17" spans="1:5">
      <c r="E17" s="26"/>
    </row>
    <row r="18" spans="1:5">
      <c r="A18" t="s">
        <v>44</v>
      </c>
      <c r="B18">
        <v>6.0940000000000003</v>
      </c>
      <c r="C18">
        <v>1.1000000000000001</v>
      </c>
      <c r="D18" s="24">
        <f>B18*C18</f>
        <v>6.7034000000000011</v>
      </c>
      <c r="E18" s="26">
        <f>D18*1.15</f>
        <v>7.7089100000000004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4" ma:contentTypeDescription="Create a new document." ma:contentTypeScope="" ma:versionID="80e9cf41b065ac3ad0c1b1d913ca4d86">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6ac16f23c6ec38601a3e22c9c6afe7f7"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401D7A-967F-40EA-842B-876F188140C7}">
  <ds:schemaRefs>
    <ds:schemaRef ds:uri="http://schemas.microsoft.com/office/2006/documentManagement/types"/>
    <ds:schemaRef ds:uri="84d5ecd3-9e46-4f88-88f4-d7ee9e4f8f55"/>
    <ds:schemaRef ds:uri="http://purl.org/dc/elements/1.1/"/>
    <ds:schemaRef ds:uri="http://purl.org/dc/dcmityp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57188eb-d1f0-4ce3-8e5d-aa1e259d11d3"/>
  </ds:schemaRefs>
</ds:datastoreItem>
</file>

<file path=customXml/itemProps2.xml><?xml version="1.0" encoding="utf-8"?>
<ds:datastoreItem xmlns:ds="http://schemas.openxmlformats.org/officeDocument/2006/customXml" ds:itemID="{BFE8667A-990F-4D81-8BDF-84298DEC6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5ecd3-9e46-4f88-88f4-d7ee9e4f8f55"/>
    <ds:schemaRef ds:uri="b57188eb-d1f0-4ce3-8e5d-aa1e259d1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A2733D-D0EF-4273-A572-C8461914A8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Budweiser Bar</vt:lpstr>
      <vt:lpstr>Qty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Suraj Kumbhar</cp:lastModifiedBy>
  <dcterms:created xsi:type="dcterms:W3CDTF">2019-08-06T17:03:31Z</dcterms:created>
  <dcterms:modified xsi:type="dcterms:W3CDTF">2024-08-29T11:59:08Z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