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NE DRIVE\OneDrive - Travel food Services\Pooja\REG_SAL_KL\08 2024\PR\"/>
    </mc:Choice>
  </mc:AlternateContent>
  <bookViews>
    <workbookView xWindow="0" yWindow="0" windowWidth="19200" windowHeight="6930" activeTab="1"/>
  </bookViews>
  <sheets>
    <sheet name="Purchase requisition format" sheetId="4" r:id="rId1"/>
    <sheet name="Uniform sizes" sheetId="5" r:id="rId2"/>
  </sheets>
  <calcPr calcId="162913"/>
</workbook>
</file>

<file path=xl/calcChain.xml><?xml version="1.0" encoding="utf-8"?>
<calcChain xmlns="http://schemas.openxmlformats.org/spreadsheetml/2006/main">
  <c r="S9" i="5" l="1"/>
  <c r="Q7" i="5" l="1"/>
  <c r="K5" i="5"/>
  <c r="J5" i="5"/>
  <c r="I5" i="5"/>
  <c r="K4" i="5"/>
  <c r="J4" i="5"/>
  <c r="I4" i="5"/>
  <c r="J3" i="5"/>
  <c r="K3" i="5"/>
  <c r="L3" i="5"/>
  <c r="G12" i="5"/>
  <c r="J12" i="5"/>
  <c r="H12" i="5"/>
  <c r="I12" i="5"/>
  <c r="K9" i="5"/>
  <c r="L9" i="5"/>
  <c r="I9" i="5"/>
  <c r="J9" i="5"/>
  <c r="M9" i="5"/>
  <c r="Q18" i="5"/>
  <c r="Q16" i="5"/>
  <c r="Q15" i="5"/>
  <c r="Q3" i="5" l="1"/>
  <c r="Q5" i="5"/>
  <c r="Q4" i="5"/>
  <c r="J14" i="5" l="1"/>
  <c r="I14" i="5"/>
  <c r="Q14" i="5" s="1"/>
  <c r="H14" i="5"/>
  <c r="J13" i="5"/>
  <c r="I13" i="5"/>
  <c r="H13" i="5"/>
  <c r="Q13" i="5" s="1"/>
  <c r="Q12" i="5"/>
  <c r="Q11" i="5"/>
  <c r="N11" i="5"/>
  <c r="F18" i="4" s="1"/>
  <c r="Q10" i="5"/>
  <c r="Q9" i="5"/>
  <c r="P11" i="5" l="1"/>
  <c r="N14" i="5"/>
  <c r="F21" i="4" s="1"/>
  <c r="P14" i="5" l="1"/>
  <c r="N15" i="5" l="1"/>
  <c r="P3" i="5"/>
  <c r="P15" i="5" l="1"/>
  <c r="F22" i="4"/>
  <c r="N17" i="5"/>
  <c r="P17" i="5" s="1"/>
  <c r="N18" i="5"/>
  <c r="F24" i="4" s="1"/>
  <c r="N16" i="5"/>
  <c r="N13" i="5"/>
  <c r="N12" i="5"/>
  <c r="N10" i="5"/>
  <c r="N9" i="5"/>
  <c r="N8" i="5"/>
  <c r="P8" i="5" s="1"/>
  <c r="N7" i="5"/>
  <c r="N6" i="5"/>
  <c r="P6" i="5" s="1"/>
  <c r="N5" i="5"/>
  <c r="F14" i="4" s="1"/>
  <c r="N4" i="5"/>
  <c r="F13" i="4" s="1"/>
  <c r="N3" i="5"/>
  <c r="F12" i="4" s="1"/>
  <c r="P16" i="5" l="1"/>
  <c r="F23" i="4"/>
  <c r="P13" i="5"/>
  <c r="F20" i="4"/>
  <c r="P12" i="5"/>
  <c r="F19" i="4"/>
  <c r="P10" i="5"/>
  <c r="F17" i="4"/>
  <c r="P9" i="5"/>
  <c r="F16" i="4"/>
  <c r="P18" i="5"/>
  <c r="F15" i="4"/>
  <c r="P7" i="5"/>
  <c r="P19" i="5" l="1"/>
</calcChain>
</file>

<file path=xl/sharedStrings.xml><?xml version="1.0" encoding="utf-8"?>
<sst xmlns="http://schemas.openxmlformats.org/spreadsheetml/2006/main" count="128" uniqueCount="93">
  <si>
    <t>This sheet is for all product categories required for one destination</t>
  </si>
  <si>
    <t>Approved On:</t>
  </si>
  <si>
    <t>S.No</t>
  </si>
  <si>
    <t>Item Name</t>
  </si>
  <si>
    <t>Item Specification</t>
  </si>
  <si>
    <t>Unit</t>
  </si>
  <si>
    <t>Quantity</t>
  </si>
  <si>
    <t>Special Remarks if any:</t>
  </si>
  <si>
    <t>Special services expected for any item if any:</t>
  </si>
  <si>
    <t>Any specific suppliers to not to be used:</t>
  </si>
  <si>
    <t>Name:</t>
  </si>
  <si>
    <t>Contact Number:</t>
  </si>
  <si>
    <t>Signature:</t>
  </si>
  <si>
    <t xml:space="preserve">User Div- </t>
  </si>
  <si>
    <t>Dt</t>
  </si>
  <si>
    <t>Place</t>
  </si>
  <si>
    <t>Queries if any:</t>
  </si>
  <si>
    <t>Product Approvals required if any:</t>
  </si>
  <si>
    <t>User Div-</t>
  </si>
  <si>
    <t>Specific supplier desired for any of the above products if any:,</t>
  </si>
  <si>
    <t>Purchase Requisition received by:</t>
  </si>
  <si>
    <t>For Purchase:</t>
  </si>
  <si>
    <t>Purchase Notes:</t>
  </si>
  <si>
    <t xml:space="preserve">Contact Numbers :  </t>
  </si>
  <si>
    <t>Samples being attatched/forwarded for item no's</t>
  </si>
  <si>
    <t>Technical specifications/ quote being attatched/forwarded for item no's</t>
  </si>
  <si>
    <t>To: Purchase Division : Following Purchase is being requisitioned and needs to be procured. No further confirmations are required and the materials can be delivered at site.</t>
  </si>
  <si>
    <t xml:space="preserve">Semolina Kitchens Private Ltd.- Purchase Requisition Form </t>
  </si>
  <si>
    <t>Nos</t>
  </si>
  <si>
    <t>Location/City: Trivandrum</t>
  </si>
  <si>
    <t>State : Kerala</t>
  </si>
  <si>
    <t>District: Trivandrum</t>
  </si>
  <si>
    <t>Contact Number: 8310212734</t>
  </si>
  <si>
    <t>Place : Trivandrum</t>
  </si>
  <si>
    <t xml:space="preserve">Purchase Approved By </t>
  </si>
  <si>
    <t>Name: H S Puneeth Kumar</t>
  </si>
  <si>
    <t>Place :- Trivandrum</t>
  </si>
  <si>
    <t>Delivery Address: Semolina Kitchens pvt ltd , T2 Thiruvananthapuram International Airport , Airport road , Chackai , Thiruvananthapuram , Under the bridge , Near Parking bay no 12 , Kerala :- 695024</t>
  </si>
  <si>
    <t>Replicate Chennai</t>
  </si>
  <si>
    <t>Black colour along with elastic with laady type</t>
  </si>
  <si>
    <t>Property / Department Name: Operations , Productions, Lounge new uniform, HK,RA</t>
  </si>
  <si>
    <t>Black trouser</t>
  </si>
  <si>
    <t>CDP/DCDP Chef full sleavees coat with black piping</t>
  </si>
  <si>
    <t>Remarks</t>
  </si>
  <si>
    <t xml:space="preserve">Female HK Uniform Pant </t>
  </si>
  <si>
    <t>Female HK Uniform Top</t>
  </si>
  <si>
    <t>Department</t>
  </si>
  <si>
    <t>HK</t>
  </si>
  <si>
    <t>Female HK Uniform over Coat</t>
  </si>
  <si>
    <t xml:space="preserve">Female HK Shoes </t>
  </si>
  <si>
    <t>28''</t>
  </si>
  <si>
    <t>30''</t>
  </si>
  <si>
    <t>32''</t>
  </si>
  <si>
    <t>36''</t>
  </si>
  <si>
    <t>38''</t>
  </si>
  <si>
    <t>40''</t>
  </si>
  <si>
    <t>42''</t>
  </si>
  <si>
    <t>44''</t>
  </si>
  <si>
    <t>46''</t>
  </si>
  <si>
    <t>6''</t>
  </si>
  <si>
    <t>7''</t>
  </si>
  <si>
    <t>8''</t>
  </si>
  <si>
    <t>9''</t>
  </si>
  <si>
    <t>Productions</t>
  </si>
  <si>
    <t>Productions Mini Champ/Champ (Commi) Chef Coat</t>
  </si>
  <si>
    <t>34''</t>
  </si>
  <si>
    <t>10"</t>
  </si>
  <si>
    <t xml:space="preserve">Productions CDP / DCDP Chef Coat </t>
  </si>
  <si>
    <t xml:space="preserve">Productions Mini Champ/Champ (Commi) Chef Trouser </t>
  </si>
  <si>
    <t xml:space="preserve">Productions CDP / DCDP  Chef Trouser </t>
  </si>
  <si>
    <t>Productions Safety Shoes</t>
  </si>
  <si>
    <t>11''</t>
  </si>
  <si>
    <t>Productions aprons</t>
  </si>
  <si>
    <t>Total Require</t>
  </si>
  <si>
    <t>Rate / Pc</t>
  </si>
  <si>
    <t>Total</t>
  </si>
  <si>
    <t>Grand total</t>
  </si>
  <si>
    <t>Productions Cap (Black colour round type)</t>
  </si>
  <si>
    <t>Waranty</t>
  </si>
  <si>
    <t>Expected delivery</t>
  </si>
  <si>
    <t>rate</t>
  </si>
  <si>
    <t>Half sleeve White colour with TFS logo on left hand</t>
  </si>
  <si>
    <t>Black colour round type</t>
  </si>
  <si>
    <t>Full apron from neck to knee with front pocket</t>
  </si>
  <si>
    <t>Bata bora derby safety shoes</t>
  </si>
  <si>
    <t xml:space="preserve">Productions Sous Chef Coat </t>
  </si>
  <si>
    <t>Productions Sous Chef Trouser</t>
  </si>
  <si>
    <t>Purchase Requisitioned By: Gopkumar Nair / Pooja Pushpangadan</t>
  </si>
  <si>
    <t>Date: 28/08/2024</t>
  </si>
  <si>
    <t xml:space="preserve">PRF Ref No.(Business Type/Property code/PRF/ S.No./Fin yr) :- </t>
  </si>
  <si>
    <t>Contact Number: 9152034215</t>
  </si>
  <si>
    <t>Dt. 28/8/2024</t>
  </si>
  <si>
    <t>Dt :- 28/08/2024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</si>
</sst>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rebuchet MS"/>
      <family val="2"/>
    </font>
    <font>
      <sz val="10"/>
      <name val="Trebuchet MS"/>
      <family val="2"/>
    </font>
    <font>
      <b/>
      <i/>
      <sz val="10"/>
      <name val="Trebuchet MS"/>
      <family val="2"/>
    </font>
    <font>
      <sz val="8"/>
      <name val="Trebuchet MS"/>
      <family val="2"/>
    </font>
    <font>
      <b/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148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3" xfId="0" applyFont="1" applyBorder="1" applyAlignment="1"/>
    <xf numFmtId="0" fontId="6" fillId="0" borderId="0" xfId="0" applyFont="1"/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4" xfId="0" applyFont="1" applyBorder="1" applyAlignment="1">
      <alignment horizontal="center"/>
    </xf>
    <xf numFmtId="14" fontId="4" fillId="0" borderId="1" xfId="0" applyNumberFormat="1" applyFont="1" applyBorder="1" applyAlignment="1"/>
    <xf numFmtId="0" fontId="4" fillId="0" borderId="33" xfId="0" applyFont="1" applyBorder="1"/>
    <xf numFmtId="0" fontId="4" fillId="0" borderId="33" xfId="0" applyFont="1" applyBorder="1" applyAlignment="1">
      <alignment horizontal="center"/>
    </xf>
    <xf numFmtId="0" fontId="4" fillId="0" borderId="34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4" fillId="0" borderId="35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>
      <alignment wrapText="1"/>
    </xf>
    <xf numFmtId="0" fontId="4" fillId="0" borderId="32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7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5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7" fillId="0" borderId="2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5" borderId="12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7" xfId="0" applyBorder="1" applyAlignment="1">
      <alignment horizontal="center"/>
    </xf>
    <xf numFmtId="1" fontId="0" fillId="0" borderId="0" xfId="0" applyNumberForma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/>
    </xf>
    <xf numFmtId="0" fontId="6" fillId="0" borderId="37" xfId="0" applyFont="1" applyBorder="1" applyAlignment="1">
      <alignment horizontal="left" vertical="top"/>
    </xf>
    <xf numFmtId="0" fontId="6" fillId="0" borderId="1" xfId="0" applyFont="1" applyBorder="1" applyAlignment="1"/>
    <xf numFmtId="0" fontId="6" fillId="0" borderId="4" xfId="0" applyFont="1" applyBorder="1" applyAlignment="1"/>
    <xf numFmtId="0" fontId="4" fillId="0" borderId="2" xfId="0" applyFont="1" applyBorder="1" applyAlignment="1">
      <alignment wrapText="1"/>
    </xf>
    <xf numFmtId="0" fontId="4" fillId="0" borderId="37" xfId="0" applyFont="1" applyBorder="1" applyAlignment="1">
      <alignment wrapText="1"/>
    </xf>
    <xf numFmtId="0" fontId="4" fillId="0" borderId="1" xfId="0" applyFont="1" applyBorder="1"/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4" fillId="0" borderId="2" xfId="0" applyFont="1" applyBorder="1" applyAlignment="1"/>
    <xf numFmtId="0" fontId="4" fillId="0" borderId="37" xfId="0" applyFont="1" applyBorder="1" applyAlignment="1"/>
    <xf numFmtId="0" fontId="4" fillId="0" borderId="1" xfId="0" applyFont="1" applyBorder="1" applyAlignment="1"/>
    <xf numFmtId="0" fontId="4" fillId="0" borderId="4" xfId="0" applyFont="1" applyBorder="1" applyAlignment="1"/>
    <xf numFmtId="0" fontId="4" fillId="0" borderId="2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7" fillId="0" borderId="24" xfId="0" applyFont="1" applyBorder="1" applyAlignment="1">
      <alignment horizontal="left" vertical="top" wrapText="1"/>
    </xf>
    <xf numFmtId="0" fontId="7" fillId="0" borderId="38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20" xfId="0" applyFont="1" applyBorder="1" applyAlignment="1"/>
    <xf numFmtId="0" fontId="7" fillId="0" borderId="28" xfId="0" applyFont="1" applyBorder="1" applyAlignment="1"/>
    <xf numFmtId="0" fontId="7" fillId="0" borderId="17" xfId="0" applyFont="1" applyBorder="1" applyAlignment="1">
      <alignment horizontal="left" vertical="top" wrapText="1"/>
    </xf>
    <xf numFmtId="0" fontId="7" fillId="0" borderId="39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8" xfId="0" applyFont="1" applyBorder="1" applyAlignment="1"/>
    <xf numFmtId="0" fontId="7" fillId="0" borderId="19" xfId="0" applyFont="1" applyBorder="1" applyAlignment="1"/>
    <xf numFmtId="0" fontId="4" fillId="0" borderId="24" xfId="0" applyFont="1" applyBorder="1" applyAlignment="1">
      <alignment horizontal="left" vertical="top" wrapText="1"/>
    </xf>
    <xf numFmtId="0" fontId="4" fillId="0" borderId="38" xfId="0" applyFont="1" applyBorder="1" applyAlignment="1">
      <alignment horizontal="left" vertical="top" wrapText="1"/>
    </xf>
    <xf numFmtId="0" fontId="4" fillId="0" borderId="20" xfId="0" applyFont="1" applyBorder="1" applyAlignment="1"/>
    <xf numFmtId="0" fontId="4" fillId="0" borderId="28" xfId="0" applyFont="1" applyBorder="1" applyAlignment="1"/>
    <xf numFmtId="0" fontId="4" fillId="0" borderId="25" xfId="0" applyFont="1" applyBorder="1" applyAlignment="1">
      <alignment horizontal="left" vertical="top" wrapText="1"/>
    </xf>
    <xf numFmtId="0" fontId="4" fillId="0" borderId="40" xfId="0" applyFont="1" applyBorder="1" applyAlignment="1">
      <alignment horizontal="left" vertical="top" wrapText="1"/>
    </xf>
    <xf numFmtId="0" fontId="4" fillId="0" borderId="26" xfId="0" applyFont="1" applyBorder="1" applyAlignment="1"/>
    <xf numFmtId="0" fontId="4" fillId="0" borderId="29" xfId="0" applyFont="1" applyBorder="1" applyAlignment="1"/>
    <xf numFmtId="0" fontId="4" fillId="0" borderId="10" xfId="0" applyFont="1" applyBorder="1" applyAlignment="1">
      <alignment horizontal="left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31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5" borderId="3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7" fillId="5" borderId="37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opLeftCell="A7" zoomScale="90" zoomScaleNormal="90" workbookViewId="0">
      <selection activeCell="A33" sqref="A33:E33"/>
    </sheetView>
  </sheetViews>
  <sheetFormatPr defaultColWidth="9.140625" defaultRowHeight="15" x14ac:dyDescent="0.3"/>
  <cols>
    <col min="1" max="1" width="6.140625" style="4" customWidth="1"/>
    <col min="2" max="2" width="12" style="4" customWidth="1"/>
    <col min="3" max="3" width="55.42578125" style="1" customWidth="1"/>
    <col min="4" max="4" width="51.42578125" style="1" bestFit="1" customWidth="1"/>
    <col min="5" max="5" width="7" style="4" customWidth="1"/>
    <col min="6" max="6" width="20.28515625" style="1" customWidth="1"/>
    <col min="7" max="7" width="21" style="1" customWidth="1"/>
    <col min="8" max="8" width="19.140625" style="1" bestFit="1" customWidth="1"/>
    <col min="9" max="9" width="13.7109375" style="1" bestFit="1" customWidth="1"/>
    <col min="10" max="10" width="30.140625" style="1" customWidth="1"/>
    <col min="11" max="16384" width="9.140625" style="1"/>
  </cols>
  <sheetData>
    <row r="1" spans="1:10" ht="15.75" thickBot="1" x14ac:dyDescent="0.35">
      <c r="A1" s="22"/>
      <c r="B1" s="13"/>
      <c r="C1" s="12"/>
      <c r="D1" s="12"/>
      <c r="E1" s="13"/>
      <c r="F1" s="12"/>
      <c r="G1" s="12"/>
      <c r="H1" s="12"/>
      <c r="I1" s="12"/>
      <c r="J1" s="14"/>
    </row>
    <row r="2" spans="1:10" ht="12.75" customHeight="1" x14ac:dyDescent="0.3">
      <c r="A2" s="57" t="s">
        <v>27</v>
      </c>
      <c r="B2" s="58"/>
      <c r="C2" s="58"/>
      <c r="D2" s="58"/>
      <c r="E2" s="58"/>
      <c r="F2" s="58"/>
      <c r="G2" s="58"/>
      <c r="H2" s="58"/>
      <c r="I2" s="58"/>
      <c r="J2" s="59"/>
    </row>
    <row r="3" spans="1:10" ht="15.75" customHeight="1" thickBot="1" x14ac:dyDescent="0.35">
      <c r="A3" s="60" t="s">
        <v>0</v>
      </c>
      <c r="B3" s="61"/>
      <c r="C3" s="61"/>
      <c r="D3" s="61"/>
      <c r="E3" s="61"/>
      <c r="F3" s="61"/>
      <c r="G3" s="61"/>
      <c r="H3" s="61"/>
      <c r="I3" s="61"/>
      <c r="J3" s="62"/>
    </row>
    <row r="4" spans="1:10" x14ac:dyDescent="0.3">
      <c r="A4" s="23"/>
      <c r="B4" s="38"/>
      <c r="C4" s="8"/>
      <c r="D4" s="8"/>
      <c r="E4" s="8"/>
      <c r="F4" s="8"/>
      <c r="G4" s="8"/>
      <c r="H4" s="8"/>
      <c r="I4" s="8"/>
      <c r="J4" s="9"/>
    </row>
    <row r="5" spans="1:10" ht="15" customHeight="1" x14ac:dyDescent="0.3">
      <c r="A5" s="67" t="s">
        <v>89</v>
      </c>
      <c r="B5" s="68"/>
      <c r="C5" s="69"/>
      <c r="D5" s="69"/>
      <c r="E5" s="69"/>
      <c r="F5" s="69"/>
      <c r="G5" s="2" t="s">
        <v>88</v>
      </c>
      <c r="H5" s="19" t="s">
        <v>1</v>
      </c>
      <c r="I5" s="11"/>
      <c r="J5" s="20"/>
    </row>
    <row r="6" spans="1:10" s="7" customFormat="1" ht="13.5" x14ac:dyDescent="0.3">
      <c r="A6" s="63" t="s">
        <v>26</v>
      </c>
      <c r="B6" s="64"/>
      <c r="C6" s="65"/>
      <c r="D6" s="65"/>
      <c r="E6" s="65"/>
      <c r="F6" s="65"/>
      <c r="G6" s="65"/>
      <c r="H6" s="65"/>
      <c r="I6" s="65"/>
      <c r="J6" s="66"/>
    </row>
    <row r="7" spans="1:10" x14ac:dyDescent="0.3">
      <c r="A7" s="74" t="s">
        <v>40</v>
      </c>
      <c r="B7" s="75"/>
      <c r="C7" s="76"/>
      <c r="D7" s="76"/>
      <c r="E7" s="76"/>
      <c r="F7" s="76"/>
      <c r="G7" s="76"/>
      <c r="H7" s="76"/>
      <c r="I7" s="76"/>
      <c r="J7" s="77"/>
    </row>
    <row r="8" spans="1:10" ht="33" customHeight="1" x14ac:dyDescent="0.3">
      <c r="A8" s="78" t="s">
        <v>37</v>
      </c>
      <c r="B8" s="79"/>
      <c r="C8" s="80"/>
      <c r="D8" s="80"/>
      <c r="E8" s="80"/>
      <c r="F8" s="80"/>
      <c r="G8" s="80"/>
      <c r="H8" s="80"/>
      <c r="I8" s="80"/>
      <c r="J8" s="81"/>
    </row>
    <row r="9" spans="1:10" x14ac:dyDescent="0.3">
      <c r="A9" s="74" t="s">
        <v>29</v>
      </c>
      <c r="B9" s="75"/>
      <c r="C9" s="76"/>
      <c r="D9" s="76"/>
      <c r="E9" s="76"/>
      <c r="F9" s="6" t="s">
        <v>31</v>
      </c>
      <c r="G9" s="21" t="s">
        <v>30</v>
      </c>
      <c r="H9" s="19" t="s">
        <v>23</v>
      </c>
      <c r="I9" s="19">
        <v>8310212734</v>
      </c>
      <c r="J9" s="10"/>
    </row>
    <row r="10" spans="1:10" x14ac:dyDescent="0.3">
      <c r="A10" s="74"/>
      <c r="B10" s="75"/>
      <c r="C10" s="76"/>
      <c r="D10" s="76"/>
      <c r="E10" s="76"/>
      <c r="F10" s="76"/>
      <c r="G10" s="76"/>
      <c r="H10" s="76"/>
      <c r="I10" s="76"/>
      <c r="J10" s="20"/>
    </row>
    <row r="11" spans="1:10" s="25" customFormat="1" ht="33" customHeight="1" x14ac:dyDescent="0.2">
      <c r="A11" s="47" t="s">
        <v>2</v>
      </c>
      <c r="B11" s="47" t="s">
        <v>46</v>
      </c>
      <c r="C11" s="48" t="s">
        <v>3</v>
      </c>
      <c r="D11" s="43" t="s">
        <v>4</v>
      </c>
      <c r="E11" s="43" t="s">
        <v>5</v>
      </c>
      <c r="F11" s="43" t="s">
        <v>6</v>
      </c>
      <c r="G11" s="44" t="s">
        <v>78</v>
      </c>
      <c r="H11" s="44" t="s">
        <v>79</v>
      </c>
      <c r="I11" s="44" t="s">
        <v>80</v>
      </c>
      <c r="J11" s="45" t="s">
        <v>43</v>
      </c>
    </row>
    <row r="12" spans="1:10" s="3" customFormat="1" ht="15.75" customHeight="1" x14ac:dyDescent="0.2">
      <c r="A12" s="33">
        <v>1</v>
      </c>
      <c r="B12" s="55" t="s">
        <v>47</v>
      </c>
      <c r="C12" s="29" t="s">
        <v>45</v>
      </c>
      <c r="D12" s="56" t="s">
        <v>38</v>
      </c>
      <c r="E12" s="43" t="s">
        <v>28</v>
      </c>
      <c r="F12" s="43">
        <f>'Uniform sizes'!N3</f>
        <v>96</v>
      </c>
      <c r="G12" s="44"/>
      <c r="H12" s="44"/>
      <c r="I12" s="44"/>
      <c r="J12" s="45"/>
    </row>
    <row r="13" spans="1:10" s="3" customFormat="1" ht="15.75" customHeight="1" x14ac:dyDescent="0.2">
      <c r="A13" s="33">
        <v>2</v>
      </c>
      <c r="B13" s="55"/>
      <c r="C13" s="29" t="s">
        <v>44</v>
      </c>
      <c r="D13" s="56"/>
      <c r="E13" s="43" t="s">
        <v>28</v>
      </c>
      <c r="F13" s="43">
        <f>'Uniform sizes'!N4</f>
        <v>96</v>
      </c>
      <c r="G13" s="44"/>
      <c r="H13" s="44"/>
      <c r="I13" s="44"/>
      <c r="J13" s="45"/>
    </row>
    <row r="14" spans="1:10" s="3" customFormat="1" ht="15.75" customHeight="1" x14ac:dyDescent="0.2">
      <c r="A14" s="33">
        <v>3</v>
      </c>
      <c r="B14" s="55"/>
      <c r="C14" s="29" t="s">
        <v>48</v>
      </c>
      <c r="D14" s="56"/>
      <c r="E14" s="43" t="s">
        <v>28</v>
      </c>
      <c r="F14" s="43">
        <f>'Uniform sizes'!N5</f>
        <v>96</v>
      </c>
      <c r="G14" s="44"/>
      <c r="H14" s="44"/>
      <c r="I14" s="44"/>
      <c r="J14" s="45"/>
    </row>
    <row r="15" spans="1:10" s="18" customFormat="1" ht="15" customHeight="1" x14ac:dyDescent="0.2">
      <c r="A15" s="33">
        <v>4</v>
      </c>
      <c r="B15" s="55"/>
      <c r="C15" s="29" t="s">
        <v>49</v>
      </c>
      <c r="D15" s="39" t="s">
        <v>38</v>
      </c>
      <c r="E15" s="43" t="s">
        <v>28</v>
      </c>
      <c r="F15" s="43">
        <f>'Uniform sizes'!N7</f>
        <v>32</v>
      </c>
      <c r="G15" s="40"/>
      <c r="H15" s="44"/>
      <c r="I15" s="40"/>
      <c r="J15" s="46"/>
    </row>
    <row r="16" spans="1:10" s="18" customFormat="1" ht="15" customHeight="1" x14ac:dyDescent="0.2">
      <c r="A16" s="33">
        <v>5</v>
      </c>
      <c r="B16" s="55" t="s">
        <v>63</v>
      </c>
      <c r="C16" s="29" t="s">
        <v>64</v>
      </c>
      <c r="D16" s="41" t="s">
        <v>81</v>
      </c>
      <c r="E16" s="43" t="s">
        <v>28</v>
      </c>
      <c r="F16" s="42">
        <f>'Uniform sizes'!N9</f>
        <v>138</v>
      </c>
      <c r="G16" s="40"/>
      <c r="H16" s="44"/>
      <c r="I16" s="40"/>
      <c r="J16" s="46"/>
    </row>
    <row r="17" spans="1:10" s="18" customFormat="1" ht="15.75" customHeight="1" x14ac:dyDescent="0.2">
      <c r="A17" s="33">
        <v>6</v>
      </c>
      <c r="B17" s="55"/>
      <c r="C17" s="29" t="s">
        <v>67</v>
      </c>
      <c r="D17" s="41" t="s">
        <v>42</v>
      </c>
      <c r="E17" s="43" t="s">
        <v>28</v>
      </c>
      <c r="F17" s="42">
        <f>'Uniform sizes'!N10</f>
        <v>39</v>
      </c>
      <c r="G17" s="40"/>
      <c r="H17" s="44"/>
      <c r="I17" s="40"/>
      <c r="J17" s="46"/>
    </row>
    <row r="18" spans="1:10" s="25" customFormat="1" ht="15.75" customHeight="1" x14ac:dyDescent="0.2">
      <c r="A18" s="33">
        <v>7</v>
      </c>
      <c r="B18" s="55"/>
      <c r="C18" s="29" t="s">
        <v>85</v>
      </c>
      <c r="D18" s="41"/>
      <c r="E18" s="43"/>
      <c r="F18" s="42">
        <f>'Uniform sizes'!N11</f>
        <v>18</v>
      </c>
      <c r="G18" s="40"/>
      <c r="H18" s="44"/>
      <c r="I18" s="40"/>
      <c r="J18" s="46"/>
    </row>
    <row r="19" spans="1:10" s="18" customFormat="1" ht="15.75" customHeight="1" x14ac:dyDescent="0.2">
      <c r="A19" s="33">
        <v>8</v>
      </c>
      <c r="B19" s="55"/>
      <c r="C19" s="29" t="s">
        <v>68</v>
      </c>
      <c r="D19" s="41" t="s">
        <v>39</v>
      </c>
      <c r="E19" s="43" t="s">
        <v>28</v>
      </c>
      <c r="F19" s="42">
        <f>'Uniform sizes'!N12</f>
        <v>138</v>
      </c>
      <c r="G19" s="40"/>
      <c r="H19" s="44"/>
      <c r="I19" s="40"/>
      <c r="J19" s="46"/>
    </row>
    <row r="20" spans="1:10" s="18" customFormat="1" ht="15.75" customHeight="1" x14ac:dyDescent="0.2">
      <c r="A20" s="33">
        <v>9</v>
      </c>
      <c r="B20" s="55"/>
      <c r="C20" s="29" t="s">
        <v>69</v>
      </c>
      <c r="D20" s="41" t="s">
        <v>41</v>
      </c>
      <c r="E20" s="43" t="s">
        <v>28</v>
      </c>
      <c r="F20" s="42">
        <f>'Uniform sizes'!N13</f>
        <v>39</v>
      </c>
      <c r="G20" s="40"/>
      <c r="H20" s="44"/>
      <c r="I20" s="40"/>
      <c r="J20" s="46"/>
    </row>
    <row r="21" spans="1:10" s="25" customFormat="1" ht="15.75" customHeight="1" x14ac:dyDescent="0.2">
      <c r="A21" s="33">
        <v>10</v>
      </c>
      <c r="B21" s="55"/>
      <c r="C21" s="29" t="s">
        <v>86</v>
      </c>
      <c r="D21" s="41"/>
      <c r="E21" s="43"/>
      <c r="F21" s="42">
        <f>'Uniform sizes'!N14</f>
        <v>18</v>
      </c>
      <c r="G21" s="40"/>
      <c r="H21" s="44"/>
      <c r="I21" s="40"/>
      <c r="J21" s="46"/>
    </row>
    <row r="22" spans="1:10" s="18" customFormat="1" ht="14.25" customHeight="1" x14ac:dyDescent="0.2">
      <c r="A22" s="33">
        <v>11</v>
      </c>
      <c r="B22" s="55"/>
      <c r="C22" s="29" t="s">
        <v>77</v>
      </c>
      <c r="D22" s="41" t="s">
        <v>82</v>
      </c>
      <c r="E22" s="43" t="s">
        <v>28</v>
      </c>
      <c r="F22" s="42">
        <f>'Uniform sizes'!N15</f>
        <v>170</v>
      </c>
      <c r="G22" s="40"/>
      <c r="H22" s="44"/>
      <c r="I22" s="40"/>
      <c r="J22" s="46"/>
    </row>
    <row r="23" spans="1:10" s="18" customFormat="1" ht="15.75" customHeight="1" x14ac:dyDescent="0.2">
      <c r="A23" s="33">
        <v>12</v>
      </c>
      <c r="B23" s="55"/>
      <c r="C23" s="29" t="s">
        <v>72</v>
      </c>
      <c r="D23" s="41" t="s">
        <v>83</v>
      </c>
      <c r="E23" s="43" t="s">
        <v>28</v>
      </c>
      <c r="F23" s="42">
        <f>'Uniform sizes'!N16</f>
        <v>170</v>
      </c>
      <c r="G23" s="40"/>
      <c r="H23" s="44"/>
      <c r="I23" s="40"/>
      <c r="J23" s="46"/>
    </row>
    <row r="24" spans="1:10" s="18" customFormat="1" ht="15.75" customHeight="1" x14ac:dyDescent="0.2">
      <c r="A24" s="33">
        <v>13</v>
      </c>
      <c r="B24" s="55"/>
      <c r="C24" s="29" t="s">
        <v>70</v>
      </c>
      <c r="D24" s="41" t="s">
        <v>84</v>
      </c>
      <c r="E24" s="43" t="s">
        <v>28</v>
      </c>
      <c r="F24" s="42">
        <f>'Uniform sizes'!N18</f>
        <v>65</v>
      </c>
      <c r="G24" s="40"/>
      <c r="H24" s="44"/>
      <c r="I24" s="40"/>
      <c r="J24" s="46"/>
    </row>
    <row r="25" spans="1:10" ht="15" customHeight="1" x14ac:dyDescent="0.3">
      <c r="A25" s="82" t="s">
        <v>25</v>
      </c>
      <c r="B25" s="83"/>
      <c r="C25" s="84"/>
      <c r="D25" s="84"/>
      <c r="E25" s="84"/>
      <c r="F25" s="85"/>
      <c r="G25" s="85"/>
      <c r="H25" s="85"/>
      <c r="I25" s="85"/>
      <c r="J25" s="86"/>
    </row>
    <row r="26" spans="1:10" ht="15" customHeight="1" thickBot="1" x14ac:dyDescent="0.35">
      <c r="A26" s="87" t="s">
        <v>24</v>
      </c>
      <c r="B26" s="88"/>
      <c r="C26" s="89"/>
      <c r="D26" s="89"/>
      <c r="E26" s="89"/>
      <c r="F26" s="90"/>
      <c r="G26" s="90"/>
      <c r="H26" s="90"/>
      <c r="I26" s="90"/>
      <c r="J26" s="91"/>
    </row>
    <row r="27" spans="1:10" ht="15.75" customHeight="1" x14ac:dyDescent="0.3">
      <c r="A27" s="92" t="s">
        <v>7</v>
      </c>
      <c r="B27" s="93"/>
      <c r="C27" s="94"/>
      <c r="D27" s="94"/>
      <c r="E27" s="94"/>
      <c r="F27" s="94"/>
      <c r="G27" s="94"/>
      <c r="H27" s="94"/>
      <c r="I27" s="94"/>
      <c r="J27" s="95"/>
    </row>
    <row r="28" spans="1:10" s="5" customFormat="1" ht="15" customHeight="1" x14ac:dyDescent="0.3">
      <c r="A28" s="96" t="s">
        <v>8</v>
      </c>
      <c r="B28" s="97"/>
      <c r="C28" s="98"/>
      <c r="D28" s="98"/>
      <c r="E28" s="98"/>
      <c r="F28" s="98"/>
      <c r="G28" s="98"/>
      <c r="H28" s="98"/>
      <c r="I28" s="98"/>
      <c r="J28" s="99"/>
    </row>
    <row r="29" spans="1:10" ht="21.75" customHeight="1" x14ac:dyDescent="0.3">
      <c r="A29" s="100" t="s">
        <v>19</v>
      </c>
      <c r="B29" s="72"/>
      <c r="C29" s="72"/>
      <c r="D29" s="72"/>
      <c r="E29" s="72"/>
      <c r="F29" s="72"/>
      <c r="G29" s="72"/>
      <c r="H29" s="72"/>
      <c r="I29" s="72"/>
      <c r="J29" s="73"/>
    </row>
    <row r="30" spans="1:10" ht="16.5" customHeight="1" thickBot="1" x14ac:dyDescent="0.35">
      <c r="A30" s="70" t="s">
        <v>9</v>
      </c>
      <c r="B30" s="71"/>
      <c r="C30" s="71"/>
      <c r="D30" s="71"/>
      <c r="E30" s="71"/>
      <c r="F30" s="72"/>
      <c r="G30" s="72"/>
      <c r="H30" s="72"/>
      <c r="I30" s="72"/>
      <c r="J30" s="73"/>
    </row>
    <row r="31" spans="1:10" ht="12.75" customHeight="1" x14ac:dyDescent="0.3">
      <c r="A31" s="101" t="s">
        <v>87</v>
      </c>
      <c r="B31" s="102"/>
      <c r="C31" s="102"/>
      <c r="D31" s="102"/>
      <c r="E31" s="103"/>
      <c r="F31" s="104" t="s">
        <v>34</v>
      </c>
      <c r="G31" s="105"/>
      <c r="H31" s="104" t="s">
        <v>20</v>
      </c>
      <c r="I31" s="106"/>
      <c r="J31" s="107"/>
    </row>
    <row r="32" spans="1:10" s="5" customFormat="1" x14ac:dyDescent="0.3">
      <c r="A32" s="108"/>
      <c r="B32" s="109"/>
      <c r="C32" s="109"/>
      <c r="D32" s="109"/>
      <c r="E32" s="110"/>
      <c r="F32" s="111" t="s">
        <v>35</v>
      </c>
      <c r="G32" s="112"/>
      <c r="H32" s="111" t="s">
        <v>10</v>
      </c>
      <c r="I32" s="113"/>
      <c r="J32" s="114"/>
    </row>
    <row r="33" spans="1:10" ht="28.5" customHeight="1" x14ac:dyDescent="0.3">
      <c r="A33" s="108" t="s">
        <v>90</v>
      </c>
      <c r="B33" s="109"/>
      <c r="C33" s="109"/>
      <c r="D33" s="109"/>
      <c r="E33" s="110"/>
      <c r="F33" s="111" t="s">
        <v>32</v>
      </c>
      <c r="G33" s="112"/>
      <c r="H33" s="111" t="s">
        <v>11</v>
      </c>
      <c r="I33" s="113"/>
      <c r="J33" s="114"/>
    </row>
    <row r="34" spans="1:10" ht="15" customHeight="1" x14ac:dyDescent="0.3">
      <c r="A34" s="108"/>
      <c r="B34" s="109"/>
      <c r="C34" s="109"/>
      <c r="D34" s="109"/>
      <c r="E34" s="110"/>
      <c r="F34" s="111" t="s">
        <v>12</v>
      </c>
      <c r="G34" s="112"/>
      <c r="H34" s="111" t="s">
        <v>12</v>
      </c>
      <c r="I34" s="115"/>
      <c r="J34" s="116"/>
    </row>
    <row r="35" spans="1:10" ht="15" customHeight="1" x14ac:dyDescent="0.3">
      <c r="A35" s="133" t="s">
        <v>18</v>
      </c>
      <c r="B35" s="134"/>
      <c r="C35" s="134"/>
      <c r="D35" s="134"/>
      <c r="E35" s="135"/>
      <c r="F35" s="136" t="s">
        <v>13</v>
      </c>
      <c r="G35" s="137"/>
      <c r="H35" s="138"/>
      <c r="I35" s="139"/>
      <c r="J35" s="140"/>
    </row>
    <row r="36" spans="1:10" ht="15" customHeight="1" x14ac:dyDescent="0.3">
      <c r="A36" s="108" t="s">
        <v>91</v>
      </c>
      <c r="B36" s="109"/>
      <c r="C36" s="109"/>
      <c r="D36" s="109"/>
      <c r="E36" s="110"/>
      <c r="F36" s="111" t="s">
        <v>92</v>
      </c>
      <c r="G36" s="112"/>
      <c r="H36" s="111" t="s">
        <v>14</v>
      </c>
      <c r="I36" s="113"/>
      <c r="J36" s="114"/>
    </row>
    <row r="37" spans="1:10" ht="15" customHeight="1" thickBot="1" x14ac:dyDescent="0.35">
      <c r="A37" s="120" t="s">
        <v>33</v>
      </c>
      <c r="B37" s="121"/>
      <c r="C37" s="121"/>
      <c r="D37" s="121"/>
      <c r="E37" s="122"/>
      <c r="F37" s="123" t="s">
        <v>36</v>
      </c>
      <c r="G37" s="124"/>
      <c r="H37" s="123" t="s">
        <v>15</v>
      </c>
      <c r="I37" s="125"/>
      <c r="J37" s="126"/>
    </row>
    <row r="38" spans="1:10" ht="15" customHeight="1" x14ac:dyDescent="0.3">
      <c r="A38" s="127" t="s">
        <v>21</v>
      </c>
      <c r="B38" s="128"/>
      <c r="C38" s="128"/>
      <c r="D38" s="128"/>
      <c r="E38" s="128"/>
      <c r="F38" s="128"/>
      <c r="G38" s="128"/>
      <c r="H38" s="128"/>
      <c r="I38" s="128"/>
      <c r="J38" s="129"/>
    </row>
    <row r="39" spans="1:10" ht="15" customHeight="1" x14ac:dyDescent="0.3">
      <c r="A39" s="130" t="s">
        <v>22</v>
      </c>
      <c r="B39" s="131"/>
      <c r="C39" s="131"/>
      <c r="D39" s="131"/>
      <c r="E39" s="131"/>
      <c r="F39" s="131"/>
      <c r="G39" s="131"/>
      <c r="H39" s="131"/>
      <c r="I39" s="131"/>
      <c r="J39" s="132"/>
    </row>
    <row r="40" spans="1:10" ht="15" customHeight="1" x14ac:dyDescent="0.3">
      <c r="A40" s="108" t="s">
        <v>16</v>
      </c>
      <c r="B40" s="109"/>
      <c r="C40" s="109"/>
      <c r="D40" s="109"/>
      <c r="E40" s="109"/>
      <c r="F40" s="109"/>
      <c r="G40" s="109"/>
      <c r="H40" s="109"/>
      <c r="I40" s="109"/>
      <c r="J40" s="110"/>
    </row>
    <row r="41" spans="1:10" ht="15" customHeight="1" thickBot="1" x14ac:dyDescent="0.35">
      <c r="A41" s="117" t="s">
        <v>17</v>
      </c>
      <c r="B41" s="118"/>
      <c r="C41" s="118"/>
      <c r="D41" s="118"/>
      <c r="E41" s="118"/>
      <c r="F41" s="118"/>
      <c r="G41" s="118"/>
      <c r="H41" s="118"/>
      <c r="I41" s="118"/>
      <c r="J41" s="119"/>
    </row>
    <row r="42" spans="1:10" ht="15.75" thickBot="1" x14ac:dyDescent="0.35">
      <c r="A42" s="24"/>
      <c r="B42" s="16"/>
      <c r="C42" s="15"/>
      <c r="D42" s="15"/>
      <c r="E42" s="16"/>
      <c r="F42" s="15"/>
      <c r="G42" s="15"/>
      <c r="H42" s="15"/>
      <c r="I42" s="15"/>
      <c r="J42" s="17"/>
    </row>
  </sheetData>
  <mergeCells count="43">
    <mergeCell ref="A35:E35"/>
    <mergeCell ref="F35:G35"/>
    <mergeCell ref="H35:J35"/>
    <mergeCell ref="A36:E36"/>
    <mergeCell ref="F36:G36"/>
    <mergeCell ref="H36:J36"/>
    <mergeCell ref="A41:J41"/>
    <mergeCell ref="A37:E37"/>
    <mergeCell ref="F37:G37"/>
    <mergeCell ref="H37:J37"/>
    <mergeCell ref="A38:J38"/>
    <mergeCell ref="A39:J39"/>
    <mergeCell ref="A40:J40"/>
    <mergeCell ref="A33:E33"/>
    <mergeCell ref="F33:G33"/>
    <mergeCell ref="H33:J33"/>
    <mergeCell ref="A34:E34"/>
    <mergeCell ref="F34:G34"/>
    <mergeCell ref="H34:J34"/>
    <mergeCell ref="A31:E31"/>
    <mergeCell ref="F31:G31"/>
    <mergeCell ref="H31:J31"/>
    <mergeCell ref="A32:E32"/>
    <mergeCell ref="F32:G32"/>
    <mergeCell ref="H32:J32"/>
    <mergeCell ref="A30:J30"/>
    <mergeCell ref="A7:J7"/>
    <mergeCell ref="A8:J8"/>
    <mergeCell ref="A9:E9"/>
    <mergeCell ref="A10:F10"/>
    <mergeCell ref="G10:I10"/>
    <mergeCell ref="A25:J25"/>
    <mergeCell ref="A26:J26"/>
    <mergeCell ref="A27:J27"/>
    <mergeCell ref="A28:J28"/>
    <mergeCell ref="A29:J29"/>
    <mergeCell ref="B12:B15"/>
    <mergeCell ref="D12:D14"/>
    <mergeCell ref="B16:B24"/>
    <mergeCell ref="A2:J2"/>
    <mergeCell ref="A3:J3"/>
    <mergeCell ref="A6:J6"/>
    <mergeCell ref="A5:F5"/>
  </mergeCells>
  <printOptions horizontalCentered="1"/>
  <pageMargins left="0" right="0" top="0.43307086614173201" bottom="0" header="0.27559055118110198" footer="0.31496062992126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9"/>
  <sheetViews>
    <sheetView tabSelected="1" topLeftCell="B1" workbookViewId="0">
      <pane ySplit="2" topLeftCell="A3" activePane="bottomLeft" state="frozen"/>
      <selection pane="bottomLeft" activeCell="C25" sqref="C25"/>
    </sheetView>
  </sheetViews>
  <sheetFormatPr defaultRowHeight="12.75" x14ac:dyDescent="0.2"/>
  <cols>
    <col min="1" max="1" width="6.42578125" style="34" customWidth="1"/>
    <col min="2" max="2" width="11.7109375" style="34" customWidth="1"/>
    <col min="3" max="3" width="58.7109375" style="35" bestFit="1" customWidth="1"/>
    <col min="4" max="8" width="3.85546875" style="26" bestFit="1" customWidth="1"/>
    <col min="9" max="9" width="4" style="26" bestFit="1" customWidth="1"/>
    <col min="10" max="12" width="3.85546875" style="26" bestFit="1" customWidth="1"/>
    <col min="13" max="13" width="9.140625" style="26" customWidth="1"/>
    <col min="14" max="14" width="13.42578125" style="26" customWidth="1"/>
    <col min="15" max="16" width="9.140625" style="26"/>
  </cols>
  <sheetData>
    <row r="2" spans="1:19" x14ac:dyDescent="0.2">
      <c r="A2" s="30" t="s">
        <v>2</v>
      </c>
      <c r="B2" s="30" t="s">
        <v>46</v>
      </c>
      <c r="C2" s="31" t="s">
        <v>3</v>
      </c>
      <c r="D2" s="30" t="s">
        <v>50</v>
      </c>
      <c r="E2" s="30" t="s">
        <v>51</v>
      </c>
      <c r="F2" s="30" t="s">
        <v>52</v>
      </c>
      <c r="G2" s="30" t="s">
        <v>65</v>
      </c>
      <c r="H2" s="30" t="s">
        <v>53</v>
      </c>
      <c r="I2" s="30" t="s">
        <v>54</v>
      </c>
      <c r="J2" s="30" t="s">
        <v>55</v>
      </c>
      <c r="K2" s="30" t="s">
        <v>56</v>
      </c>
      <c r="L2" s="30" t="s">
        <v>57</v>
      </c>
      <c r="M2" s="30" t="s">
        <v>58</v>
      </c>
      <c r="N2" s="30" t="s">
        <v>73</v>
      </c>
      <c r="O2" s="30" t="s">
        <v>74</v>
      </c>
      <c r="P2" s="30" t="s">
        <v>75</v>
      </c>
    </row>
    <row r="3" spans="1:19" x14ac:dyDescent="0.2">
      <c r="A3" s="28">
        <v>1</v>
      </c>
      <c r="B3" s="55" t="s">
        <v>47</v>
      </c>
      <c r="C3" s="29" t="s">
        <v>45</v>
      </c>
      <c r="D3" s="27"/>
      <c r="E3" s="27"/>
      <c r="F3" s="27"/>
      <c r="G3" s="33"/>
      <c r="H3" s="33"/>
      <c r="I3" s="36"/>
      <c r="J3" s="36">
        <f>18*2</f>
        <v>36</v>
      </c>
      <c r="K3" s="50">
        <f>20*2</f>
        <v>40</v>
      </c>
      <c r="L3" s="50">
        <f>10*2</f>
        <v>20</v>
      </c>
      <c r="M3" s="27"/>
      <c r="N3" s="32">
        <f>SUM(D3:M3)</f>
        <v>96</v>
      </c>
      <c r="O3" s="141">
        <v>900</v>
      </c>
      <c r="P3" s="141">
        <f>O3*24</f>
        <v>21600</v>
      </c>
      <c r="Q3" s="54">
        <f>SUM(D3:M3)/3</f>
        <v>32</v>
      </c>
    </row>
    <row r="4" spans="1:19" x14ac:dyDescent="0.2">
      <c r="A4" s="28">
        <v>2</v>
      </c>
      <c r="B4" s="55"/>
      <c r="C4" s="29" t="s">
        <v>44</v>
      </c>
      <c r="D4" s="27"/>
      <c r="E4" s="27"/>
      <c r="F4" s="27"/>
      <c r="G4" s="36"/>
      <c r="H4" s="50"/>
      <c r="I4" s="50">
        <f>18*2</f>
        <v>36</v>
      </c>
      <c r="J4" s="50">
        <f>20*2</f>
        <v>40</v>
      </c>
      <c r="K4" s="50">
        <f>10*2</f>
        <v>20</v>
      </c>
      <c r="L4" s="27"/>
      <c r="M4" s="27"/>
      <c r="N4" s="32">
        <f t="shared" ref="N4:N18" si="0">SUM(D4:M4)</f>
        <v>96</v>
      </c>
      <c r="O4" s="142"/>
      <c r="P4" s="142"/>
      <c r="Q4" s="54">
        <f>SUM(D4:M4)/3</f>
        <v>32</v>
      </c>
    </row>
    <row r="5" spans="1:19" x14ac:dyDescent="0.2">
      <c r="A5" s="28">
        <v>3</v>
      </c>
      <c r="B5" s="55"/>
      <c r="C5" s="29" t="s">
        <v>48</v>
      </c>
      <c r="D5" s="27"/>
      <c r="E5" s="27"/>
      <c r="F5" s="27"/>
      <c r="G5" s="33"/>
      <c r="H5" s="33"/>
      <c r="I5" s="50">
        <f>18*2</f>
        <v>36</v>
      </c>
      <c r="J5" s="50">
        <f>20*2</f>
        <v>40</v>
      </c>
      <c r="K5" s="50">
        <f>10*2</f>
        <v>20</v>
      </c>
      <c r="L5" s="27"/>
      <c r="M5" s="27"/>
      <c r="N5" s="32">
        <f t="shared" si="0"/>
        <v>96</v>
      </c>
      <c r="O5" s="143"/>
      <c r="P5" s="143"/>
      <c r="Q5">
        <f>SUM(D5:M5)/3</f>
        <v>32</v>
      </c>
    </row>
    <row r="6" spans="1:19" x14ac:dyDescent="0.2">
      <c r="A6" s="28"/>
      <c r="B6" s="55"/>
      <c r="C6" s="29"/>
      <c r="D6" s="30" t="s">
        <v>59</v>
      </c>
      <c r="E6" s="30" t="s">
        <v>60</v>
      </c>
      <c r="F6" s="30" t="s">
        <v>61</v>
      </c>
      <c r="G6" s="30" t="s">
        <v>62</v>
      </c>
      <c r="H6" s="30" t="s">
        <v>66</v>
      </c>
      <c r="I6" s="27"/>
      <c r="J6" s="27"/>
      <c r="K6" s="27"/>
      <c r="L6" s="27"/>
      <c r="M6" s="27"/>
      <c r="N6" s="32">
        <f t="shared" si="0"/>
        <v>0</v>
      </c>
      <c r="O6" s="33"/>
      <c r="P6" s="33">
        <f t="shared" ref="P6:P18" si="1">O6*N6</f>
        <v>0</v>
      </c>
    </row>
    <row r="7" spans="1:19" x14ac:dyDescent="0.2">
      <c r="A7" s="28">
        <v>4</v>
      </c>
      <c r="B7" s="55"/>
      <c r="C7" s="29" t="s">
        <v>49</v>
      </c>
      <c r="D7" s="27"/>
      <c r="E7" s="36">
        <v>10</v>
      </c>
      <c r="F7" s="36">
        <v>12</v>
      </c>
      <c r="G7" s="36">
        <v>10</v>
      </c>
      <c r="H7" s="27"/>
      <c r="I7" s="27"/>
      <c r="J7" s="27"/>
      <c r="K7" s="27"/>
      <c r="L7" s="27"/>
      <c r="M7" s="27"/>
      <c r="N7" s="32">
        <f t="shared" si="0"/>
        <v>32</v>
      </c>
      <c r="O7" s="33">
        <v>275</v>
      </c>
      <c r="P7" s="33">
        <f t="shared" si="1"/>
        <v>8800</v>
      </c>
      <c r="Q7">
        <f>SUM(D7:M7)</f>
        <v>32</v>
      </c>
    </row>
    <row r="8" spans="1:19" x14ac:dyDescent="0.2">
      <c r="A8" s="28"/>
      <c r="B8" s="28"/>
      <c r="C8" s="29"/>
      <c r="D8" s="27"/>
      <c r="E8" s="27"/>
      <c r="F8" s="27"/>
      <c r="G8" s="27"/>
      <c r="H8" s="27"/>
      <c r="I8" s="27"/>
      <c r="J8" s="27"/>
      <c r="K8" s="27"/>
      <c r="L8" s="27"/>
      <c r="M8" s="27"/>
      <c r="N8" s="32">
        <f t="shared" si="0"/>
        <v>0</v>
      </c>
      <c r="O8" s="33"/>
      <c r="P8" s="33">
        <f t="shared" si="1"/>
        <v>0</v>
      </c>
    </row>
    <row r="9" spans="1:19" x14ac:dyDescent="0.2">
      <c r="A9" s="28">
        <v>13</v>
      </c>
      <c r="B9" s="55" t="s">
        <v>63</v>
      </c>
      <c r="C9" s="29" t="s">
        <v>64</v>
      </c>
      <c r="D9" s="27"/>
      <c r="E9" s="27"/>
      <c r="F9" s="27"/>
      <c r="G9" s="27"/>
      <c r="H9" s="27"/>
      <c r="I9" s="50">
        <f>13*3</f>
        <v>39</v>
      </c>
      <c r="J9" s="50">
        <f>10*3</f>
        <v>30</v>
      </c>
      <c r="K9" s="50">
        <f>15*3</f>
        <v>45</v>
      </c>
      <c r="L9" s="50">
        <f>6*3</f>
        <v>18</v>
      </c>
      <c r="M9" s="50">
        <f>2*3</f>
        <v>6</v>
      </c>
      <c r="N9" s="32">
        <f t="shared" si="0"/>
        <v>138</v>
      </c>
      <c r="O9" s="33">
        <v>490</v>
      </c>
      <c r="P9" s="33">
        <f t="shared" si="1"/>
        <v>67620</v>
      </c>
      <c r="Q9">
        <f>SUM(I9:M9)/3</f>
        <v>46</v>
      </c>
      <c r="S9">
        <f>O9+O16+O18</f>
        <v>1508</v>
      </c>
    </row>
    <row r="10" spans="1:19" x14ac:dyDescent="0.2">
      <c r="A10" s="28">
        <v>14</v>
      </c>
      <c r="B10" s="55"/>
      <c r="C10" s="29" t="s">
        <v>67</v>
      </c>
      <c r="D10" s="27"/>
      <c r="E10" s="27"/>
      <c r="F10" s="27"/>
      <c r="G10" s="27"/>
      <c r="H10" s="27"/>
      <c r="I10" s="27"/>
      <c r="J10" s="36">
        <v>15</v>
      </c>
      <c r="K10" s="36">
        <v>15</v>
      </c>
      <c r="L10" s="50">
        <v>9</v>
      </c>
      <c r="M10" s="27"/>
      <c r="N10" s="32">
        <f t="shared" si="0"/>
        <v>39</v>
      </c>
      <c r="O10" s="33">
        <v>725</v>
      </c>
      <c r="P10" s="33">
        <f t="shared" si="1"/>
        <v>28275</v>
      </c>
      <c r="Q10">
        <f>SUM(I10:M10)/3</f>
        <v>13</v>
      </c>
    </row>
    <row r="11" spans="1:19" x14ac:dyDescent="0.2">
      <c r="A11" s="33"/>
      <c r="B11" s="55"/>
      <c r="C11" s="29" t="s">
        <v>85</v>
      </c>
      <c r="D11" s="27"/>
      <c r="E11" s="27"/>
      <c r="F11" s="27"/>
      <c r="G11" s="27"/>
      <c r="H11" s="27"/>
      <c r="I11" s="27"/>
      <c r="J11" s="50"/>
      <c r="K11" s="50">
        <v>9</v>
      </c>
      <c r="L11" s="50">
        <v>9</v>
      </c>
      <c r="M11" s="27"/>
      <c r="N11" s="32">
        <f t="shared" si="0"/>
        <v>18</v>
      </c>
      <c r="O11" s="50">
        <v>725</v>
      </c>
      <c r="P11" s="33">
        <f t="shared" si="1"/>
        <v>13050</v>
      </c>
      <c r="Q11">
        <f>SUM(I11:M11)/3</f>
        <v>6</v>
      </c>
    </row>
    <row r="12" spans="1:19" x14ac:dyDescent="0.2">
      <c r="A12" s="28">
        <v>15</v>
      </c>
      <c r="B12" s="55"/>
      <c r="C12" s="29" t="s">
        <v>68</v>
      </c>
      <c r="D12" s="27"/>
      <c r="E12" s="36"/>
      <c r="F12" s="36"/>
      <c r="G12" s="50">
        <f>5*3</f>
        <v>15</v>
      </c>
      <c r="H12" s="36">
        <f>17*3</f>
        <v>51</v>
      </c>
      <c r="I12" s="50">
        <f>17*3</f>
        <v>51</v>
      </c>
      <c r="J12" s="50">
        <f>7*3</f>
        <v>21</v>
      </c>
      <c r="K12" s="27"/>
      <c r="L12" s="27"/>
      <c r="M12" s="27"/>
      <c r="N12" s="32">
        <f t="shared" si="0"/>
        <v>138</v>
      </c>
      <c r="O12" s="33">
        <v>370</v>
      </c>
      <c r="P12" s="33">
        <f t="shared" si="1"/>
        <v>51060</v>
      </c>
      <c r="Q12">
        <f>SUM(F12:J12)/3</f>
        <v>46</v>
      </c>
    </row>
    <row r="13" spans="1:19" x14ac:dyDescent="0.2">
      <c r="A13" s="28">
        <v>16</v>
      </c>
      <c r="B13" s="55"/>
      <c r="C13" s="29" t="s">
        <v>69</v>
      </c>
      <c r="D13" s="27"/>
      <c r="E13" s="27"/>
      <c r="F13" s="27"/>
      <c r="G13" s="36"/>
      <c r="H13" s="50">
        <f>3*3</f>
        <v>9</v>
      </c>
      <c r="I13" s="50">
        <f>7*3</f>
        <v>21</v>
      </c>
      <c r="J13" s="50">
        <f>3*3</f>
        <v>9</v>
      </c>
      <c r="K13" s="27"/>
      <c r="L13" s="27"/>
      <c r="M13" s="27"/>
      <c r="N13" s="32">
        <f t="shared" si="0"/>
        <v>39</v>
      </c>
      <c r="O13" s="33">
        <v>420</v>
      </c>
      <c r="P13" s="33">
        <f t="shared" si="1"/>
        <v>16380</v>
      </c>
      <c r="Q13">
        <f>SUM(G13:K13)/3</f>
        <v>13</v>
      </c>
    </row>
    <row r="14" spans="1:19" x14ac:dyDescent="0.2">
      <c r="A14" s="33"/>
      <c r="B14" s="55"/>
      <c r="C14" s="29" t="s">
        <v>86</v>
      </c>
      <c r="D14" s="51"/>
      <c r="E14" s="52"/>
      <c r="F14" s="52"/>
      <c r="G14" s="49"/>
      <c r="H14" s="50">
        <f>2*3</f>
        <v>6</v>
      </c>
      <c r="I14" s="50">
        <f>2*3</f>
        <v>6</v>
      </c>
      <c r="J14" s="50">
        <f>2*3</f>
        <v>6</v>
      </c>
      <c r="K14" s="52"/>
      <c r="L14" s="52"/>
      <c r="M14" s="53"/>
      <c r="N14" s="32">
        <f t="shared" si="0"/>
        <v>18</v>
      </c>
      <c r="O14" s="50">
        <v>420</v>
      </c>
      <c r="P14" s="33">
        <f t="shared" si="1"/>
        <v>7560</v>
      </c>
      <c r="Q14">
        <f>SUM(G14:K14)/3</f>
        <v>6</v>
      </c>
    </row>
    <row r="15" spans="1:19" x14ac:dyDescent="0.2">
      <c r="A15" s="33"/>
      <c r="B15" s="55"/>
      <c r="C15" s="29" t="s">
        <v>77</v>
      </c>
      <c r="D15" s="144">
        <v>170</v>
      </c>
      <c r="E15" s="145"/>
      <c r="F15" s="145"/>
      <c r="G15" s="145"/>
      <c r="H15" s="145"/>
      <c r="I15" s="145"/>
      <c r="J15" s="145"/>
      <c r="K15" s="145"/>
      <c r="L15" s="145"/>
      <c r="M15" s="146"/>
      <c r="N15" s="32">
        <f t="shared" si="0"/>
        <v>170</v>
      </c>
      <c r="O15" s="33">
        <v>75</v>
      </c>
      <c r="P15" s="33">
        <f t="shared" si="1"/>
        <v>12750</v>
      </c>
      <c r="Q15" s="54">
        <f>D15/3</f>
        <v>56.666666666666664</v>
      </c>
    </row>
    <row r="16" spans="1:19" x14ac:dyDescent="0.2">
      <c r="A16" s="28">
        <v>17</v>
      </c>
      <c r="B16" s="55"/>
      <c r="C16" s="29" t="s">
        <v>72</v>
      </c>
      <c r="D16" s="144">
        <v>170</v>
      </c>
      <c r="E16" s="145"/>
      <c r="F16" s="145"/>
      <c r="G16" s="145"/>
      <c r="H16" s="145"/>
      <c r="I16" s="145"/>
      <c r="J16" s="145"/>
      <c r="K16" s="145"/>
      <c r="L16" s="145"/>
      <c r="M16" s="146"/>
      <c r="N16" s="32">
        <f t="shared" si="0"/>
        <v>170</v>
      </c>
      <c r="O16" s="33">
        <v>168</v>
      </c>
      <c r="P16" s="33">
        <f t="shared" si="1"/>
        <v>28560</v>
      </c>
      <c r="Q16" s="54">
        <f>D16/3</f>
        <v>56.666666666666664</v>
      </c>
    </row>
    <row r="17" spans="1:17" x14ac:dyDescent="0.2">
      <c r="A17" s="28"/>
      <c r="B17" s="55"/>
      <c r="C17" s="29"/>
      <c r="D17" s="30" t="s">
        <v>59</v>
      </c>
      <c r="E17" s="30" t="s">
        <v>60</v>
      </c>
      <c r="F17" s="30" t="s">
        <v>61</v>
      </c>
      <c r="G17" s="30" t="s">
        <v>62</v>
      </c>
      <c r="H17" s="30" t="s">
        <v>66</v>
      </c>
      <c r="I17" s="30" t="s">
        <v>71</v>
      </c>
      <c r="J17" s="27"/>
      <c r="K17" s="27"/>
      <c r="L17" s="27"/>
      <c r="M17" s="27"/>
      <c r="N17" s="32">
        <f t="shared" si="0"/>
        <v>0</v>
      </c>
      <c r="O17" s="33"/>
      <c r="P17" s="33">
        <f t="shared" si="1"/>
        <v>0</v>
      </c>
    </row>
    <row r="18" spans="1:17" x14ac:dyDescent="0.2">
      <c r="A18" s="28">
        <v>18</v>
      </c>
      <c r="B18" s="55"/>
      <c r="C18" s="29" t="s">
        <v>70</v>
      </c>
      <c r="D18" s="27"/>
      <c r="E18" s="36">
        <v>5</v>
      </c>
      <c r="F18" s="36">
        <v>19</v>
      </c>
      <c r="G18" s="36">
        <v>32</v>
      </c>
      <c r="H18" s="36">
        <v>7</v>
      </c>
      <c r="I18" s="50">
        <v>2</v>
      </c>
      <c r="J18" s="27"/>
      <c r="K18" s="27"/>
      <c r="L18" s="27"/>
      <c r="M18" s="27"/>
      <c r="N18" s="32">
        <f t="shared" si="0"/>
        <v>65</v>
      </c>
      <c r="O18" s="33">
        <v>850</v>
      </c>
      <c r="P18" s="33">
        <f t="shared" si="1"/>
        <v>55250</v>
      </c>
      <c r="Q18">
        <f>SUM(D18:M18)</f>
        <v>65</v>
      </c>
    </row>
    <row r="19" spans="1:17" x14ac:dyDescent="0.2">
      <c r="N19" s="147" t="s">
        <v>76</v>
      </c>
      <c r="O19" s="147"/>
      <c r="P19" s="37">
        <f>SUM(P3:P18)</f>
        <v>310905</v>
      </c>
    </row>
  </sheetData>
  <mergeCells count="7">
    <mergeCell ref="N19:O19"/>
    <mergeCell ref="O3:O5"/>
    <mergeCell ref="P3:P5"/>
    <mergeCell ref="D15:M15"/>
    <mergeCell ref="B3:B7"/>
    <mergeCell ref="B9:B18"/>
    <mergeCell ref="D16:M16"/>
  </mergeCells>
  <pageMargins left="0" right="0" top="0.74803149606299213" bottom="0.74803149606299213" header="0.31496062992125984" footer="0.31496062992125984"/>
  <pageSetup paperSize="9" scale="73" orientation="landscape" horizontalDpi="0" verticalDpi="0" r:id="rId1"/>
  <ignoredErrors>
    <ignoredError sqref="I1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A500152FFCE141B7C1E124E7194FC3" ma:contentTypeVersion="12" ma:contentTypeDescription="Create a new document." ma:contentTypeScope="" ma:versionID="2d22638e220cbdbb2e39e98cb26e15a5">
  <xsd:schema xmlns:xsd="http://www.w3.org/2001/XMLSchema" xmlns:xs="http://www.w3.org/2001/XMLSchema" xmlns:p="http://schemas.microsoft.com/office/2006/metadata/properties" xmlns:ns3="d0b76224-bb22-460c-89ad-78b76738ecbd" targetNamespace="http://schemas.microsoft.com/office/2006/metadata/properties" ma:root="true" ma:fieldsID="920790b5a8339870f504c37443156166" ns3:_="">
    <xsd:import namespace="d0b76224-bb22-460c-89ad-78b76738ecb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SystemTags" minOccurs="0"/>
                <xsd:element ref="ns3:MediaServiceSearchPropertie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b76224-bb22-460c-89ad-78b76738ec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0b76224-bb22-460c-89ad-78b76738ecb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9161E7-7632-4578-AD2E-2EE370A75C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b76224-bb22-460c-89ad-78b76738ec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883A26-B31D-4429-9CAF-B9C467F78959}">
  <ds:schemaRefs>
    <ds:schemaRef ds:uri="http://schemas.openxmlformats.org/package/2006/metadata/core-properties"/>
    <ds:schemaRef ds:uri="d0b76224-bb22-460c-89ad-78b76738ecbd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58E4CCA-83BE-499B-9B3D-A00FCD98AA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Purchase requisition format</vt:lpstr>
      <vt:lpstr>Uniform sizes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Sumit</dc:creator>
  <cp:lastModifiedBy>Pooja Pushpangadan</cp:lastModifiedBy>
  <cp:lastPrinted>2024-02-13T13:42:35Z</cp:lastPrinted>
  <dcterms:created xsi:type="dcterms:W3CDTF">2009-05-05T12:28:11Z</dcterms:created>
  <dcterms:modified xsi:type="dcterms:W3CDTF">2024-08-28T12:43:34Z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0x01010089A500152FFCE141B7C1E124E7194FC3</vt:lpwstr>
  </property>
</Properties>
</file>