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filterPrivacy="1"/>
  <xr:revisionPtr revIDLastSave="0" documentId="13_ncr:1_{FDFDC16D-5343-4605-98EE-062359AEE207}" xr6:coauthVersionLast="47" xr6:coauthVersionMax="47" xr10:uidLastSave="{00000000-0000-0000-0000-000000000000}"/>
  <bookViews>
    <workbookView xWindow="-108" yWindow="-108" windowWidth="23256" windowHeight="12456" tabRatio="417" firstSheet="1" activeTab="1" xr2:uid="{00000000-000D-0000-FFFF-FFFF00000000}"/>
  </bookViews>
  <sheets>
    <sheet name="Summery" sheetId="4" state="hidden" r:id="rId1"/>
    <sheet name="CVL,INT,PLB" sheetId="3" r:id="rId2"/>
  </sheets>
  <definedNames>
    <definedName name="_xlnm._FilterDatabase" localSheetId="1" hidden="1">'CVL,INT,PLB'!$A$2:$Q$190</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Z189" i="3" l="1"/>
  <c r="Y12" i="3" l="1"/>
  <c r="W187" i="3"/>
  <c r="V187" i="3"/>
  <c r="W186" i="3"/>
  <c r="V186" i="3"/>
  <c r="W185" i="3"/>
  <c r="V185" i="3"/>
  <c r="W184" i="3"/>
  <c r="V184" i="3"/>
  <c r="W183" i="3"/>
  <c r="V183" i="3"/>
  <c r="W182" i="3"/>
  <c r="V182" i="3"/>
  <c r="W180" i="3"/>
  <c r="V180" i="3"/>
  <c r="W179" i="3"/>
  <c r="V179" i="3"/>
  <c r="W178" i="3"/>
  <c r="V178" i="3"/>
  <c r="W177" i="3"/>
  <c r="V177" i="3"/>
  <c r="W176" i="3"/>
  <c r="V176" i="3"/>
  <c r="W175" i="3"/>
  <c r="V175" i="3"/>
  <c r="W174" i="3"/>
  <c r="V174" i="3"/>
  <c r="W173" i="3"/>
  <c r="V173" i="3"/>
  <c r="W172" i="3"/>
  <c r="V172" i="3"/>
  <c r="W171" i="3"/>
  <c r="V171" i="3"/>
  <c r="W170" i="3"/>
  <c r="V170" i="3"/>
  <c r="W169" i="3"/>
  <c r="V169" i="3"/>
  <c r="W168" i="3"/>
  <c r="V168" i="3"/>
  <c r="W167" i="3"/>
  <c r="V167" i="3"/>
  <c r="W166" i="3"/>
  <c r="V166" i="3"/>
  <c r="W165" i="3"/>
  <c r="V165" i="3"/>
  <c r="W164" i="3"/>
  <c r="V164" i="3"/>
  <c r="W163" i="3"/>
  <c r="V163" i="3"/>
  <c r="W162" i="3"/>
  <c r="V162" i="3"/>
  <c r="W161" i="3"/>
  <c r="V161" i="3"/>
  <c r="W160" i="3"/>
  <c r="V160" i="3"/>
  <c r="W159" i="3"/>
  <c r="V159" i="3"/>
  <c r="W158" i="3"/>
  <c r="V158" i="3"/>
  <c r="W157" i="3"/>
  <c r="V157" i="3"/>
  <c r="W156" i="3"/>
  <c r="V156" i="3"/>
  <c r="W155" i="3"/>
  <c r="V155" i="3"/>
  <c r="W154" i="3"/>
  <c r="V154" i="3"/>
  <c r="W153" i="3"/>
  <c r="V153" i="3"/>
  <c r="W152" i="3"/>
  <c r="V152" i="3"/>
  <c r="W151" i="3"/>
  <c r="V151" i="3"/>
  <c r="W150" i="3"/>
  <c r="V150" i="3"/>
  <c r="W149" i="3"/>
  <c r="V149" i="3"/>
  <c r="W148" i="3"/>
  <c r="V148" i="3"/>
  <c r="W147" i="3"/>
  <c r="V147" i="3"/>
  <c r="W146" i="3"/>
  <c r="V146" i="3"/>
  <c r="W145" i="3"/>
  <c r="V145" i="3"/>
  <c r="W144" i="3"/>
  <c r="V144" i="3"/>
  <c r="W143" i="3"/>
  <c r="V143" i="3"/>
  <c r="W142" i="3"/>
  <c r="V142" i="3"/>
  <c r="W141" i="3"/>
  <c r="V141" i="3"/>
  <c r="W140" i="3"/>
  <c r="V140" i="3"/>
  <c r="W139" i="3"/>
  <c r="V139" i="3"/>
  <c r="W138" i="3"/>
  <c r="V138" i="3"/>
  <c r="W137" i="3"/>
  <c r="V137" i="3"/>
  <c r="W136" i="3"/>
  <c r="V136" i="3"/>
  <c r="W135" i="3"/>
  <c r="V135" i="3"/>
  <c r="W134" i="3"/>
  <c r="V134" i="3"/>
  <c r="W133" i="3"/>
  <c r="V133" i="3"/>
  <c r="W132" i="3"/>
  <c r="V132" i="3"/>
  <c r="W131" i="3"/>
  <c r="V131" i="3"/>
  <c r="W130" i="3"/>
  <c r="V130" i="3"/>
  <c r="W129" i="3"/>
  <c r="V129" i="3"/>
  <c r="W128" i="3"/>
  <c r="V128" i="3"/>
  <c r="W127" i="3"/>
  <c r="V127" i="3"/>
  <c r="W126" i="3"/>
  <c r="V126" i="3"/>
  <c r="W125" i="3"/>
  <c r="V125" i="3"/>
  <c r="W124" i="3"/>
  <c r="V124" i="3"/>
  <c r="W123" i="3"/>
  <c r="V123" i="3"/>
  <c r="W122" i="3"/>
  <c r="V122" i="3"/>
  <c r="W120" i="3"/>
  <c r="V120" i="3"/>
  <c r="W119" i="3"/>
  <c r="V119" i="3"/>
  <c r="W118" i="3"/>
  <c r="V118" i="3"/>
  <c r="W117" i="3"/>
  <c r="V117" i="3"/>
  <c r="W116" i="3"/>
  <c r="V116" i="3"/>
  <c r="W115" i="3"/>
  <c r="V115" i="3"/>
  <c r="W114" i="3"/>
  <c r="V114" i="3"/>
  <c r="W113" i="3"/>
  <c r="V113" i="3"/>
  <c r="W112" i="3"/>
  <c r="V112" i="3"/>
  <c r="W111" i="3"/>
  <c r="V111" i="3"/>
  <c r="W110" i="3"/>
  <c r="V110" i="3"/>
  <c r="W109" i="3"/>
  <c r="V109" i="3"/>
  <c r="W108" i="3"/>
  <c r="V108" i="3"/>
  <c r="W107" i="3"/>
  <c r="V107" i="3"/>
  <c r="W106" i="3"/>
  <c r="V106" i="3"/>
  <c r="W105" i="3"/>
  <c r="V105" i="3"/>
  <c r="W104" i="3"/>
  <c r="V104" i="3"/>
  <c r="W103" i="3"/>
  <c r="V103" i="3"/>
  <c r="W102" i="3"/>
  <c r="V102" i="3"/>
  <c r="W101" i="3"/>
  <c r="V101" i="3"/>
  <c r="W100" i="3"/>
  <c r="V100" i="3"/>
  <c r="W99" i="3"/>
  <c r="V99" i="3"/>
  <c r="W98" i="3"/>
  <c r="V98" i="3"/>
  <c r="W97" i="3"/>
  <c r="V97" i="3"/>
  <c r="W96" i="3"/>
  <c r="V96" i="3"/>
  <c r="W95" i="3"/>
  <c r="V95" i="3"/>
  <c r="W94" i="3"/>
  <c r="V94" i="3"/>
  <c r="W93" i="3"/>
  <c r="V93" i="3"/>
  <c r="W92" i="3"/>
  <c r="V92" i="3"/>
  <c r="W91" i="3"/>
  <c r="V91" i="3"/>
  <c r="W90" i="3"/>
  <c r="V90" i="3"/>
  <c r="W89" i="3"/>
  <c r="V89" i="3"/>
  <c r="W88" i="3"/>
  <c r="V88" i="3"/>
  <c r="W87" i="3"/>
  <c r="V87" i="3"/>
  <c r="W86" i="3"/>
  <c r="V86" i="3"/>
  <c r="W85" i="3"/>
  <c r="V85" i="3"/>
  <c r="W84" i="3"/>
  <c r="V84" i="3"/>
  <c r="W83" i="3"/>
  <c r="V83" i="3"/>
  <c r="W82" i="3"/>
  <c r="V82" i="3"/>
  <c r="W81" i="3"/>
  <c r="V81" i="3"/>
  <c r="W80" i="3"/>
  <c r="V80" i="3"/>
  <c r="W79" i="3"/>
  <c r="V79" i="3"/>
  <c r="W78" i="3"/>
  <c r="V78" i="3"/>
  <c r="W77" i="3"/>
  <c r="V77" i="3"/>
  <c r="W76" i="3"/>
  <c r="V76" i="3"/>
  <c r="W75" i="3"/>
  <c r="V75" i="3"/>
  <c r="W74" i="3"/>
  <c r="V74" i="3"/>
  <c r="W73" i="3"/>
  <c r="V73" i="3"/>
  <c r="W72" i="3"/>
  <c r="V72" i="3"/>
  <c r="W71" i="3"/>
  <c r="V71" i="3"/>
  <c r="W70" i="3"/>
  <c r="V70" i="3"/>
  <c r="W69" i="3"/>
  <c r="V69" i="3"/>
  <c r="W68" i="3"/>
  <c r="V68" i="3"/>
  <c r="W67" i="3"/>
  <c r="V67" i="3"/>
  <c r="W66" i="3"/>
  <c r="V66" i="3"/>
  <c r="W65" i="3"/>
  <c r="V65" i="3"/>
  <c r="W64" i="3"/>
  <c r="V64" i="3"/>
  <c r="W63" i="3"/>
  <c r="V63" i="3"/>
  <c r="W62" i="3"/>
  <c r="V62" i="3"/>
  <c r="W61" i="3"/>
  <c r="V61" i="3"/>
  <c r="W60" i="3"/>
  <c r="V60" i="3"/>
  <c r="W59" i="3"/>
  <c r="V59" i="3"/>
  <c r="W58" i="3"/>
  <c r="V58" i="3"/>
  <c r="W57" i="3"/>
  <c r="V57" i="3"/>
  <c r="W56" i="3"/>
  <c r="V56" i="3"/>
  <c r="W55" i="3"/>
  <c r="V55" i="3"/>
  <c r="W54" i="3"/>
  <c r="V54" i="3"/>
  <c r="W53" i="3"/>
  <c r="V53" i="3"/>
  <c r="W52" i="3"/>
  <c r="V52" i="3"/>
  <c r="W51" i="3"/>
  <c r="V51" i="3"/>
  <c r="W50" i="3"/>
  <c r="V50" i="3"/>
  <c r="W48" i="3"/>
  <c r="V48" i="3"/>
  <c r="W47" i="3"/>
  <c r="V47" i="3"/>
  <c r="W46" i="3"/>
  <c r="V46" i="3"/>
  <c r="W45" i="3"/>
  <c r="V45" i="3"/>
  <c r="W44" i="3"/>
  <c r="V44" i="3"/>
  <c r="W43" i="3"/>
  <c r="V43" i="3"/>
  <c r="W42" i="3"/>
  <c r="V42" i="3"/>
  <c r="W41" i="3"/>
  <c r="V41" i="3"/>
  <c r="W40" i="3"/>
  <c r="V40" i="3"/>
  <c r="W39" i="3"/>
  <c r="V39" i="3"/>
  <c r="W38" i="3"/>
  <c r="V38" i="3"/>
  <c r="W37" i="3"/>
  <c r="V37" i="3"/>
  <c r="W36" i="3"/>
  <c r="V36" i="3"/>
  <c r="W35" i="3"/>
  <c r="V35" i="3"/>
  <c r="W34" i="3"/>
  <c r="V34" i="3"/>
  <c r="W33" i="3"/>
  <c r="V33" i="3"/>
  <c r="W32" i="3"/>
  <c r="V32" i="3"/>
  <c r="W31" i="3"/>
  <c r="V31" i="3"/>
  <c r="W30" i="3"/>
  <c r="V30" i="3"/>
  <c r="W29" i="3"/>
  <c r="V29" i="3"/>
  <c r="W28" i="3"/>
  <c r="V28" i="3"/>
  <c r="W27" i="3"/>
  <c r="V27" i="3"/>
  <c r="W26" i="3"/>
  <c r="V26" i="3"/>
  <c r="W25" i="3"/>
  <c r="V25" i="3"/>
  <c r="W24" i="3"/>
  <c r="V24" i="3"/>
  <c r="W23" i="3"/>
  <c r="V23" i="3"/>
  <c r="W22" i="3"/>
  <c r="V22" i="3"/>
  <c r="W21" i="3"/>
  <c r="V21" i="3"/>
  <c r="W20" i="3"/>
  <c r="V20" i="3"/>
  <c r="W19" i="3"/>
  <c r="V19" i="3"/>
  <c r="W18" i="3"/>
  <c r="V18" i="3"/>
  <c r="W17" i="3"/>
  <c r="V17" i="3"/>
  <c r="W16" i="3"/>
  <c r="V16" i="3"/>
  <c r="W15" i="3"/>
  <c r="V15" i="3"/>
  <c r="W14" i="3"/>
  <c r="V14" i="3"/>
  <c r="W13" i="3"/>
  <c r="V13" i="3"/>
  <c r="W12" i="3"/>
  <c r="V12" i="3"/>
  <c r="W11" i="3"/>
  <c r="V11" i="3"/>
  <c r="W10" i="3"/>
  <c r="V10" i="3"/>
  <c r="W9" i="3"/>
  <c r="V9" i="3"/>
  <c r="W8" i="3"/>
  <c r="V8" i="3"/>
  <c r="W7" i="3"/>
  <c r="V7" i="3"/>
  <c r="W6" i="3"/>
  <c r="V6" i="3"/>
  <c r="W5" i="3"/>
  <c r="V5" i="3"/>
  <c r="W4" i="3"/>
  <c r="V4" i="3"/>
  <c r="V181" i="3" l="1"/>
  <c r="W181" i="3"/>
  <c r="V49" i="3"/>
  <c r="W49" i="3"/>
  <c r="W121" i="3"/>
  <c r="V121" i="3"/>
  <c r="V3" i="3"/>
  <c r="W3" i="3"/>
  <c r="V188" i="3" l="1"/>
  <c r="W188" i="3"/>
  <c r="H187" i="3" l="1"/>
  <c r="G187" i="3"/>
  <c r="H186" i="3"/>
  <c r="G186" i="3"/>
  <c r="H185" i="3"/>
  <c r="G185" i="3"/>
  <c r="H184" i="3"/>
  <c r="G184" i="3"/>
  <c r="H183" i="3"/>
  <c r="G183" i="3"/>
  <c r="H182" i="3"/>
  <c r="G182" i="3"/>
  <c r="H180" i="3"/>
  <c r="G180" i="3"/>
  <c r="H179" i="3"/>
  <c r="G179" i="3"/>
  <c r="H178" i="3"/>
  <c r="G178" i="3"/>
  <c r="H177" i="3"/>
  <c r="G177" i="3"/>
  <c r="H176" i="3"/>
  <c r="G176" i="3"/>
  <c r="H175" i="3"/>
  <c r="G175" i="3"/>
  <c r="H174" i="3"/>
  <c r="G174" i="3"/>
  <c r="H173" i="3"/>
  <c r="G173" i="3"/>
  <c r="H172" i="3"/>
  <c r="G172" i="3"/>
  <c r="H171" i="3"/>
  <c r="G171" i="3"/>
  <c r="H170" i="3"/>
  <c r="G170" i="3"/>
  <c r="H169" i="3"/>
  <c r="G169" i="3"/>
  <c r="H168" i="3"/>
  <c r="G168" i="3"/>
  <c r="H167" i="3"/>
  <c r="G167" i="3"/>
  <c r="H166" i="3"/>
  <c r="G166" i="3"/>
  <c r="H165" i="3"/>
  <c r="G165" i="3"/>
  <c r="H164" i="3"/>
  <c r="G164" i="3"/>
  <c r="H163" i="3"/>
  <c r="G163" i="3"/>
  <c r="H162" i="3"/>
  <c r="G162" i="3"/>
  <c r="H161" i="3"/>
  <c r="G161" i="3"/>
  <c r="H160" i="3"/>
  <c r="G160" i="3"/>
  <c r="H159" i="3"/>
  <c r="G159" i="3"/>
  <c r="H158" i="3"/>
  <c r="G158" i="3"/>
  <c r="H157" i="3"/>
  <c r="G157" i="3"/>
  <c r="H156" i="3"/>
  <c r="G156" i="3"/>
  <c r="H155" i="3"/>
  <c r="G155" i="3"/>
  <c r="H154" i="3"/>
  <c r="G154" i="3"/>
  <c r="H153" i="3"/>
  <c r="G153" i="3"/>
  <c r="H152" i="3"/>
  <c r="G152" i="3"/>
  <c r="H151" i="3"/>
  <c r="G151" i="3"/>
  <c r="H150" i="3"/>
  <c r="G150" i="3"/>
  <c r="H149" i="3"/>
  <c r="G149" i="3"/>
  <c r="H148" i="3"/>
  <c r="G148" i="3"/>
  <c r="H147" i="3"/>
  <c r="G147" i="3"/>
  <c r="H146" i="3"/>
  <c r="G146" i="3"/>
  <c r="H145" i="3"/>
  <c r="G145" i="3"/>
  <c r="H144" i="3"/>
  <c r="G144" i="3"/>
  <c r="H143" i="3"/>
  <c r="G143" i="3"/>
  <c r="H142" i="3"/>
  <c r="G142" i="3"/>
  <c r="H141" i="3"/>
  <c r="G141" i="3"/>
  <c r="H140" i="3"/>
  <c r="G140" i="3"/>
  <c r="H139" i="3"/>
  <c r="G139" i="3"/>
  <c r="H138" i="3"/>
  <c r="G138" i="3"/>
  <c r="H137" i="3"/>
  <c r="G137" i="3"/>
  <c r="H136" i="3"/>
  <c r="G136" i="3"/>
  <c r="H135" i="3"/>
  <c r="G135" i="3"/>
  <c r="H134" i="3"/>
  <c r="G134" i="3"/>
  <c r="H133" i="3"/>
  <c r="G133" i="3"/>
  <c r="H132" i="3"/>
  <c r="G132" i="3"/>
  <c r="H131" i="3"/>
  <c r="G131" i="3"/>
  <c r="H130" i="3"/>
  <c r="G130" i="3"/>
  <c r="H129" i="3"/>
  <c r="G129" i="3"/>
  <c r="H128" i="3"/>
  <c r="G128" i="3"/>
  <c r="H127" i="3"/>
  <c r="G127" i="3"/>
  <c r="H126" i="3"/>
  <c r="G126" i="3"/>
  <c r="H125" i="3"/>
  <c r="G125" i="3"/>
  <c r="H124" i="3"/>
  <c r="G124" i="3"/>
  <c r="H123" i="3"/>
  <c r="G123" i="3"/>
  <c r="H122" i="3"/>
  <c r="G122" i="3"/>
  <c r="H120" i="3"/>
  <c r="G120" i="3"/>
  <c r="H119" i="3"/>
  <c r="G119" i="3"/>
  <c r="H118" i="3"/>
  <c r="G118" i="3"/>
  <c r="H117" i="3"/>
  <c r="G117" i="3"/>
  <c r="H116" i="3"/>
  <c r="G116" i="3"/>
  <c r="H115" i="3"/>
  <c r="G115" i="3"/>
  <c r="H114" i="3"/>
  <c r="G114" i="3"/>
  <c r="H113" i="3"/>
  <c r="G113" i="3"/>
  <c r="H112" i="3"/>
  <c r="G112" i="3"/>
  <c r="H111" i="3"/>
  <c r="G111" i="3"/>
  <c r="H110" i="3"/>
  <c r="G110" i="3"/>
  <c r="H109" i="3"/>
  <c r="G109" i="3"/>
  <c r="H108" i="3"/>
  <c r="G108" i="3"/>
  <c r="H107" i="3"/>
  <c r="G107" i="3"/>
  <c r="H106" i="3"/>
  <c r="G106" i="3"/>
  <c r="H105" i="3"/>
  <c r="G105" i="3"/>
  <c r="H104" i="3"/>
  <c r="G104" i="3"/>
  <c r="H103" i="3"/>
  <c r="G103" i="3"/>
  <c r="H102" i="3"/>
  <c r="G102" i="3"/>
  <c r="H101" i="3"/>
  <c r="G101" i="3"/>
  <c r="H100" i="3"/>
  <c r="G100" i="3"/>
  <c r="H99" i="3"/>
  <c r="G99" i="3"/>
  <c r="H98" i="3"/>
  <c r="G98" i="3"/>
  <c r="H97" i="3"/>
  <c r="G97" i="3"/>
  <c r="H96" i="3"/>
  <c r="G96" i="3"/>
  <c r="H95" i="3"/>
  <c r="G95" i="3"/>
  <c r="H94" i="3"/>
  <c r="G94" i="3"/>
  <c r="H93" i="3"/>
  <c r="G93" i="3"/>
  <c r="H92" i="3"/>
  <c r="G92" i="3"/>
  <c r="H91" i="3"/>
  <c r="G91" i="3"/>
  <c r="H90" i="3"/>
  <c r="G90" i="3"/>
  <c r="H89" i="3"/>
  <c r="G89" i="3"/>
  <c r="H88" i="3"/>
  <c r="G88" i="3"/>
  <c r="H87" i="3"/>
  <c r="G87" i="3"/>
  <c r="H86" i="3"/>
  <c r="G86" i="3"/>
  <c r="H85" i="3"/>
  <c r="G85" i="3"/>
  <c r="H84" i="3"/>
  <c r="G84" i="3"/>
  <c r="H83" i="3"/>
  <c r="G83" i="3"/>
  <c r="H82" i="3"/>
  <c r="G82" i="3"/>
  <c r="H81" i="3"/>
  <c r="G81" i="3"/>
  <c r="H80" i="3"/>
  <c r="G80" i="3"/>
  <c r="H79" i="3"/>
  <c r="G79" i="3"/>
  <c r="H78" i="3"/>
  <c r="G78" i="3"/>
  <c r="H77" i="3"/>
  <c r="G77" i="3"/>
  <c r="H76" i="3"/>
  <c r="G76" i="3"/>
  <c r="H75" i="3"/>
  <c r="G75" i="3"/>
  <c r="H74" i="3"/>
  <c r="G74" i="3"/>
  <c r="H73" i="3"/>
  <c r="G73" i="3"/>
  <c r="H72" i="3"/>
  <c r="G72" i="3"/>
  <c r="H71" i="3"/>
  <c r="G71" i="3"/>
  <c r="H70" i="3"/>
  <c r="G70" i="3"/>
  <c r="H69" i="3"/>
  <c r="G69" i="3"/>
  <c r="H68" i="3"/>
  <c r="G68" i="3"/>
  <c r="H67" i="3"/>
  <c r="G67" i="3"/>
  <c r="H66" i="3"/>
  <c r="G66" i="3"/>
  <c r="H65" i="3"/>
  <c r="G65" i="3"/>
  <c r="H64" i="3"/>
  <c r="G64" i="3"/>
  <c r="H63" i="3"/>
  <c r="G63" i="3"/>
  <c r="H62" i="3"/>
  <c r="G62" i="3"/>
  <c r="H61" i="3"/>
  <c r="G61" i="3"/>
  <c r="H60" i="3"/>
  <c r="G60" i="3"/>
  <c r="H59" i="3"/>
  <c r="G59" i="3"/>
  <c r="H58" i="3"/>
  <c r="G58" i="3"/>
  <c r="H57" i="3"/>
  <c r="G57" i="3"/>
  <c r="H56" i="3"/>
  <c r="G56" i="3"/>
  <c r="H55" i="3"/>
  <c r="G55" i="3"/>
  <c r="H54" i="3"/>
  <c r="G54" i="3"/>
  <c r="H53" i="3"/>
  <c r="G53" i="3"/>
  <c r="H52" i="3"/>
  <c r="G52" i="3"/>
  <c r="H51" i="3"/>
  <c r="G51" i="3"/>
  <c r="H50" i="3"/>
  <c r="G50" i="3"/>
  <c r="H48" i="3"/>
  <c r="G48" i="3"/>
  <c r="H47" i="3"/>
  <c r="G47" i="3"/>
  <c r="H46" i="3"/>
  <c r="G46" i="3"/>
  <c r="H45" i="3"/>
  <c r="G45" i="3"/>
  <c r="H44" i="3"/>
  <c r="G44" i="3"/>
  <c r="H43" i="3"/>
  <c r="G43" i="3"/>
  <c r="H42" i="3"/>
  <c r="G42" i="3"/>
  <c r="H41" i="3"/>
  <c r="G41" i="3"/>
  <c r="H40" i="3"/>
  <c r="G40" i="3"/>
  <c r="H39" i="3"/>
  <c r="G39" i="3"/>
  <c r="H38" i="3"/>
  <c r="G38" i="3"/>
  <c r="H37" i="3"/>
  <c r="G37" i="3"/>
  <c r="H36" i="3"/>
  <c r="G36" i="3"/>
  <c r="H35" i="3"/>
  <c r="G35" i="3"/>
  <c r="H34" i="3"/>
  <c r="G34" i="3"/>
  <c r="H33" i="3"/>
  <c r="G33" i="3"/>
  <c r="H32" i="3"/>
  <c r="G32" i="3"/>
  <c r="H31" i="3"/>
  <c r="G31" i="3"/>
  <c r="H30" i="3"/>
  <c r="G30" i="3"/>
  <c r="H29" i="3"/>
  <c r="G29" i="3"/>
  <c r="H28" i="3"/>
  <c r="G28" i="3"/>
  <c r="H27" i="3"/>
  <c r="G27" i="3"/>
  <c r="H26" i="3"/>
  <c r="G26" i="3"/>
  <c r="H25" i="3"/>
  <c r="G25" i="3"/>
  <c r="H24" i="3"/>
  <c r="G24" i="3"/>
  <c r="H23" i="3"/>
  <c r="G23" i="3"/>
  <c r="H22" i="3"/>
  <c r="G22" i="3"/>
  <c r="H21" i="3"/>
  <c r="G21" i="3"/>
  <c r="H20" i="3"/>
  <c r="G20" i="3"/>
  <c r="H19" i="3"/>
  <c r="G19" i="3"/>
  <c r="H18" i="3"/>
  <c r="G18" i="3"/>
  <c r="H17" i="3"/>
  <c r="G17" i="3"/>
  <c r="H16" i="3"/>
  <c r="G16" i="3"/>
  <c r="H15" i="3"/>
  <c r="G15" i="3"/>
  <c r="H14" i="3"/>
  <c r="G14" i="3"/>
  <c r="H13" i="3"/>
  <c r="G13" i="3"/>
  <c r="H12" i="3"/>
  <c r="G12" i="3"/>
  <c r="H11" i="3"/>
  <c r="G11" i="3"/>
  <c r="H10" i="3"/>
  <c r="G10" i="3"/>
  <c r="H9" i="3"/>
  <c r="G9" i="3"/>
  <c r="H8" i="3"/>
  <c r="G8" i="3"/>
  <c r="H7" i="3"/>
  <c r="G7" i="3"/>
  <c r="H6" i="3"/>
  <c r="G6" i="3"/>
  <c r="H5" i="3"/>
  <c r="G5" i="3"/>
  <c r="H4" i="3"/>
  <c r="G4" i="3"/>
  <c r="G49" i="3" l="1"/>
  <c r="H49" i="3"/>
  <c r="G3" i="3"/>
  <c r="H3" i="3"/>
  <c r="G181" i="3"/>
  <c r="H181" i="3"/>
  <c r="H121" i="3"/>
  <c r="G121" i="3"/>
  <c r="H188" i="3" l="1"/>
  <c r="H189" i="3" s="1"/>
  <c r="G188" i="3"/>
  <c r="T187" i="3"/>
  <c r="S187" i="3"/>
  <c r="T186" i="3"/>
  <c r="S186" i="3"/>
  <c r="T185" i="3"/>
  <c r="S185" i="3"/>
  <c r="T184" i="3"/>
  <c r="S184" i="3"/>
  <c r="T183" i="3"/>
  <c r="S183" i="3"/>
  <c r="T182" i="3"/>
  <c r="S182" i="3"/>
  <c r="T180" i="3"/>
  <c r="S180" i="3"/>
  <c r="T179" i="3"/>
  <c r="S179" i="3"/>
  <c r="T178" i="3"/>
  <c r="S178" i="3"/>
  <c r="T177" i="3"/>
  <c r="S177" i="3"/>
  <c r="T176" i="3"/>
  <c r="S176" i="3"/>
  <c r="T175" i="3"/>
  <c r="S175" i="3"/>
  <c r="T174" i="3"/>
  <c r="S174" i="3"/>
  <c r="T173" i="3"/>
  <c r="S173" i="3"/>
  <c r="T172" i="3"/>
  <c r="S172" i="3"/>
  <c r="T171" i="3"/>
  <c r="S171" i="3"/>
  <c r="T170" i="3"/>
  <c r="S170" i="3"/>
  <c r="T169" i="3"/>
  <c r="S169" i="3"/>
  <c r="T168" i="3"/>
  <c r="S168" i="3"/>
  <c r="T167" i="3"/>
  <c r="S167" i="3"/>
  <c r="T166" i="3"/>
  <c r="S166" i="3"/>
  <c r="T165" i="3"/>
  <c r="S165" i="3"/>
  <c r="T164" i="3"/>
  <c r="S164" i="3"/>
  <c r="T163" i="3"/>
  <c r="S163" i="3"/>
  <c r="T162" i="3"/>
  <c r="S162" i="3"/>
  <c r="T161" i="3"/>
  <c r="S161" i="3"/>
  <c r="T160" i="3"/>
  <c r="S160" i="3"/>
  <c r="T159" i="3"/>
  <c r="S159" i="3"/>
  <c r="T158" i="3"/>
  <c r="S158" i="3"/>
  <c r="T157" i="3"/>
  <c r="S157" i="3"/>
  <c r="T156" i="3"/>
  <c r="S156" i="3"/>
  <c r="T155" i="3"/>
  <c r="S155" i="3"/>
  <c r="T154" i="3"/>
  <c r="S154" i="3"/>
  <c r="T153" i="3"/>
  <c r="S153" i="3"/>
  <c r="T152" i="3"/>
  <c r="S152" i="3"/>
  <c r="T151" i="3"/>
  <c r="S151" i="3"/>
  <c r="T150" i="3"/>
  <c r="S150" i="3"/>
  <c r="T149" i="3"/>
  <c r="S149" i="3"/>
  <c r="T148" i="3"/>
  <c r="S148" i="3"/>
  <c r="T147" i="3"/>
  <c r="S147" i="3"/>
  <c r="T146" i="3"/>
  <c r="S146" i="3"/>
  <c r="T145" i="3"/>
  <c r="S145" i="3"/>
  <c r="T144" i="3"/>
  <c r="S144" i="3"/>
  <c r="T143" i="3"/>
  <c r="S143" i="3"/>
  <c r="T142" i="3"/>
  <c r="S142" i="3"/>
  <c r="T141" i="3"/>
  <c r="S141" i="3"/>
  <c r="T140" i="3"/>
  <c r="S140" i="3"/>
  <c r="T139" i="3"/>
  <c r="S139" i="3"/>
  <c r="T138" i="3"/>
  <c r="S138" i="3"/>
  <c r="T137" i="3"/>
  <c r="S137" i="3"/>
  <c r="T136" i="3"/>
  <c r="S136" i="3"/>
  <c r="T135" i="3"/>
  <c r="S135" i="3"/>
  <c r="T134" i="3"/>
  <c r="S134" i="3"/>
  <c r="T133" i="3"/>
  <c r="S133" i="3"/>
  <c r="T132" i="3"/>
  <c r="S132" i="3"/>
  <c r="T131" i="3"/>
  <c r="S131" i="3"/>
  <c r="T130" i="3"/>
  <c r="S130" i="3"/>
  <c r="T129" i="3"/>
  <c r="S129" i="3"/>
  <c r="T128" i="3"/>
  <c r="S128" i="3"/>
  <c r="T127" i="3"/>
  <c r="S127" i="3"/>
  <c r="T126" i="3"/>
  <c r="S126" i="3"/>
  <c r="T125" i="3"/>
  <c r="S125" i="3"/>
  <c r="T124" i="3"/>
  <c r="S124" i="3"/>
  <c r="T123" i="3"/>
  <c r="S123" i="3"/>
  <c r="T122" i="3"/>
  <c r="S122" i="3"/>
  <c r="T120" i="3"/>
  <c r="S120" i="3"/>
  <c r="T119" i="3"/>
  <c r="S119" i="3"/>
  <c r="T118" i="3"/>
  <c r="S118" i="3"/>
  <c r="T117" i="3"/>
  <c r="S117" i="3"/>
  <c r="T116" i="3"/>
  <c r="S116" i="3"/>
  <c r="T115" i="3"/>
  <c r="S115" i="3"/>
  <c r="T114" i="3"/>
  <c r="S114" i="3"/>
  <c r="T113" i="3"/>
  <c r="S113" i="3"/>
  <c r="T112" i="3"/>
  <c r="S112" i="3"/>
  <c r="T111" i="3"/>
  <c r="S111" i="3"/>
  <c r="T110" i="3"/>
  <c r="S110" i="3"/>
  <c r="T109" i="3"/>
  <c r="S109" i="3"/>
  <c r="T108" i="3"/>
  <c r="S108" i="3"/>
  <c r="T107" i="3"/>
  <c r="S107" i="3"/>
  <c r="T106" i="3"/>
  <c r="S106" i="3"/>
  <c r="T105" i="3"/>
  <c r="S105" i="3"/>
  <c r="T104" i="3"/>
  <c r="S104" i="3"/>
  <c r="T103" i="3"/>
  <c r="S103" i="3"/>
  <c r="T102" i="3"/>
  <c r="S102" i="3"/>
  <c r="T101" i="3"/>
  <c r="S101" i="3"/>
  <c r="T100" i="3"/>
  <c r="S100" i="3"/>
  <c r="T99" i="3"/>
  <c r="S99" i="3"/>
  <c r="T98" i="3"/>
  <c r="S98" i="3"/>
  <c r="T97" i="3"/>
  <c r="S97" i="3"/>
  <c r="T96" i="3"/>
  <c r="S96" i="3"/>
  <c r="T95" i="3"/>
  <c r="S95" i="3"/>
  <c r="T94" i="3"/>
  <c r="S94" i="3"/>
  <c r="T93" i="3"/>
  <c r="S93" i="3"/>
  <c r="T92" i="3"/>
  <c r="S92" i="3"/>
  <c r="T91" i="3"/>
  <c r="S91" i="3"/>
  <c r="T90" i="3"/>
  <c r="S90" i="3"/>
  <c r="T89" i="3"/>
  <c r="S89" i="3"/>
  <c r="T88" i="3"/>
  <c r="S88" i="3"/>
  <c r="T87" i="3"/>
  <c r="S87" i="3"/>
  <c r="T86" i="3"/>
  <c r="S86" i="3"/>
  <c r="T85" i="3"/>
  <c r="S85" i="3"/>
  <c r="T84" i="3"/>
  <c r="S84" i="3"/>
  <c r="T83" i="3"/>
  <c r="S83" i="3"/>
  <c r="T82" i="3"/>
  <c r="S82" i="3"/>
  <c r="T81" i="3"/>
  <c r="S81" i="3"/>
  <c r="T80" i="3"/>
  <c r="S80" i="3"/>
  <c r="T79" i="3"/>
  <c r="S79" i="3"/>
  <c r="T78" i="3"/>
  <c r="S78" i="3"/>
  <c r="T77" i="3"/>
  <c r="S77" i="3"/>
  <c r="T76" i="3"/>
  <c r="S76" i="3"/>
  <c r="T75" i="3"/>
  <c r="S75" i="3"/>
  <c r="T74" i="3"/>
  <c r="S74" i="3"/>
  <c r="T73" i="3"/>
  <c r="S73" i="3"/>
  <c r="T72" i="3"/>
  <c r="S72" i="3"/>
  <c r="T71" i="3"/>
  <c r="S71" i="3"/>
  <c r="T70" i="3"/>
  <c r="S70" i="3"/>
  <c r="T69" i="3"/>
  <c r="S69" i="3"/>
  <c r="T68" i="3"/>
  <c r="S68" i="3"/>
  <c r="T67" i="3"/>
  <c r="S67" i="3"/>
  <c r="T66" i="3"/>
  <c r="S66" i="3"/>
  <c r="T65" i="3"/>
  <c r="S65" i="3"/>
  <c r="T64" i="3"/>
  <c r="S64" i="3"/>
  <c r="T63" i="3"/>
  <c r="S63" i="3"/>
  <c r="T62" i="3"/>
  <c r="S62" i="3"/>
  <c r="T61" i="3"/>
  <c r="S61" i="3"/>
  <c r="T60" i="3"/>
  <c r="S60" i="3"/>
  <c r="T59" i="3"/>
  <c r="S59" i="3"/>
  <c r="T58" i="3"/>
  <c r="S58" i="3"/>
  <c r="T57" i="3"/>
  <c r="S57" i="3"/>
  <c r="T56" i="3"/>
  <c r="S56" i="3"/>
  <c r="T55" i="3"/>
  <c r="S55" i="3"/>
  <c r="T54" i="3"/>
  <c r="S54" i="3"/>
  <c r="T53" i="3"/>
  <c r="S53" i="3"/>
  <c r="T52" i="3"/>
  <c r="S52" i="3"/>
  <c r="T51" i="3"/>
  <c r="S51" i="3"/>
  <c r="T50" i="3"/>
  <c r="S50" i="3"/>
  <c r="T48" i="3"/>
  <c r="S48" i="3"/>
  <c r="T47" i="3"/>
  <c r="S47" i="3"/>
  <c r="T46" i="3"/>
  <c r="S46" i="3"/>
  <c r="T45" i="3"/>
  <c r="S45" i="3"/>
  <c r="T44" i="3"/>
  <c r="S44" i="3"/>
  <c r="T43" i="3"/>
  <c r="S43" i="3"/>
  <c r="T42" i="3"/>
  <c r="S42" i="3"/>
  <c r="T41" i="3"/>
  <c r="S41" i="3"/>
  <c r="T40" i="3"/>
  <c r="S40" i="3"/>
  <c r="T39" i="3"/>
  <c r="S39" i="3"/>
  <c r="T38" i="3"/>
  <c r="S38" i="3"/>
  <c r="T37" i="3"/>
  <c r="S37" i="3"/>
  <c r="T36" i="3"/>
  <c r="S36" i="3"/>
  <c r="T35" i="3"/>
  <c r="S35" i="3"/>
  <c r="T34" i="3"/>
  <c r="S34" i="3"/>
  <c r="T33" i="3"/>
  <c r="S33" i="3"/>
  <c r="T32" i="3"/>
  <c r="S32" i="3"/>
  <c r="T31" i="3"/>
  <c r="S31" i="3"/>
  <c r="T30" i="3"/>
  <c r="S30" i="3"/>
  <c r="T29" i="3"/>
  <c r="S29" i="3"/>
  <c r="T28" i="3"/>
  <c r="S28" i="3"/>
  <c r="T27" i="3"/>
  <c r="S27" i="3"/>
  <c r="T26" i="3"/>
  <c r="S26" i="3"/>
  <c r="T25" i="3"/>
  <c r="S25" i="3"/>
  <c r="T24" i="3"/>
  <c r="S24" i="3"/>
  <c r="T23" i="3"/>
  <c r="S23" i="3"/>
  <c r="T22" i="3"/>
  <c r="S22" i="3"/>
  <c r="T21" i="3"/>
  <c r="S21" i="3"/>
  <c r="T20" i="3"/>
  <c r="S20" i="3"/>
  <c r="T19" i="3"/>
  <c r="S19" i="3"/>
  <c r="T18" i="3"/>
  <c r="S18" i="3"/>
  <c r="T17" i="3"/>
  <c r="S17" i="3"/>
  <c r="T16" i="3"/>
  <c r="S16" i="3"/>
  <c r="T15" i="3"/>
  <c r="S15" i="3"/>
  <c r="T14" i="3"/>
  <c r="S14" i="3"/>
  <c r="T13" i="3"/>
  <c r="S13" i="3"/>
  <c r="T12" i="3"/>
  <c r="T11" i="3"/>
  <c r="S11" i="3"/>
  <c r="T10" i="3"/>
  <c r="S10" i="3"/>
  <c r="T9" i="3"/>
  <c r="S9" i="3"/>
  <c r="T8" i="3"/>
  <c r="S8" i="3"/>
  <c r="T7" i="3"/>
  <c r="S7" i="3"/>
  <c r="T6" i="3"/>
  <c r="S6" i="3"/>
  <c r="T5" i="3"/>
  <c r="S5" i="3"/>
  <c r="T4" i="3"/>
  <c r="S4" i="3"/>
  <c r="T181" i="3" l="1"/>
  <c r="S181" i="3"/>
  <c r="S121" i="3"/>
  <c r="T121" i="3"/>
  <c r="T49" i="3"/>
  <c r="S49" i="3"/>
  <c r="T3" i="3" l="1"/>
  <c r="S3" i="3"/>
  <c r="S188" i="3" s="1"/>
  <c r="T188" i="3" l="1"/>
  <c r="Y21" i="3"/>
  <c r="Y27" i="3"/>
  <c r="Y30" i="3"/>
  <c r="Y32" i="3"/>
  <c r="Y38" i="3"/>
  <c r="Y40" i="3"/>
  <c r="Y41" i="3"/>
  <c r="Y45" i="3"/>
  <c r="Y46" i="3"/>
  <c r="Y47" i="3"/>
  <c r="Y48" i="3"/>
  <c r="Y50" i="3"/>
  <c r="Y51" i="3"/>
  <c r="Y52" i="3"/>
  <c r="Y53" i="3"/>
  <c r="Y54" i="3"/>
  <c r="Y55" i="3"/>
  <c r="Y56" i="3"/>
  <c r="Y57" i="3"/>
  <c r="Y58" i="3"/>
  <c r="Y59" i="3"/>
  <c r="Y60" i="3"/>
  <c r="Y61" i="3"/>
  <c r="Y68" i="3"/>
  <c r="Y72" i="3"/>
  <c r="Y75" i="3"/>
  <c r="Y80" i="3"/>
  <c r="Y81" i="3"/>
  <c r="Y83" i="3"/>
  <c r="Y84" i="3"/>
  <c r="Y85" i="3"/>
  <c r="Y87" i="3"/>
  <c r="Y88" i="3"/>
  <c r="Y89" i="3"/>
  <c r="Y90" i="3"/>
  <c r="Y91" i="3"/>
  <c r="Y92" i="3"/>
  <c r="Y94" i="3"/>
  <c r="Y95" i="3"/>
  <c r="Y97" i="3"/>
  <c r="Y99" i="3"/>
  <c r="Y100" i="3"/>
  <c r="Y101" i="3"/>
  <c r="Y105" i="3"/>
  <c r="Y107" i="3"/>
  <c r="Y108" i="3"/>
  <c r="Y110" i="3"/>
  <c r="Y111" i="3"/>
  <c r="Y114" i="3"/>
  <c r="Y115" i="3"/>
  <c r="Y116" i="3"/>
  <c r="Y117" i="3"/>
  <c r="Y118" i="3"/>
  <c r="Y119" i="3"/>
  <c r="Y123" i="3"/>
  <c r="Y124" i="3"/>
  <c r="Y125" i="3"/>
  <c r="Y126" i="3"/>
  <c r="Y129" i="3"/>
  <c r="Y130" i="3"/>
  <c r="Y133" i="3"/>
  <c r="Y134" i="3"/>
  <c r="Y135" i="3"/>
  <c r="Y140" i="3"/>
  <c r="Y142" i="3"/>
  <c r="Y143" i="3"/>
  <c r="Y144" i="3"/>
  <c r="Y145" i="3"/>
  <c r="Y146" i="3"/>
  <c r="Y147" i="3"/>
  <c r="Y148" i="3"/>
  <c r="Y149" i="3"/>
  <c r="Y150" i="3"/>
  <c r="Y153" i="3"/>
  <c r="Y154" i="3"/>
  <c r="Y155" i="3"/>
  <c r="Y156" i="3"/>
  <c r="Y157" i="3"/>
  <c r="Y182" i="3"/>
  <c r="Y183" i="3"/>
  <c r="Y184" i="3"/>
  <c r="X86" i="3"/>
  <c r="Y86" i="3" s="1"/>
  <c r="X79" i="3"/>
  <c r="Y79" i="3" s="1"/>
  <c r="X76" i="3"/>
  <c r="Y76" i="3" s="1"/>
  <c r="X66" i="3"/>
  <c r="Y66" i="3" s="1"/>
  <c r="X65" i="3"/>
  <c r="Y65" i="3" s="1"/>
  <c r="X63" i="3"/>
  <c r="Y63" i="3" s="1"/>
  <c r="T189" i="3" l="1"/>
  <c r="Y121" i="3"/>
  <c r="Y49" i="3"/>
  <c r="Y3" i="3"/>
  <c r="Y188" i="3" l="1"/>
  <c r="F9" i="4"/>
  <c r="Q187" i="3"/>
  <c r="P187" i="3"/>
  <c r="N187" i="3"/>
  <c r="M187" i="3"/>
  <c r="K187" i="3"/>
  <c r="J187" i="3"/>
  <c r="Q186" i="3"/>
  <c r="P186" i="3"/>
  <c r="N186" i="3"/>
  <c r="M186" i="3"/>
  <c r="K186" i="3"/>
  <c r="J186" i="3"/>
  <c r="Q185" i="3"/>
  <c r="P185" i="3"/>
  <c r="N185" i="3"/>
  <c r="M185" i="3"/>
  <c r="K185" i="3"/>
  <c r="J185" i="3"/>
  <c r="Q184" i="3"/>
  <c r="P184" i="3"/>
  <c r="N184" i="3"/>
  <c r="M184" i="3"/>
  <c r="K184" i="3"/>
  <c r="J184" i="3"/>
  <c r="Q183" i="3"/>
  <c r="P183" i="3"/>
  <c r="N183" i="3"/>
  <c r="M183" i="3"/>
  <c r="K183" i="3"/>
  <c r="J183" i="3"/>
  <c r="Q182" i="3"/>
  <c r="P182" i="3"/>
  <c r="N182" i="3"/>
  <c r="M182" i="3"/>
  <c r="K182" i="3"/>
  <c r="J182" i="3"/>
  <c r="Q180" i="3"/>
  <c r="P180" i="3"/>
  <c r="N180" i="3"/>
  <c r="Z180" i="3" s="1"/>
  <c r="M180" i="3"/>
  <c r="K180" i="3"/>
  <c r="J180" i="3"/>
  <c r="Q179" i="3"/>
  <c r="P179" i="3"/>
  <c r="N179" i="3"/>
  <c r="Z179" i="3" s="1"/>
  <c r="M179" i="3"/>
  <c r="K179" i="3"/>
  <c r="J179" i="3"/>
  <c r="Q178" i="3"/>
  <c r="P178" i="3"/>
  <c r="N178" i="3"/>
  <c r="Z178" i="3" s="1"/>
  <c r="M178" i="3"/>
  <c r="K178" i="3"/>
  <c r="J178" i="3"/>
  <c r="Q177" i="3"/>
  <c r="P177" i="3"/>
  <c r="N177" i="3"/>
  <c r="Z177" i="3" s="1"/>
  <c r="M177" i="3"/>
  <c r="K177" i="3"/>
  <c r="J177" i="3"/>
  <c r="Q176" i="3"/>
  <c r="P176" i="3"/>
  <c r="N176" i="3"/>
  <c r="Z176" i="3" s="1"/>
  <c r="M176" i="3"/>
  <c r="K176" i="3"/>
  <c r="J176" i="3"/>
  <c r="Q175" i="3"/>
  <c r="P175" i="3"/>
  <c r="N175" i="3"/>
  <c r="Z175" i="3" s="1"/>
  <c r="M175" i="3"/>
  <c r="K175" i="3"/>
  <c r="J175" i="3"/>
  <c r="Q174" i="3"/>
  <c r="P174" i="3"/>
  <c r="N174" i="3"/>
  <c r="Z174" i="3" s="1"/>
  <c r="M174" i="3"/>
  <c r="K174" i="3"/>
  <c r="J174" i="3"/>
  <c r="Q173" i="3"/>
  <c r="P173" i="3"/>
  <c r="N173" i="3"/>
  <c r="Z173" i="3" s="1"/>
  <c r="M173" i="3"/>
  <c r="K173" i="3"/>
  <c r="J173" i="3"/>
  <c r="Q172" i="3"/>
  <c r="P172" i="3"/>
  <c r="N172" i="3"/>
  <c r="Z172" i="3" s="1"/>
  <c r="M172" i="3"/>
  <c r="K172" i="3"/>
  <c r="J172" i="3"/>
  <c r="Q171" i="3"/>
  <c r="P171" i="3"/>
  <c r="N171" i="3"/>
  <c r="Z171" i="3" s="1"/>
  <c r="M171" i="3"/>
  <c r="K171" i="3"/>
  <c r="J171" i="3"/>
  <c r="Q170" i="3"/>
  <c r="P170" i="3"/>
  <c r="N170" i="3"/>
  <c r="Z170" i="3" s="1"/>
  <c r="M170" i="3"/>
  <c r="K170" i="3"/>
  <c r="J170" i="3"/>
  <c r="Q169" i="3"/>
  <c r="P169" i="3"/>
  <c r="N169" i="3"/>
  <c r="Z169" i="3" s="1"/>
  <c r="M169" i="3"/>
  <c r="K169" i="3"/>
  <c r="J169" i="3"/>
  <c r="Q168" i="3"/>
  <c r="P168" i="3"/>
  <c r="N168" i="3"/>
  <c r="Z168" i="3" s="1"/>
  <c r="M168" i="3"/>
  <c r="K168" i="3"/>
  <c r="J168" i="3"/>
  <c r="Q167" i="3"/>
  <c r="P167" i="3"/>
  <c r="N167" i="3"/>
  <c r="Z167" i="3" s="1"/>
  <c r="M167" i="3"/>
  <c r="K167" i="3"/>
  <c r="J167" i="3"/>
  <c r="Q166" i="3"/>
  <c r="P166" i="3"/>
  <c r="N166" i="3"/>
  <c r="Z166" i="3" s="1"/>
  <c r="M166" i="3"/>
  <c r="K166" i="3"/>
  <c r="J166" i="3"/>
  <c r="Q165" i="3"/>
  <c r="P165" i="3"/>
  <c r="N165" i="3"/>
  <c r="Z165" i="3" s="1"/>
  <c r="M165" i="3"/>
  <c r="K165" i="3"/>
  <c r="J165" i="3"/>
  <c r="Q164" i="3"/>
  <c r="P164" i="3"/>
  <c r="N164" i="3"/>
  <c r="Z164" i="3" s="1"/>
  <c r="M164" i="3"/>
  <c r="K164" i="3"/>
  <c r="J164" i="3"/>
  <c r="Q163" i="3"/>
  <c r="P163" i="3"/>
  <c r="N163" i="3"/>
  <c r="Z163" i="3" s="1"/>
  <c r="M163" i="3"/>
  <c r="K163" i="3"/>
  <c r="J163" i="3"/>
  <c r="Q162" i="3"/>
  <c r="P162" i="3"/>
  <c r="N162" i="3"/>
  <c r="Z162" i="3" s="1"/>
  <c r="M162" i="3"/>
  <c r="K162" i="3"/>
  <c r="J162" i="3"/>
  <c r="Q161" i="3"/>
  <c r="P161" i="3"/>
  <c r="N161" i="3"/>
  <c r="Z161" i="3" s="1"/>
  <c r="M161" i="3"/>
  <c r="K161" i="3"/>
  <c r="J161" i="3"/>
  <c r="Q160" i="3"/>
  <c r="P160" i="3"/>
  <c r="N160" i="3"/>
  <c r="Z160" i="3" s="1"/>
  <c r="M160" i="3"/>
  <c r="K160" i="3"/>
  <c r="J160" i="3"/>
  <c r="Q159" i="3"/>
  <c r="P159" i="3"/>
  <c r="N159" i="3"/>
  <c r="Z159" i="3" s="1"/>
  <c r="M159" i="3"/>
  <c r="K159" i="3"/>
  <c r="J159" i="3"/>
  <c r="Q158" i="3"/>
  <c r="P158" i="3"/>
  <c r="N158" i="3"/>
  <c r="Z158" i="3" s="1"/>
  <c r="M158" i="3"/>
  <c r="K158" i="3"/>
  <c r="J158" i="3"/>
  <c r="Q157" i="3"/>
  <c r="P157" i="3"/>
  <c r="N157" i="3"/>
  <c r="Z157" i="3" s="1"/>
  <c r="M157" i="3"/>
  <c r="K157" i="3"/>
  <c r="J157" i="3"/>
  <c r="Q156" i="3"/>
  <c r="P156" i="3"/>
  <c r="N156" i="3"/>
  <c r="Z156" i="3" s="1"/>
  <c r="M156" i="3"/>
  <c r="K156" i="3"/>
  <c r="J156" i="3"/>
  <c r="Q155" i="3"/>
  <c r="P155" i="3"/>
  <c r="N155" i="3"/>
  <c r="Z155" i="3" s="1"/>
  <c r="M155" i="3"/>
  <c r="K155" i="3"/>
  <c r="J155" i="3"/>
  <c r="Q154" i="3"/>
  <c r="P154" i="3"/>
  <c r="N154" i="3"/>
  <c r="Z154" i="3" s="1"/>
  <c r="M154" i="3"/>
  <c r="K154" i="3"/>
  <c r="J154" i="3"/>
  <c r="Q153" i="3"/>
  <c r="P153" i="3"/>
  <c r="N153" i="3"/>
  <c r="Z153" i="3" s="1"/>
  <c r="M153" i="3"/>
  <c r="K153" i="3"/>
  <c r="J153" i="3"/>
  <c r="Q152" i="3"/>
  <c r="P152" i="3"/>
  <c r="N152" i="3"/>
  <c r="Z152" i="3" s="1"/>
  <c r="M152" i="3"/>
  <c r="K152" i="3"/>
  <c r="J152" i="3"/>
  <c r="Q151" i="3"/>
  <c r="P151" i="3"/>
  <c r="N151" i="3"/>
  <c r="Z151" i="3" s="1"/>
  <c r="M151" i="3"/>
  <c r="K151" i="3"/>
  <c r="J151" i="3"/>
  <c r="Q150" i="3"/>
  <c r="P150" i="3"/>
  <c r="N150" i="3"/>
  <c r="Z150" i="3" s="1"/>
  <c r="M150" i="3"/>
  <c r="K150" i="3"/>
  <c r="J150" i="3"/>
  <c r="Q149" i="3"/>
  <c r="P149" i="3"/>
  <c r="N149" i="3"/>
  <c r="Z149" i="3" s="1"/>
  <c r="M149" i="3"/>
  <c r="K149" i="3"/>
  <c r="J149" i="3"/>
  <c r="Q148" i="3"/>
  <c r="P148" i="3"/>
  <c r="N148" i="3"/>
  <c r="Z148" i="3" s="1"/>
  <c r="M148" i="3"/>
  <c r="K148" i="3"/>
  <c r="J148" i="3"/>
  <c r="Q147" i="3"/>
  <c r="P147" i="3"/>
  <c r="N147" i="3"/>
  <c r="Z147" i="3" s="1"/>
  <c r="M147" i="3"/>
  <c r="K147" i="3"/>
  <c r="J147" i="3"/>
  <c r="Q146" i="3"/>
  <c r="P146" i="3"/>
  <c r="N146" i="3"/>
  <c r="Z146" i="3" s="1"/>
  <c r="M146" i="3"/>
  <c r="K146" i="3"/>
  <c r="J146" i="3"/>
  <c r="Q145" i="3"/>
  <c r="P145" i="3"/>
  <c r="N145" i="3"/>
  <c r="Z145" i="3" s="1"/>
  <c r="M145" i="3"/>
  <c r="K145" i="3"/>
  <c r="J145" i="3"/>
  <c r="Q144" i="3"/>
  <c r="P144" i="3"/>
  <c r="N144" i="3"/>
  <c r="Z144" i="3" s="1"/>
  <c r="M144" i="3"/>
  <c r="K144" i="3"/>
  <c r="J144" i="3"/>
  <c r="Q143" i="3"/>
  <c r="P143" i="3"/>
  <c r="N143" i="3"/>
  <c r="Z143" i="3" s="1"/>
  <c r="M143" i="3"/>
  <c r="K143" i="3"/>
  <c r="J143" i="3"/>
  <c r="Q142" i="3"/>
  <c r="P142" i="3"/>
  <c r="N142" i="3"/>
  <c r="Z142" i="3" s="1"/>
  <c r="M142" i="3"/>
  <c r="K142" i="3"/>
  <c r="J142" i="3"/>
  <c r="Q141" i="3"/>
  <c r="P141" i="3"/>
  <c r="N141" i="3"/>
  <c r="Z141" i="3" s="1"/>
  <c r="M141" i="3"/>
  <c r="K141" i="3"/>
  <c r="J141" i="3"/>
  <c r="Q140" i="3"/>
  <c r="P140" i="3"/>
  <c r="N140" i="3"/>
  <c r="Z140" i="3" s="1"/>
  <c r="M140" i="3"/>
  <c r="K140" i="3"/>
  <c r="J140" i="3"/>
  <c r="Q139" i="3"/>
  <c r="P139" i="3"/>
  <c r="N139" i="3"/>
  <c r="Z139" i="3" s="1"/>
  <c r="M139" i="3"/>
  <c r="K139" i="3"/>
  <c r="J139" i="3"/>
  <c r="Q138" i="3"/>
  <c r="P138" i="3"/>
  <c r="N138" i="3"/>
  <c r="Z138" i="3" s="1"/>
  <c r="M138" i="3"/>
  <c r="K138" i="3"/>
  <c r="J138" i="3"/>
  <c r="Q137" i="3"/>
  <c r="P137" i="3"/>
  <c r="N137" i="3"/>
  <c r="Z137" i="3" s="1"/>
  <c r="M137" i="3"/>
  <c r="K137" i="3"/>
  <c r="J137" i="3"/>
  <c r="Q136" i="3"/>
  <c r="P136" i="3"/>
  <c r="N136" i="3"/>
  <c r="Z136" i="3" s="1"/>
  <c r="M136" i="3"/>
  <c r="K136" i="3"/>
  <c r="J136" i="3"/>
  <c r="Q135" i="3"/>
  <c r="P135" i="3"/>
  <c r="N135" i="3"/>
  <c r="Z135" i="3" s="1"/>
  <c r="M135" i="3"/>
  <c r="K135" i="3"/>
  <c r="J135" i="3"/>
  <c r="Q134" i="3"/>
  <c r="P134" i="3"/>
  <c r="N134" i="3"/>
  <c r="Z134" i="3" s="1"/>
  <c r="M134" i="3"/>
  <c r="K134" i="3"/>
  <c r="J134" i="3"/>
  <c r="Q133" i="3"/>
  <c r="P133" i="3"/>
  <c r="N133" i="3"/>
  <c r="Z133" i="3" s="1"/>
  <c r="M133" i="3"/>
  <c r="K133" i="3"/>
  <c r="J133" i="3"/>
  <c r="Q132" i="3"/>
  <c r="P132" i="3"/>
  <c r="N132" i="3"/>
  <c r="Z132" i="3" s="1"/>
  <c r="M132" i="3"/>
  <c r="K132" i="3"/>
  <c r="J132" i="3"/>
  <c r="Q131" i="3"/>
  <c r="P131" i="3"/>
  <c r="N131" i="3"/>
  <c r="Z131" i="3" s="1"/>
  <c r="M131" i="3"/>
  <c r="K131" i="3"/>
  <c r="J131" i="3"/>
  <c r="Q130" i="3"/>
  <c r="P130" i="3"/>
  <c r="N130" i="3"/>
  <c r="Z130" i="3" s="1"/>
  <c r="M130" i="3"/>
  <c r="K130" i="3"/>
  <c r="J130" i="3"/>
  <c r="Q129" i="3"/>
  <c r="P129" i="3"/>
  <c r="N129" i="3"/>
  <c r="Z129" i="3" s="1"/>
  <c r="M129" i="3"/>
  <c r="K129" i="3"/>
  <c r="J129" i="3"/>
  <c r="Q128" i="3"/>
  <c r="P128" i="3"/>
  <c r="N128" i="3"/>
  <c r="Z128" i="3" s="1"/>
  <c r="M128" i="3"/>
  <c r="K128" i="3"/>
  <c r="J128" i="3"/>
  <c r="Q127" i="3"/>
  <c r="P127" i="3"/>
  <c r="N127" i="3"/>
  <c r="Z127" i="3" s="1"/>
  <c r="M127" i="3"/>
  <c r="K127" i="3"/>
  <c r="J127" i="3"/>
  <c r="Q126" i="3"/>
  <c r="P126" i="3"/>
  <c r="N126" i="3"/>
  <c r="Z126" i="3" s="1"/>
  <c r="M126" i="3"/>
  <c r="K126" i="3"/>
  <c r="J126" i="3"/>
  <c r="Q125" i="3"/>
  <c r="P125" i="3"/>
  <c r="N125" i="3"/>
  <c r="Z125" i="3" s="1"/>
  <c r="M125" i="3"/>
  <c r="K125" i="3"/>
  <c r="J125" i="3"/>
  <c r="Q124" i="3"/>
  <c r="P124" i="3"/>
  <c r="N124" i="3"/>
  <c r="Z124" i="3" s="1"/>
  <c r="M124" i="3"/>
  <c r="K124" i="3"/>
  <c r="J124" i="3"/>
  <c r="Q123" i="3"/>
  <c r="P123" i="3"/>
  <c r="N123" i="3"/>
  <c r="Z123" i="3" s="1"/>
  <c r="M123" i="3"/>
  <c r="K123" i="3"/>
  <c r="J123" i="3"/>
  <c r="Q122" i="3"/>
  <c r="P122" i="3"/>
  <c r="N122" i="3"/>
  <c r="Z122" i="3" s="1"/>
  <c r="M122" i="3"/>
  <c r="K122" i="3"/>
  <c r="J122" i="3"/>
  <c r="Q120" i="3"/>
  <c r="P120" i="3"/>
  <c r="N120" i="3"/>
  <c r="M120" i="3"/>
  <c r="K120" i="3"/>
  <c r="J120" i="3"/>
  <c r="Q119" i="3"/>
  <c r="P119" i="3"/>
  <c r="N119" i="3"/>
  <c r="M119" i="3"/>
  <c r="K119" i="3"/>
  <c r="J119" i="3"/>
  <c r="Q118" i="3"/>
  <c r="P118" i="3"/>
  <c r="N118" i="3"/>
  <c r="M118" i="3"/>
  <c r="K118" i="3"/>
  <c r="J118" i="3"/>
  <c r="Q117" i="3"/>
  <c r="P117" i="3"/>
  <c r="N117" i="3"/>
  <c r="M117" i="3"/>
  <c r="K117" i="3"/>
  <c r="J117" i="3"/>
  <c r="Q116" i="3"/>
  <c r="P116" i="3"/>
  <c r="N116" i="3"/>
  <c r="M116" i="3"/>
  <c r="K116" i="3"/>
  <c r="J116" i="3"/>
  <c r="Q115" i="3"/>
  <c r="P115" i="3"/>
  <c r="N115" i="3"/>
  <c r="M115" i="3"/>
  <c r="K115" i="3"/>
  <c r="J115" i="3"/>
  <c r="Q114" i="3"/>
  <c r="P114" i="3"/>
  <c r="N114" i="3"/>
  <c r="M114" i="3"/>
  <c r="K114" i="3"/>
  <c r="J114" i="3"/>
  <c r="Q113" i="3"/>
  <c r="P113" i="3"/>
  <c r="N113" i="3"/>
  <c r="M113" i="3"/>
  <c r="K113" i="3"/>
  <c r="J113" i="3"/>
  <c r="Q112" i="3"/>
  <c r="P112" i="3"/>
  <c r="N112" i="3"/>
  <c r="M112" i="3"/>
  <c r="K112" i="3"/>
  <c r="J112" i="3"/>
  <c r="Q111" i="3"/>
  <c r="P111" i="3"/>
  <c r="N111" i="3"/>
  <c r="M111" i="3"/>
  <c r="K111" i="3"/>
  <c r="J111" i="3"/>
  <c r="Q110" i="3"/>
  <c r="P110" i="3"/>
  <c r="N110" i="3"/>
  <c r="M110" i="3"/>
  <c r="K110" i="3"/>
  <c r="J110" i="3"/>
  <c r="Q109" i="3"/>
  <c r="P109" i="3"/>
  <c r="N109" i="3"/>
  <c r="M109" i="3"/>
  <c r="K109" i="3"/>
  <c r="J109" i="3"/>
  <c r="Q108" i="3"/>
  <c r="P108" i="3"/>
  <c r="N108" i="3"/>
  <c r="M108" i="3"/>
  <c r="K108" i="3"/>
  <c r="J108" i="3"/>
  <c r="Q107" i="3"/>
  <c r="P107" i="3"/>
  <c r="N107" i="3"/>
  <c r="M107" i="3"/>
  <c r="K107" i="3"/>
  <c r="J107" i="3"/>
  <c r="Q106" i="3"/>
  <c r="P106" i="3"/>
  <c r="N106" i="3"/>
  <c r="M106" i="3"/>
  <c r="K106" i="3"/>
  <c r="J106" i="3"/>
  <c r="Q105" i="3"/>
  <c r="P105" i="3"/>
  <c r="N105" i="3"/>
  <c r="M105" i="3"/>
  <c r="K105" i="3"/>
  <c r="J105" i="3"/>
  <c r="Q104" i="3"/>
  <c r="P104" i="3"/>
  <c r="N104" i="3"/>
  <c r="M104" i="3"/>
  <c r="K104" i="3"/>
  <c r="J104" i="3"/>
  <c r="Q103" i="3"/>
  <c r="P103" i="3"/>
  <c r="N103" i="3"/>
  <c r="M103" i="3"/>
  <c r="K103" i="3"/>
  <c r="J103" i="3"/>
  <c r="Q102" i="3"/>
  <c r="P102" i="3"/>
  <c r="N102" i="3"/>
  <c r="M102" i="3"/>
  <c r="K102" i="3"/>
  <c r="J102" i="3"/>
  <c r="Q101" i="3"/>
  <c r="P101" i="3"/>
  <c r="N101" i="3"/>
  <c r="M101" i="3"/>
  <c r="K101" i="3"/>
  <c r="J101" i="3"/>
  <c r="Q100" i="3"/>
  <c r="P100" i="3"/>
  <c r="N100" i="3"/>
  <c r="M100" i="3"/>
  <c r="K100" i="3"/>
  <c r="J100" i="3"/>
  <c r="Q99" i="3"/>
  <c r="P99" i="3"/>
  <c r="N99" i="3"/>
  <c r="M99" i="3"/>
  <c r="K99" i="3"/>
  <c r="J99" i="3"/>
  <c r="Q98" i="3"/>
  <c r="P98" i="3"/>
  <c r="N98" i="3"/>
  <c r="M98" i="3"/>
  <c r="K98" i="3"/>
  <c r="J98" i="3"/>
  <c r="Q97" i="3"/>
  <c r="P97" i="3"/>
  <c r="N97" i="3"/>
  <c r="M97" i="3"/>
  <c r="K97" i="3"/>
  <c r="J97" i="3"/>
  <c r="Q96" i="3"/>
  <c r="P96" i="3"/>
  <c r="N96" i="3"/>
  <c r="M96" i="3"/>
  <c r="K96" i="3"/>
  <c r="J96" i="3"/>
  <c r="Q95" i="3"/>
  <c r="P95" i="3"/>
  <c r="N95" i="3"/>
  <c r="M95" i="3"/>
  <c r="K95" i="3"/>
  <c r="J95" i="3"/>
  <c r="Q94" i="3"/>
  <c r="P94" i="3"/>
  <c r="N94" i="3"/>
  <c r="M94" i="3"/>
  <c r="K94" i="3"/>
  <c r="J94" i="3"/>
  <c r="Q93" i="3"/>
  <c r="P93" i="3"/>
  <c r="N93" i="3"/>
  <c r="M93" i="3"/>
  <c r="K93" i="3"/>
  <c r="J93" i="3"/>
  <c r="Q92" i="3"/>
  <c r="P92" i="3"/>
  <c r="N92" i="3"/>
  <c r="M92" i="3"/>
  <c r="K92" i="3"/>
  <c r="J92" i="3"/>
  <c r="Q91" i="3"/>
  <c r="P91" i="3"/>
  <c r="N91" i="3"/>
  <c r="M91" i="3"/>
  <c r="K91" i="3"/>
  <c r="J91" i="3"/>
  <c r="Q90" i="3"/>
  <c r="P90" i="3"/>
  <c r="N90" i="3"/>
  <c r="M90" i="3"/>
  <c r="K90" i="3"/>
  <c r="J90" i="3"/>
  <c r="Q89" i="3"/>
  <c r="P89" i="3"/>
  <c r="N89" i="3"/>
  <c r="M89" i="3"/>
  <c r="K89" i="3"/>
  <c r="J89" i="3"/>
  <c r="Q88" i="3"/>
  <c r="P88" i="3"/>
  <c r="N88" i="3"/>
  <c r="M88" i="3"/>
  <c r="K88" i="3"/>
  <c r="J88" i="3"/>
  <c r="Q87" i="3"/>
  <c r="P87" i="3"/>
  <c r="N87" i="3"/>
  <c r="M87" i="3"/>
  <c r="K87" i="3"/>
  <c r="J87" i="3"/>
  <c r="Q86" i="3"/>
  <c r="P86" i="3"/>
  <c r="N86" i="3"/>
  <c r="M86" i="3"/>
  <c r="K86" i="3"/>
  <c r="J86" i="3"/>
  <c r="Q85" i="3"/>
  <c r="P85" i="3"/>
  <c r="N85" i="3"/>
  <c r="M85" i="3"/>
  <c r="K85" i="3"/>
  <c r="J85" i="3"/>
  <c r="Q84" i="3"/>
  <c r="P84" i="3"/>
  <c r="N84" i="3"/>
  <c r="M84" i="3"/>
  <c r="K84" i="3"/>
  <c r="J84" i="3"/>
  <c r="Q83" i="3"/>
  <c r="P83" i="3"/>
  <c r="N83" i="3"/>
  <c r="M83" i="3"/>
  <c r="K83" i="3"/>
  <c r="J83" i="3"/>
  <c r="Q82" i="3"/>
  <c r="P82" i="3"/>
  <c r="N82" i="3"/>
  <c r="M82" i="3"/>
  <c r="K82" i="3"/>
  <c r="J82" i="3"/>
  <c r="Q81" i="3"/>
  <c r="P81" i="3"/>
  <c r="N81" i="3"/>
  <c r="M81" i="3"/>
  <c r="K81" i="3"/>
  <c r="J81" i="3"/>
  <c r="Q80" i="3"/>
  <c r="P80" i="3"/>
  <c r="N80" i="3"/>
  <c r="M80" i="3"/>
  <c r="K80" i="3"/>
  <c r="J80" i="3"/>
  <c r="Q79" i="3"/>
  <c r="P79" i="3"/>
  <c r="N79" i="3"/>
  <c r="M79" i="3"/>
  <c r="K79" i="3"/>
  <c r="J79" i="3"/>
  <c r="Q78" i="3"/>
  <c r="P78" i="3"/>
  <c r="N78" i="3"/>
  <c r="M78" i="3"/>
  <c r="K78" i="3"/>
  <c r="J78" i="3"/>
  <c r="Q77" i="3"/>
  <c r="P77" i="3"/>
  <c r="N77" i="3"/>
  <c r="M77" i="3"/>
  <c r="K77" i="3"/>
  <c r="J77" i="3"/>
  <c r="Q76" i="3"/>
  <c r="P76" i="3"/>
  <c r="N76" i="3"/>
  <c r="M76" i="3"/>
  <c r="K76" i="3"/>
  <c r="J76" i="3"/>
  <c r="Q75" i="3"/>
  <c r="P75" i="3"/>
  <c r="N75" i="3"/>
  <c r="M75" i="3"/>
  <c r="K75" i="3"/>
  <c r="J75" i="3"/>
  <c r="Q74" i="3"/>
  <c r="P74" i="3"/>
  <c r="N74" i="3"/>
  <c r="M74" i="3"/>
  <c r="K74" i="3"/>
  <c r="J74" i="3"/>
  <c r="Q73" i="3"/>
  <c r="P73" i="3"/>
  <c r="N73" i="3"/>
  <c r="M73" i="3"/>
  <c r="K73" i="3"/>
  <c r="J73" i="3"/>
  <c r="Q72" i="3"/>
  <c r="P72" i="3"/>
  <c r="N72" i="3"/>
  <c r="M72" i="3"/>
  <c r="K72" i="3"/>
  <c r="J72" i="3"/>
  <c r="Q71" i="3"/>
  <c r="P71" i="3"/>
  <c r="N71" i="3"/>
  <c r="M71" i="3"/>
  <c r="K71" i="3"/>
  <c r="J71" i="3"/>
  <c r="Q70" i="3"/>
  <c r="P70" i="3"/>
  <c r="N70" i="3"/>
  <c r="M70" i="3"/>
  <c r="K70" i="3"/>
  <c r="J70" i="3"/>
  <c r="Q69" i="3"/>
  <c r="P69" i="3"/>
  <c r="N69" i="3"/>
  <c r="M69" i="3"/>
  <c r="K69" i="3"/>
  <c r="J69" i="3"/>
  <c r="Q68" i="3"/>
  <c r="P68" i="3"/>
  <c r="N68" i="3"/>
  <c r="M68" i="3"/>
  <c r="K68" i="3"/>
  <c r="J68" i="3"/>
  <c r="Q67" i="3"/>
  <c r="P67" i="3"/>
  <c r="N67" i="3"/>
  <c r="M67" i="3"/>
  <c r="K67" i="3"/>
  <c r="J67" i="3"/>
  <c r="Q66" i="3"/>
  <c r="P66" i="3"/>
  <c r="N66" i="3"/>
  <c r="M66" i="3"/>
  <c r="K66" i="3"/>
  <c r="J66" i="3"/>
  <c r="Q65" i="3"/>
  <c r="P65" i="3"/>
  <c r="N65" i="3"/>
  <c r="M65" i="3"/>
  <c r="K65" i="3"/>
  <c r="J65" i="3"/>
  <c r="Q64" i="3"/>
  <c r="P64" i="3"/>
  <c r="N64" i="3"/>
  <c r="M64" i="3"/>
  <c r="K64" i="3"/>
  <c r="J64" i="3"/>
  <c r="Q63" i="3"/>
  <c r="P63" i="3"/>
  <c r="N63" i="3"/>
  <c r="M63" i="3"/>
  <c r="K63" i="3"/>
  <c r="J63" i="3"/>
  <c r="Q62" i="3"/>
  <c r="P62" i="3"/>
  <c r="N62" i="3"/>
  <c r="M62" i="3"/>
  <c r="K62" i="3"/>
  <c r="J62" i="3"/>
  <c r="Q61" i="3"/>
  <c r="P61" i="3"/>
  <c r="N61" i="3"/>
  <c r="M61" i="3"/>
  <c r="K61" i="3"/>
  <c r="J61" i="3"/>
  <c r="Q60" i="3"/>
  <c r="P60" i="3"/>
  <c r="N60" i="3"/>
  <c r="M60" i="3"/>
  <c r="K60" i="3"/>
  <c r="J60" i="3"/>
  <c r="Q59" i="3"/>
  <c r="P59" i="3"/>
  <c r="N59" i="3"/>
  <c r="M59" i="3"/>
  <c r="K59" i="3"/>
  <c r="J59" i="3"/>
  <c r="Q58" i="3"/>
  <c r="P58" i="3"/>
  <c r="N58" i="3"/>
  <c r="M58" i="3"/>
  <c r="K58" i="3"/>
  <c r="J58" i="3"/>
  <c r="Q57" i="3"/>
  <c r="P57" i="3"/>
  <c r="N57" i="3"/>
  <c r="M57" i="3"/>
  <c r="K57" i="3"/>
  <c r="J57" i="3"/>
  <c r="Q56" i="3"/>
  <c r="P56" i="3"/>
  <c r="N56" i="3"/>
  <c r="M56" i="3"/>
  <c r="K56" i="3"/>
  <c r="J56" i="3"/>
  <c r="Q55" i="3"/>
  <c r="P55" i="3"/>
  <c r="N55" i="3"/>
  <c r="M55" i="3"/>
  <c r="K55" i="3"/>
  <c r="J55" i="3"/>
  <c r="Q54" i="3"/>
  <c r="P54" i="3"/>
  <c r="N54" i="3"/>
  <c r="M54" i="3"/>
  <c r="K54" i="3"/>
  <c r="J54" i="3"/>
  <c r="Q53" i="3"/>
  <c r="P53" i="3"/>
  <c r="N53" i="3"/>
  <c r="M53" i="3"/>
  <c r="K53" i="3"/>
  <c r="J53" i="3"/>
  <c r="Q52" i="3"/>
  <c r="P52" i="3"/>
  <c r="N52" i="3"/>
  <c r="M52" i="3"/>
  <c r="K52" i="3"/>
  <c r="J52" i="3"/>
  <c r="Q51" i="3"/>
  <c r="P51" i="3"/>
  <c r="N51" i="3"/>
  <c r="M51" i="3"/>
  <c r="K51" i="3"/>
  <c r="J51" i="3"/>
  <c r="Q50" i="3"/>
  <c r="P50" i="3"/>
  <c r="N50" i="3"/>
  <c r="M50" i="3"/>
  <c r="K50" i="3"/>
  <c r="J50" i="3"/>
  <c r="Q48" i="3"/>
  <c r="P48" i="3"/>
  <c r="N48" i="3"/>
  <c r="M48" i="3"/>
  <c r="K48" i="3"/>
  <c r="J48" i="3"/>
  <c r="Q47" i="3"/>
  <c r="P47" i="3"/>
  <c r="N47" i="3"/>
  <c r="M47" i="3"/>
  <c r="K47" i="3"/>
  <c r="J47" i="3"/>
  <c r="Q46" i="3"/>
  <c r="P46" i="3"/>
  <c r="N46" i="3"/>
  <c r="M46" i="3"/>
  <c r="K46" i="3"/>
  <c r="J46" i="3"/>
  <c r="Q45" i="3"/>
  <c r="P45" i="3"/>
  <c r="N45" i="3"/>
  <c r="M45" i="3"/>
  <c r="K45" i="3"/>
  <c r="J45" i="3"/>
  <c r="Q44" i="3"/>
  <c r="P44" i="3"/>
  <c r="N44" i="3"/>
  <c r="M44" i="3"/>
  <c r="K44" i="3"/>
  <c r="J44" i="3"/>
  <c r="Q43" i="3"/>
  <c r="P43" i="3"/>
  <c r="N43" i="3"/>
  <c r="M43" i="3"/>
  <c r="K43" i="3"/>
  <c r="J43" i="3"/>
  <c r="Q42" i="3"/>
  <c r="P42" i="3"/>
  <c r="N42" i="3"/>
  <c r="M42" i="3"/>
  <c r="K42" i="3"/>
  <c r="J42" i="3"/>
  <c r="Q41" i="3"/>
  <c r="P41" i="3"/>
  <c r="N41" i="3"/>
  <c r="M41" i="3"/>
  <c r="K41" i="3"/>
  <c r="J41" i="3"/>
  <c r="Q40" i="3"/>
  <c r="P40" i="3"/>
  <c r="N40" i="3"/>
  <c r="M40" i="3"/>
  <c r="K40" i="3"/>
  <c r="J40" i="3"/>
  <c r="Q39" i="3"/>
  <c r="P39" i="3"/>
  <c r="N39" i="3"/>
  <c r="M39" i="3"/>
  <c r="K39" i="3"/>
  <c r="J39" i="3"/>
  <c r="Q38" i="3"/>
  <c r="P38" i="3"/>
  <c r="N38" i="3"/>
  <c r="M38" i="3"/>
  <c r="K38" i="3"/>
  <c r="J38" i="3"/>
  <c r="Q37" i="3"/>
  <c r="P37" i="3"/>
  <c r="N37" i="3"/>
  <c r="M37" i="3"/>
  <c r="K37" i="3"/>
  <c r="J37" i="3"/>
  <c r="Q36" i="3"/>
  <c r="P36" i="3"/>
  <c r="N36" i="3"/>
  <c r="M36" i="3"/>
  <c r="K36" i="3"/>
  <c r="J36" i="3"/>
  <c r="Q35" i="3"/>
  <c r="P35" i="3"/>
  <c r="N35" i="3"/>
  <c r="M35" i="3"/>
  <c r="K35" i="3"/>
  <c r="J35" i="3"/>
  <c r="Q34" i="3"/>
  <c r="P34" i="3"/>
  <c r="N34" i="3"/>
  <c r="M34" i="3"/>
  <c r="K34" i="3"/>
  <c r="J34" i="3"/>
  <c r="Q33" i="3"/>
  <c r="P33" i="3"/>
  <c r="N33" i="3"/>
  <c r="M33" i="3"/>
  <c r="K33" i="3"/>
  <c r="J33" i="3"/>
  <c r="Q32" i="3"/>
  <c r="P32" i="3"/>
  <c r="N32" i="3"/>
  <c r="M32" i="3"/>
  <c r="K32" i="3"/>
  <c r="J32" i="3"/>
  <c r="Q31" i="3"/>
  <c r="P31" i="3"/>
  <c r="N31" i="3"/>
  <c r="M31" i="3"/>
  <c r="K31" i="3"/>
  <c r="J31" i="3"/>
  <c r="Q30" i="3"/>
  <c r="P30" i="3"/>
  <c r="N30" i="3"/>
  <c r="M30" i="3"/>
  <c r="K30" i="3"/>
  <c r="J30" i="3"/>
  <c r="Q29" i="3"/>
  <c r="P29" i="3"/>
  <c r="N29" i="3"/>
  <c r="M29" i="3"/>
  <c r="K29" i="3"/>
  <c r="J29" i="3"/>
  <c r="Q28" i="3"/>
  <c r="P28" i="3"/>
  <c r="N28" i="3"/>
  <c r="M28" i="3"/>
  <c r="K28" i="3"/>
  <c r="J28" i="3"/>
  <c r="Q27" i="3"/>
  <c r="P27" i="3"/>
  <c r="N27" i="3"/>
  <c r="M27" i="3"/>
  <c r="K27" i="3"/>
  <c r="J27" i="3"/>
  <c r="Q26" i="3"/>
  <c r="P26" i="3"/>
  <c r="N26" i="3"/>
  <c r="M26" i="3"/>
  <c r="K26" i="3"/>
  <c r="J26" i="3"/>
  <c r="Q25" i="3"/>
  <c r="P25" i="3"/>
  <c r="N25" i="3"/>
  <c r="M25" i="3"/>
  <c r="K25" i="3"/>
  <c r="J25" i="3"/>
  <c r="Q24" i="3"/>
  <c r="P24" i="3"/>
  <c r="N24" i="3"/>
  <c r="M24" i="3"/>
  <c r="K24" i="3"/>
  <c r="J24" i="3"/>
  <c r="Q23" i="3"/>
  <c r="P23" i="3"/>
  <c r="N23" i="3"/>
  <c r="M23" i="3"/>
  <c r="K23" i="3"/>
  <c r="J23" i="3"/>
  <c r="Q22" i="3"/>
  <c r="P22" i="3"/>
  <c r="N22" i="3"/>
  <c r="M22" i="3"/>
  <c r="K22" i="3"/>
  <c r="J22" i="3"/>
  <c r="Q21" i="3"/>
  <c r="P21" i="3"/>
  <c r="N21" i="3"/>
  <c r="M21" i="3"/>
  <c r="K21" i="3"/>
  <c r="J21" i="3"/>
  <c r="Q20" i="3"/>
  <c r="P20" i="3"/>
  <c r="N20" i="3"/>
  <c r="M20" i="3"/>
  <c r="K20" i="3"/>
  <c r="J20" i="3"/>
  <c r="Q19" i="3"/>
  <c r="P19" i="3"/>
  <c r="N19" i="3"/>
  <c r="M19" i="3"/>
  <c r="K19" i="3"/>
  <c r="J19" i="3"/>
  <c r="Q18" i="3"/>
  <c r="P18" i="3"/>
  <c r="N18" i="3"/>
  <c r="M18" i="3"/>
  <c r="K18" i="3"/>
  <c r="J18" i="3"/>
  <c r="Q17" i="3"/>
  <c r="P17" i="3"/>
  <c r="N17" i="3"/>
  <c r="M17" i="3"/>
  <c r="K17" i="3"/>
  <c r="J17" i="3"/>
  <c r="Q16" i="3"/>
  <c r="P16" i="3"/>
  <c r="N16" i="3"/>
  <c r="M16" i="3"/>
  <c r="K16" i="3"/>
  <c r="J16" i="3"/>
  <c r="Q15" i="3"/>
  <c r="P15" i="3"/>
  <c r="N15" i="3"/>
  <c r="M15" i="3"/>
  <c r="K15" i="3"/>
  <c r="J15" i="3"/>
  <c r="Q14" i="3"/>
  <c r="P14" i="3"/>
  <c r="N14" i="3"/>
  <c r="M14" i="3"/>
  <c r="K14" i="3"/>
  <c r="J14" i="3"/>
  <c r="Q13" i="3"/>
  <c r="P13" i="3"/>
  <c r="N13" i="3"/>
  <c r="M13" i="3"/>
  <c r="K13" i="3"/>
  <c r="J13" i="3"/>
  <c r="Q12" i="3"/>
  <c r="P12" i="3"/>
  <c r="N12" i="3"/>
  <c r="M12" i="3"/>
  <c r="K12" i="3"/>
  <c r="J12" i="3"/>
  <c r="Q11" i="3"/>
  <c r="P11" i="3"/>
  <c r="N11" i="3"/>
  <c r="M11" i="3"/>
  <c r="K11" i="3"/>
  <c r="J11" i="3"/>
  <c r="Q10" i="3"/>
  <c r="P10" i="3"/>
  <c r="N10" i="3"/>
  <c r="M10" i="3"/>
  <c r="K10" i="3"/>
  <c r="J10" i="3"/>
  <c r="Q9" i="3"/>
  <c r="P9" i="3"/>
  <c r="N9" i="3"/>
  <c r="M9" i="3"/>
  <c r="K9" i="3"/>
  <c r="J9" i="3"/>
  <c r="Q8" i="3"/>
  <c r="P8" i="3"/>
  <c r="N8" i="3"/>
  <c r="M8" i="3"/>
  <c r="K8" i="3"/>
  <c r="J8" i="3"/>
  <c r="Q7" i="3"/>
  <c r="P7" i="3"/>
  <c r="N7" i="3"/>
  <c r="M7" i="3"/>
  <c r="K7" i="3"/>
  <c r="J7" i="3"/>
  <c r="Q6" i="3"/>
  <c r="P6" i="3"/>
  <c r="N6" i="3"/>
  <c r="M6" i="3"/>
  <c r="K6" i="3"/>
  <c r="J6" i="3"/>
  <c r="Q5" i="3"/>
  <c r="P5" i="3"/>
  <c r="N5" i="3"/>
  <c r="M5" i="3"/>
  <c r="K5" i="3"/>
  <c r="J5" i="3"/>
  <c r="Q4" i="3"/>
  <c r="P4" i="3"/>
  <c r="N4" i="3"/>
  <c r="M4" i="3"/>
  <c r="K4" i="3"/>
  <c r="J4" i="3"/>
  <c r="H9" i="4"/>
  <c r="G9" i="4"/>
  <c r="E9" i="4"/>
  <c r="D9" i="4"/>
  <c r="H8" i="4"/>
  <c r="G8" i="4"/>
  <c r="D8" i="4"/>
  <c r="H7" i="4"/>
  <c r="G7" i="4"/>
  <c r="D7" i="4"/>
  <c r="H6" i="4"/>
  <c r="G6" i="4"/>
  <c r="D6" i="4"/>
  <c r="H5" i="4"/>
  <c r="H10" i="4" s="1"/>
  <c r="H11" i="4" s="1"/>
  <c r="G5" i="4"/>
  <c r="D5" i="4"/>
  <c r="D13" i="4" l="1"/>
  <c r="D10" i="4"/>
  <c r="D11" i="4" s="1"/>
  <c r="Q121" i="3"/>
  <c r="M121" i="3"/>
  <c r="E7" i="4" s="1"/>
  <c r="M181" i="3"/>
  <c r="E8" i="4" s="1"/>
  <c r="Q181" i="3"/>
  <c r="H13" i="4"/>
  <c r="N49" i="3"/>
  <c r="K121" i="3"/>
  <c r="G10" i="4"/>
  <c r="G11" i="4" s="1"/>
  <c r="K181" i="3"/>
  <c r="J181" i="3"/>
  <c r="N181" i="3"/>
  <c r="P181" i="3"/>
  <c r="F8" i="4" s="1"/>
  <c r="P121" i="3"/>
  <c r="F7" i="4" s="1"/>
  <c r="J121" i="3"/>
  <c r="N121" i="3"/>
  <c r="P49" i="3"/>
  <c r="F6" i="4" s="1"/>
  <c r="Q49" i="3"/>
  <c r="M49" i="3"/>
  <c r="E6" i="4" s="1"/>
  <c r="J49" i="3"/>
  <c r="K49" i="3"/>
  <c r="Q3" i="3"/>
  <c r="M3" i="3"/>
  <c r="E5" i="4" s="1"/>
  <c r="K3" i="3"/>
  <c r="N3" i="3"/>
  <c r="P3" i="3"/>
  <c r="F5" i="4" s="1"/>
  <c r="J3" i="3"/>
  <c r="G13" i="4"/>
  <c r="E13" i="4" l="1"/>
  <c r="M188" i="3"/>
  <c r="Q188" i="3"/>
  <c r="Q189" i="3" s="1"/>
  <c r="Z190" i="3" s="1"/>
  <c r="N188" i="3"/>
  <c r="J188" i="3"/>
  <c r="K188" i="3"/>
  <c r="K189" i="3" s="1"/>
  <c r="P188" i="3"/>
  <c r="E10" i="4"/>
  <c r="E11" i="4" s="1"/>
  <c r="F13" i="4"/>
  <c r="F10" i="4"/>
  <c r="F11" i="4" s="1"/>
  <c r="N189" i="3" l="1"/>
</calcChain>
</file>

<file path=xl/sharedStrings.xml><?xml version="1.0" encoding="utf-8"?>
<sst xmlns="http://schemas.openxmlformats.org/spreadsheetml/2006/main" count="437" uniqueCount="234">
  <si>
    <t>Sr NO</t>
  </si>
  <si>
    <t>Description</t>
  </si>
  <si>
    <t>TFS Target</t>
  </si>
  <si>
    <t>Stars &amp; Merit</t>
  </si>
  <si>
    <t>Bay Interiors</t>
  </si>
  <si>
    <t>JP Rai</t>
  </si>
  <si>
    <t>Design Works</t>
  </si>
  <si>
    <t>Civil Works</t>
  </si>
  <si>
    <t>Interior Works</t>
  </si>
  <si>
    <t>Plumbing Works</t>
  </si>
  <si>
    <t>Painting Works</t>
  </si>
  <si>
    <t>Electrical Works</t>
  </si>
  <si>
    <t>Total (Before GST)</t>
  </si>
  <si>
    <t>Total (With 18% GST)</t>
  </si>
  <si>
    <t>Civil, Interior &amp; Plumbing</t>
  </si>
  <si>
    <t>S.No</t>
  </si>
  <si>
    <t>Item Name</t>
  </si>
  <si>
    <t>UOM</t>
  </si>
  <si>
    <t>Rate</t>
  </si>
  <si>
    <t>Copper chimney standard BOQ- Civil</t>
  </si>
  <si>
    <t>NOS</t>
  </si>
  <si>
    <t>sum</t>
  </si>
  <si>
    <t>Dismantling Of Ips Flooring Up To 4  Thick. (Including All Type Of Equipment Charges)</t>
  </si>
  <si>
    <t>SFT</t>
  </si>
  <si>
    <t>Demolition Flooring Including Bedding Material (Ceramic, Glazed, Vitrified Tiles, Mosaic, Kota, Granite Slab, Marble Slab)</t>
  </si>
  <si>
    <t>Dismantling Of Internal Plaster With Racking Of Masonry Joints</t>
  </si>
  <si>
    <t>Scraping   Removing Of Existing Neeru To Receive Pop Punning To Receive As Per The Instructions</t>
  </si>
  <si>
    <t>A. 4 1or2  Thk Masonry Walls With Plaster - Dismantling Of Brickwork, Siporex Solid Block, Hollow Block</t>
  </si>
  <si>
    <t>B. 6” Thick Masonry Walls With Plaster - Dismantling Of Brickwork, Siporex Solid Block, Hollow Block</t>
  </si>
  <si>
    <t>C. 9” Thick Masonry Walls With Plaster - Dismantling Of Brickwork, Siporex Solid Block, Hollow Block</t>
  </si>
  <si>
    <t>Plumbing or Drainage Pipes   Fittings And Electrical Work</t>
  </si>
  <si>
    <t>Nos</t>
  </si>
  <si>
    <t xml:space="preserve"> Carting Away The Debris Of Demolition Work (Rate Inclusive Of All Lifts And Leads From Place Of Dumping To The Disposal Trucks. Rates To Be Negotiated By Engg In Charge At Initial Stage And To Be Documented. Will Consider Lumsum Amount For Boq- Qty-3 CM. Rate to be finalised at site by EIC</t>
  </si>
  <si>
    <t xml:space="preserve">Removing Existing Doors   Windows Including Shutters   Glazing Without Any Damage And Handing Over To  Engineer In Charge. (Rate To Include All Lifts And Leads ) </t>
  </si>
  <si>
    <t xml:space="preserve">Breaking And Removing Of Wooden Partition Wherever Directed Including Scaffolding If Necessary Disposed The Debris As Per Engineer In Charge . (Rate To Include All Lifts And Leads ) </t>
  </si>
  <si>
    <t>Removing Existing False Ceiling Including Framming And Cleaning Complete.</t>
  </si>
  <si>
    <t>Removal And Disposal Of Glass Partition As Directed By Architect Or Ei..</t>
  </si>
  <si>
    <t>Dismantling Of Washroom With All Fixtures, Partition Etc</t>
  </si>
  <si>
    <t xml:space="preserve">Providing   Constructing Rcc Lintels Of Section 41or2  X 6  In Concrete Of M 20 Grade With 8Mm Dia. Tor Steel Bar 4 Nos. With Ms Ring 6Mm Dia At 4  CorC Including Shuttering, Watering, Curing, Lifting, Placing In Position, Etc. Complete. (Minimum Bearing </t>
  </si>
  <si>
    <t>RFT</t>
  </si>
  <si>
    <t>Providing   Constructing Rcc Lintels Of Section 9  X 8  In Concrete Of M 20 Grade With 8Mm Dia. Tor Steel Bar 4 Nos. With Ms Ring 6Mm Dia At 4  CorC Including Shuttering, Watering, Curing, Lifting, Placing In Position, Etc. Complete. (Minimum Bearing Shal</t>
  </si>
  <si>
    <t xml:space="preserve">2  Thick - Providing   Laying Pcc For Raised Area In Concrete Of M 15 ( 1 2 4 ) Grade With Including Shuttering, Watering, Curing, Lifting, Placing In Position, Etc. Complete Cement Used Shall Be Ppc 53 Grade Of Ultratech,Acc </t>
  </si>
  <si>
    <t xml:space="preserve">3  Thick - Providing   Laying Pcc For Raised Area In Concrete Of M 15 ( 1 2 4 ) Grade With Including Shuttering, Watering, Curing, Lifting, Placing In Position, Etc. Complete Cement Used Shall Be Ppc 53 Grade Of Ultratech,Acc </t>
  </si>
  <si>
    <t>4  Thick - Providing   Laying Pcc For Raised Area In Concrete Of M 15 ( 1 2 4 ) Grade With Including Shuttering, Watering, Curing, Lifting, Placing In Position, Etc. Complete</t>
  </si>
  <si>
    <t xml:space="preserve">100 Mm Thick Brickwork In Superstructure - Providing And Constructing Brick Masonry Upto 4500 Mm Height In 1St Class Bricks (Red) In Cement Mortar Of Proportion 1 4 (Cement   Sand) Including Runner (Patli) 100 Mm Thick In Concrete Mix 1 2 4 At Every 1000 </t>
  </si>
  <si>
    <t xml:space="preserve">150 Mm Thick Brickwork In Superstructure - Providing And Constructing Brick Masonry Upto 4500 Mm Height In 1St Class Bricks (Red) In Cement Mortar Of Proportion 1 4 (Cement   Sand) Including Runner (Patli) 100 Mm Thick In Concrete Mix 1 2 4 At Every 1000 </t>
  </si>
  <si>
    <t> 225 Mm Thick Brickwork In Superstructure - Providing And Constructing Brick Masonry Upto 4500 Mm Height In 1St Class Bricks (Red) In Cement Mortar Of Proportion 1 4 (Cement   Sand) Including Runner (Patli) 100 Mm Thick In Concrete Mix 1 2 4 At Every 1000</t>
  </si>
  <si>
    <t xml:space="preserve">100 Mm Thick Blockwork In Superstructure - Providing And Constructing Masonry In Aac BrickorSiforex Upto 4500 Mm Height In Cement Mortar Of Proportion 1 4 (Cement   Sand)or Bonding Compound As Recommanded By Brick Manufaturer Including Runner (Patli) 100 </t>
  </si>
  <si>
    <t xml:space="preserve">150 Mm Thick Blockwork In Superstructure - Providing And Constructing Masonry In Aac BlockorSiforex Upto 4500 Mm Height In Cement Mortar Of Proportion 1 4 (Cement   Sand)or Bonding Compound As Recommanded By Brick Manufaturer Including Runner (Patli) 100 </t>
  </si>
  <si>
    <t xml:space="preserve">200 Mm Thick Blockwork In Superstructure - Providing And Constructing Masonry In Aac BlockorSiforex Upto 4500 Mm Height In Cement Mortar Of Proportion 1 4 (Cement   Sand)or Bonding Compound As Recommanded By Block Manufaturer Including Runner (Patli) 100 </t>
  </si>
  <si>
    <t>Providing And Fixing 50Mm Thick Fire Brick Flooring Below   Behind Tandoor In Cm Of Ratio 1 4 Below Tandoor Area Including Roff Cement, Cutting, Curing Etc. Complete As Per Detaled Drawings And As Specified By Architector Engg. Incharge.</t>
  </si>
  <si>
    <t>Providing   Making 75 Mm High Pedastal At Kitchen Or As Per Required Location For Panels, Water Tank, Ro Foundation, Blower Foundation, Attached Buffet Counter Foundation Including Brick Masonary For Border or  Concrete 1 2 4, Plastering, Cutting,Filling,</t>
  </si>
  <si>
    <t xml:space="preserve">Providing And Doing 12Mm to 20Mm Thick Internal Plaster Upto 4500 Mm Height To The Walls   Ceiling In Cement Mortar 1 4 Mix In Single Coat Including Scaffolding, Watering, Curing, Cleaning Etc. Complete As Per Detail Drawing, As Specified And As Directed </t>
  </si>
  <si>
    <t xml:space="preserve"> Same As Above Item  But In Patta Upto 1  To 3  Wide.</t>
  </si>
  <si>
    <t xml:space="preserve"> Same As Above Item  But In Patta Upto 4  To 6  Wide.</t>
  </si>
  <si>
    <t>Providing And Doing 12 To 20 Thick External Plaster Upto 4500 Mm Height To The Walls   Ceiling In Cement Mortar 1 4 Mix In Double Coat Including Wire Mesh,Scaffolding, Watering, Curing, Cleaning Etc. Complete As Per Detail Drawing, As Specified And As Directed by EIC</t>
  </si>
  <si>
    <t>Providing Waterproofing Treatment In Toilet , Kitchen, Bar, Terrace Area Over The Slab By First Coat Of Urp Coating Primer   Applying 2 Coat Of Dr. Fixit Waterproofing Product (Pidifin 2K) As Per Manufacturer Specifications  Including Surface Prepration And protection layer as instructed by EIC</t>
  </si>
  <si>
    <t>Providing Waterproofing Treatment In Toilet , Kitchen,Bar, Terrace Area Over The wall till 900 mm By First Coat Of Urp Coating Primer   Applying 2 Coat Of Dr. Fixit Waterproofing Product (Pidifin 2K) As Per Manufacturer Specifications And 1 Coat Of</t>
  </si>
  <si>
    <t>Providing Waterproofing Treatment In Toilet , Kitchen, Bar, Terrace Area Over The Slab By Membrane Sheet  As Per ArchitectorEic Specifications  Including Surface Prepration And Screading  As Per Manufacure S Specifications, All Lead, Lifts,Curing, Testing</t>
  </si>
  <si>
    <t>Providing Waterproofing Treatment In Toilet , Kitchen, Bar, Terrace Area Over The Wall Till 900 Mm Height By Membrane Sheet  As Per ArchitectorEic Specifications  Including Surface Prepration As Per Manufacure S Specifications, All Lead, Lifts,Curing, Tes</t>
  </si>
  <si>
    <t>Providing And Laying 10"  Thick Siporex Bricks As Filling Material Consists Of 18 To25 Mm Thick Cement Mortar In Cm Ratio1 3 As Bottom Layer, 140 To 150 Mm Thick  Siforex BLocks Along With Joints Filling By Mortar Cm 1 3 With Waterproofi</t>
  </si>
  <si>
    <t>Vata 150X150 With Pcc And Plaster With Water Proofing Compound Including Dressing, Cleaning, Watering, Curing Etc. Complete As Per Detail Drawing  Or As Directed By Architect Or Eic</t>
  </si>
  <si>
    <t xml:space="preserve">Incasing Of Drain Pipes Covering In Kitchen or Toilet Area 12  X 12  Thick M-20 Concrete  Filling Including Dressing, Cleaning, Watering, Curing Etc. Complete As Per Detail Drawing  Or As Directed By Architect Or Ei. </t>
  </si>
  <si>
    <t>24  X24    Ic Chambers As Main Chamber - Chamber Making In Brick Work With 1 4 Cement Sand Mortar Including Making Vata In All Edges, Plastering And Applying All Side 2 Coat Of Dr. Fixit Waterproofing Product (Pidifin 2K)  Including Surface Prepration As Per Manufacure's Specifications, After That Fixing Of China Mosaic Tiles Inside Of Chamber, Joint Filling, Cutting Of Kota Stone Flooring And Fixing Of Grating Etc Complete Including All Lead, Lifts,Curing, Testing As Specified By EI.</t>
  </si>
  <si>
    <t>24  X18    IC chambers As Main Chamber - Chamber Making In Brick Work With 1 4 Cement Sand Mortar Including Making Vata In All Edges, Plastering And Applying All Side 2 Coat Of Dr. Fixit Waterproofing Product (Pidifin 2K)  Including Surface Prepration As Per Manufacure's Specifications, After That Fixing Of China Mosaic Tiles Inside Of Chamber, Joint Filling, Cutting Of Kota Stone Flooring And Fixing Of Grating Etc Complete Including All Lead, Lifts,Curing, Testing As Specified By EI.</t>
  </si>
  <si>
    <t/>
  </si>
  <si>
    <t xml:space="preserve">12  X12    - Chamber Making In Brick Work With 1 4 Cement Sand Mortar Including Making Vata In All Edges, Plastering And Applying All Side 2 Coat Of Dr. Fixit Waterproofing Product (Pidifin 2K)  Including Surface Prepration As Per Manufacure S Specification, After That Fixing Of China Mosaic Tiles Inside Of Chamber, Joint Filling, Cutting Of Kota Stone Flooring And Fixing Of Grating Etc Complete Including All Lead, Lifts,Curing, Testing As Specified By Ei. </t>
  </si>
  <si>
    <t xml:space="preserve">18  X12    - Chamber Making In Brick Work With 1 4 Cement Sand Mortar Including Making Vata In All Edges, Plastering And Applying All Side 2 Coat Of Dr. Fixit Waterproofing Product (Pidifin 2K)  Including Surface Prepration As Per Manufacure S Specification, After That Fixing Of China Mosaic Tiles Inside Of Chamber, Joint Filling, Cutting Of Kota Stone Flooring And Fixing Of Grating Etc Complete Including All Lead, Lifts,Curing, Testing As Specified By Ei. </t>
  </si>
  <si>
    <t xml:space="preserve">24  X12    - Chamber Making In Brick Work With 1 4 Cement Sand Mortar Including Making Vata In All Edges, Plastering And Applying All Side 2 Coat Of Dr. Fixit Waterproofing Product (Pidifin 2K)  Including Surface Prepration As Per Manufacure S Specification, After That Fixing Of China Mosaic Tiles Inside Of Chamber, Joint Filling, Cutting Of Kota Stone Flooring And Fixing Of Grating Etc Complete Including All Lead, Lifts,Curing, Testing As Specified By Ei. </t>
  </si>
  <si>
    <t xml:space="preserve">84  X10    - Chamber Making In Brick Work With 1 4 Cement Sand Mortar Including Making Vata In All Edges, Plastering And Applying All Side 2 Coat Of Dr. Fixit Waterproofing Product (Pidifin 2K)  Including Surface Prepration As Per Manufacure's Specification, After That Fixing Of China Mosaic Tiles Inside Of Chamber, Joint Filling, Cutting Of Kota Stone Flooring And Fixing Of Grating Etc Complete Including All Lead, Lifts,Curing, Testing As Specified By Ei. </t>
  </si>
  <si>
    <t>Copper chimney standard BOQ- Interior work</t>
  </si>
  <si>
    <t xml:space="preserve">Providing Pest Control   Anti-termite treatment by appointing a specialized agency as per the specifications mentioned by the Bureau of Indian Standard   Agencies specification ( Whichever is higher ) for General Civil , Plumbing or Drainage   timber or Carpentry works , Gypsum related work including 5 Years guarantee under suitable undertaking on stamp paper etc complete as directed .       ( Mode of Measurement to be on carpet area of floor   not the area of surface treated.) </t>
  </si>
  <si>
    <t xml:space="preserve">Providing and Laying KOTA stone of 25mm thk. on avg 40 mm thk bed of 1 4 cement mortar in proper line and level including neat cement float, filling joints with neat cement slurry of appropriate colour, cleaning, curing, rubbing, complete. Scope includes laying of floor protective cover on the floor and removing of the same when directed along with supply of all necessary materials, labour, tools and tackles complete in line with the Technical Specification, Drawings and as per the direction of the Architect   PMC. Including Polishing. Size   550x550 Basic Rate   55 Per SFT </t>
  </si>
  <si>
    <t>Fixing   laying of 100mm high tiles for skirting with bedding of appropriate approved make adhesive   colour joint filler inclusive of making all  grooveorchamferingorroundingorhole where ever required, in proper line and level in all direction, polishingorfinishingorcleaning etc. Complete as per detail drawing, specification and as directed by PMC.size - 100x600. Basic Rate   120 Per SFT</t>
  </si>
  <si>
    <t>Providing and fixing Glazed Decorative wall tiles which includes-approved make of adhesive like bal Endura or equivalent, grey cement paste with backing coat of 1 3 cement mortar not less than 12mm thick as   where ever required, joint filler of approved make and colour, as and where ever required, in proper line and level in all direction, at all height with lead and lift, polishingorfinishingorcleaning etc as per design, drawing and directed by PMC etc. all complete.Size   75x300 Rate   275per Sft</t>
  </si>
  <si>
    <t xml:space="preserve">Providing and fixing Ceramic wall tiles with 2mm spacer which includes-approved make of adhesive like bal Endura or equivalent, dry cladding on bison board panelling, joint filler of approved make and colour, as and where ever required, in proper line and level in all direction, at all height with lead and lift, polishingorfinishingorcleaning etc as per design, drawing and directed by PMC etc. all complete. (Color - whiteor ivory)  </t>
  </si>
  <si>
    <t>P F of 304 grade 3mm thick SS Corner guard (30mm x 30mm, mat finished as per approved sample) fixing with conceal tile on each corner of the kitchen s wall before cladding of tiles, so that the corner may be protected from the damages.  Complete in proper line   level and site engineer s instruction. 2400 mm ht</t>
  </si>
  <si>
    <t>P F of 6 mm thick antique brass floor inlay fixing with thread screws on each corner of the kitchen s wall before cladding of tiles, so that the corner may be protected from the damages.  Complete in proper line   level and site engineer s instruction.</t>
  </si>
  <si>
    <t>Providing and applying Plaster of Paris punning of average thickness 20-25mm to existing wall surfacesor on existing tiles including chicken mesh in true level and plumb complete as per design and drawing Cleaning the surface properly with sand paper, filling cracksorholes with plaster of Paris. Applying lambi or putty (lambiorputty will be of good quality) sand papering the putty work on chamfers, etc.at any or all heights. Rate include cost for making grooves up to 12mm thick if required in horizontal or vertical direction near doors, windows, skirting, floor covering, masking tape and cleaning the area all complete as per drawing, design   manufactures specification. block work walls</t>
  </si>
  <si>
    <t>Providing, making and fixing of Gypsum false ceiling as per manufacturer design and drawing including cut-outs for hvac grille, lights etc.at any or all heights. Rate quoted should be including of vertical drop of any heights, mouldings and size mentioned in drawings with necessary required framing in 450x 900 ultra Gyproc sections, fittings, and fixtures, scaffolding, floor covering, masking tape and cleaning the area all complete as per drawing, design   manufactures specification all complete. Rates do not include painting work.</t>
  </si>
  <si>
    <t>Kitchen Door  - Providing   fixing in position of wooden FRD Double Leaf Door made up of 38 mm thick fire rated  flush door shutter of approved make   thickness, Inner side finished with wooden laminate and outer side with veneer finish including  providing   fixing 750mm X 200mm fire rated 6 mm thk glass Vision panel and 12mm  thk  Wooden lipping all around, including of 300mm thk SS push plate and 300mm high SS kick plate, including PorF of Door frame made out of CP Teak or Ash wood or equivalent with melamine polish finish. Size of the frame approximate 175mm wide X 50mm thick.  Applicable hardwares such as sors handlesor ss push plate, floor spring and any other hardware etc required to complete the related works as per design   detail.  door hardware make consider Dorma or HafeleorOzone
Need heavy duty floor spring   both sides openable.</t>
  </si>
  <si>
    <t>Kitchen Door  - Providing   fixing in position of wooden  Double Leaf Door made up of 38 mm thick flush door shutter of approved make   thickness, Inner side finished with wooden laminate and outer side with veneer finish including  providing   fixing 750mm X 200mm normal 6 mm thk glass Vision panel and 12mm  thk  Wooden lipping all around, including of 300mm thk SS push plate and 300mm high SS kick plate, including PorF of Door frame made out of CP Teak or Ash wood or equivalent with melamine polish finish. Size of the frame approximate 175mm wide X 50mm thick.  Applicable hardwares such as sors handlesor ss push plate, floor spring and any other hardware etc required to complete the related works as per design   detail.  door hardware make consider Dorma or HafeleorOzone
Need heavy duty floor spring   both sides openable.</t>
  </si>
  <si>
    <t>Live Kitchen Sliding Door Providing   fixing in position of wooden sliding door made up of 38mm thick normal greenorkit make  flush door shutter of approved make   thickness, both side to be finished with wooden laminate including providing   fixing 750mm X 200mm normal 6mm thk glass Vision panel and 12mm  thk  Wooden lipping all around, including conceal handle a and 300mm high SS kick plate, including PorF of Door frame made out of CP Teak or Ash wood or equivalent with melamine polish finish. Size of the frame approximate 175mm wide X 50mm thick.  Applicable hardware s such as sliding channel, sors handlesor ss push plate, lock, tower bolt and any other hardware etc required to complete the related works as per design   detail.  door hardware make consider Dorma or HafeleorOzone
Need heavy duty floor spring   both sides openable.</t>
  </si>
  <si>
    <t xml:space="preserve">Main Door (Size - 1800x2400 mm) PorF 10 mm thk. toughened glass double leaf openable door with 20x 40mm MS framework with  whiteor black powder coating and bottom base wooden partiton height upto 600mm with wooden molding finish with duco paint and all necessary required groove, wooden framing, including glass door with heavy duty floor spring fixing with approved make adhesive and fasteners, cuttingor chamferingor grooveorrounding wherever required, at all height with lead and lift, finishing, cleaning as per design and drawing etc. all complete.    
including  door lock. </t>
  </si>
  <si>
    <t>Trap Door - Providing and fixing trap doors for access to the service areas. The trap door shall have an internal frame o 50x50 mm MS Pipe and external frame made of 50mm x 50mm in good quality seasoned ash wood scantling on which the shutter is hinged. Shutter shall be made of 19 mm. Non fire rated Green Plywood. The exposed side   Internal side shall be white laminate finish.  Concealed heavy duty hinges shall be used to mount the shutters and locking shall be provided with Allen key and panel locks. Sufficient number of hinges and locks shall be provided to avoid sagging of the shutter. Key also shall be supplied</t>
  </si>
  <si>
    <t>Trap Door - Providing and fixing firated trap doors for access to the service areas. The trap door shall have an internal frame o 50x50 mm MS Pipe and external frame made of 50mm x 50mm in good quality seasoned ash wood scantling on which the shutter is hinged. Shutter shall be made of 19 mm Green Plywood. The exposed side   Internal side shall be white laminate finish.  Concealed heavy duty hinges shall be used to mount the shutters and locking shall be provided with Allen key and panel locks. Sufficient number of hinges and locks shall be provided to avoid sagging of the shutter. Key also shall be supplied</t>
  </si>
  <si>
    <t>Service Station - (Size - 1200x550x900 mm) PorF service counters in duco finished  from outer surface   top finished in marble. The storage under the Counter should be provided with 6  ht. drawers at top row finished with wooden ribs. top of the shutter having C section brass inlay     below openable  shutters finished with duco. the drawer should have internal partiton with fabric finish for cutlary Shutters made out of 19mm thk. fire rated  plywood finished with  1mm thk. laminate internally. The shutters to be provided with fittings such as hinges; handles; ball catch, locks etc. complete in all respect. The rates for the Shutters to be included. as per design and details.
any 1drawer (in each service station) should have 3compartment made in ply finished with fabric for cutlery
and bottom storage should have 1shelf for crockery, shelf in ply finished with white laminate  Plywood -  branded fire rated   -- Greenply or Equivalent brand             Veneer  Make - EuroorGreenlamorMerinoor or equivalent  (Basic Rate- 140 Sq. ft.)      Laminate Make - EuroorGreenlamorMerinoor or equivalent  (Basic Rate- 40 Sq. ft.) Marble basic rate - 800 sft</t>
  </si>
  <si>
    <t>Service Station - (Size - 1200x550x900 mm) PorF service counters in duco finished  from outer surface   top finished in marble. The storage under the Counter should be provided with 6  ht. drawers at top row finished with wooden ribs. top of the shutter having C section brass inlay     below openable  shutters finished with duco. the drawer should have internal partiton with fabric finish for cutlary Shutters made out of 19mm thk plywood finished with  1mm thk. laminate internally. The shutters to be provided with fittings such as hinges; handles; ball catch, locks etc. complete in all respect. The rates for the Shutters to be included. as per design and details.
any 1drawer (in each service station) should have 3compartment made in ply finished with fabric for cutlery
and bottom storage should have 1shelf for crockery, shelf in ply finished with white laminate  Plywood -  branded plyt -- Greenply or Equivalent brand             Veneer  Make - EuroorGreenlamorMerinoor or equivalent  (Basic Rate- 140 Sq. ft.)      Laminate Make - EuroorGreenlamorMerinoor or equivalent  (Basic Rate- 40 Sq. ft.) Marble basic rate - 800 sft</t>
  </si>
  <si>
    <t xml:space="preserve">Console (Size - 1200x600x900 mm) PorF service counters in duco finished  from outer surface   top finished in veneer. The storage under the Counter should be provided with 6 inch ht. drawers at top row finished with wooden ribs. top of the shutter having C section brass inlay     below openable  shutters finished with duco. the drawer should have internal partiton with fabric finish for cutlary Shutters made out of 19mm thk. fire rated  plywood finished with  1mm thk. laminate internally. The shutters to be provided with fittings such as hinges; handles; ball catch, locks etc. complete in all respect. The rates for the Shutters to be included. as per design and details.
any 1drawer (in each service station) should have 3compartment made in ply finished with fabric for cutlery
and bottom storage should have 1shelf for crockery, shelf in ply finished with white laminate       Plywood -  branded fire rated Ply (MR Calibrated, IS 303) -- Greenply or Equivalent brand       Veneer  Make - EuroorGreenlamorMerinoor or equivalent  (Basic Rate- 140 Sq. ft.)    Laminate Make - EuroorGreenlamorMerinoor or equivalent  (Basic Rate- 40 Sq. ft.) </t>
  </si>
  <si>
    <t>NOS.</t>
  </si>
  <si>
    <t xml:space="preserve">Console (Size - 1200x600x900 mm) PorF service counters in duco finished  from outer surface   top finished in veneer. The storage under the Counter should be provided with 6 inch ht. drawers at top row finished with wooden ribs. top of the shutter having C section brass inlay     below openable  shutters finished with duco. the drawer should have internal partiton with fabric finish for cutlary Shutters made out of 19mm thk. fire rated  plywood finished with  1mm thk. laminate internally. The shutters to be provided with fittings such as hinges; handles; ball catch, locks etc. complete in all respect. The rates for the Shutters to be included. as per design and details.
any 1drawer (in each service station) should have 3compartment made in ply finished with fabric for cutlery
and bottom storage should have 1shelf for crockery, shelf in ply finished with white laminate       Plywood -  Ply (MR Calibrated, IS 303) -- Greenply or Equivalent brand       Veneer  Make - EuroorGreenlamorMerinoor or equivalent  (Basic Rate- 140 Sq. ft.)    Laminate Make - EuroorGreenlamorMerinoor or equivalent  (Basic Rate- 40 Sq. ft.) </t>
  </si>
  <si>
    <t xml:space="preserve">MS Display Unit 01( SIze -1500x200x5000 mm)  PorF Display unit having 20 x 20mm MS framework with black powder coat upto ceiling height, having wooden shelf @ every 350mm corc including all necessary hardware etc. complete.
Rate include 15 Nos 20mm thk sandwitched glass shelf (500x250 mm) with cane in center and with veneer finish frame   Plywood -  branded fire rated  Ply (MR Calibrated, IS 303) -- Greenply or Equivalent brand                                                                                                                                          Veneer  Make - EuroorGreenlamorMerinoor or equivalent  (Basic Rate- 140 Sq. ft.) Laminate Make - EuroorGreenlamorMerinoor or equivalent  (Basic Rate- 40 Sq. ft.) 20X20mm MS section finish with black powder coat                                                                                    </t>
  </si>
  <si>
    <t>20mm thk sandwiched glass shelf with cane in center and with veneer finish frame(500x200 mm)</t>
  </si>
  <si>
    <t xml:space="preserve">Hostess Desk (Size - 1000x500x1050 mm) roviding and fixing Hostess desk made out of approved make  branded fire rated ply -- Greenply or Equivalent brand and finished with veneer as approved with veneer groves as per design with melamine matt polish
20X20mm MS section finish with black powder coated legs.
with ss 3mm thick pvd coated CC Logo                                                                                 Desk to have 2 drawers of ht 155mm, finished with duco outside and veneer matching laminate inside with inbuilt recessed handles in wood and polish.                     Basic cost of Veneer   140or- SFT        </t>
  </si>
  <si>
    <t xml:space="preserve">Hostess Desk (Size - 1000x500x1050 mm) Providing and fixing Hostess desk made out of approved make  branded ply -- Greenply or Equivalent brand and finished with veneer as approved with veneer groves as per design with melamine matt polish
20X20mm MS section finish with black powder coated legs.
with ss 3mm thick pvd coated CC Logo                                                                                 Desk to have 2 drawers of ht 155mm, finished with duco outside and veneer matching laminate inside with inbuilt recessed handles in wood and polish.                     Basic cost of Veneer   140or- SFT        </t>
  </si>
  <si>
    <t xml:space="preserve">Banquet Back Planter Box (Size - 8450x300x900 mm) Providing and fixing of 19mm thk fire rated Ply-- Greenply or Equivalent brand apron to be cladded with VeneerorSolid Wood all necessary required groove, wooden framing, approved make adhesive and cuttingor chamferingor grooveorrounding wherever required, at all height with lead and lift, finishing, cleaning as per design and drawing etc. all complete.   </t>
  </si>
  <si>
    <t xml:space="preserve">Banquet Back Planter Box (Size - 8450x300x900 mm) Providing and fixing of 19mm thk Ply-- Greenply or Equivalent brand apron to be cladded with VeneerorSolid Wood all necessary required groove, wooden framing, approved make adhesive and cuttingor chamferingor grooveorrounding wherever required, at all height with lead and lift, finishing, cleaning as per design and drawing etc. all complete.   </t>
  </si>
  <si>
    <t xml:space="preserve">Banquet Seating (Size - 8450x600x900 mm) Providing, making and fixing sofa made out of wooden frame work and cladded with 12mm thk approved make  branded fire rated Ply -- Greenply or Equivalent brand   approved fabric with required wooden frame, top rail having 38mm dia brass metal rail height upto 150mm and side to have a cane paneling  with required wooden frame with incline backrest. the bottom to have storage under seat with heavy duty  sliding trolly to keep crockey.  finishingorcleaningorcuttingorrequired fixture   fasteners etc. as per design   drawing   as directed by Project Manager etc. complete. Sofa will have high density rubber foam in angle.(Foam used should be approved and to be certified against poisonous and noxious fumes.) Rate includes upholstery of fabrics.
Under seating Drawers with heavy duty trolley for storage.                                            Veneer on exterior finish Basic cost @ 140Rs sft                                                                Leathere Basic cost @ 550 per RMT  Fabric Basic cost - 1600 Rmt                                                                                          38mm dia brass top rail                                                                                                           Heavy duty sliding trolly for storage                                                                                                                       </t>
  </si>
  <si>
    <t xml:space="preserve">Banquet Seating (Size - 8450x600x900 mm) Providing, making and fixing sofa made out of wooden frame work and cladded with 12mm thk approved make  branded Ply -- Greenply or Equivalent brand   approved fabric with required wooden frame, top rail having 38mm dia brass metal rail height upto 150mm and side to have a cane paneling  with required wooden frame with incline backrest. the bottom to have storage under seat with heavy duty  sliding trolly to keep crockey.  finishingorcleaningorcuttingorrequired fixture   fasteners etc. as per design   drawing   as directed by Project Manager etc. complete. Sofa will have high density rubber foam in angle.(Foam used should be approved and to be certified against poisonous and noxious fumes.) Rate includes upholstery of fabrics.
Under seating Drawers with heavy duty trolley for storage.                                            Veneer on exterior finish Basic cost @ 140Rs sft                                                                Leathere Basic cost @ 550 per RMT  Fabric Basic cost - 1600 Rmt                                                                                          18mm dia brass top rail                                                                                                           Heavy duty sliding trolly for storage                                                                                                                       </t>
  </si>
  <si>
    <t>Cane Paneling - Supply and Fixing of bamboo cane in natural finish with all necessary hardware upto 5000mm height as specified in drawings or as instructed by EIC</t>
  </si>
  <si>
    <t>SQFT</t>
  </si>
  <si>
    <t>Wall Dado Veneer Paneling - Providing, making and fixing of wall panel made of 12mm thk  branded fire rated Ply -- Greenply or Equivalent brand with Veneer finish with PU polish with  approved make adhesive and fasteners, cuttingor chamfering or grooveorrounding wherever required, at all height with lead and lift, finishing, cleaning as per design and drawing etc. all complete.  Basic Rate of Veneer @ 120 Rs per SFT</t>
  </si>
  <si>
    <t>Wall Dado Veneer Paneling - Providing, making and fixing of wall panel made of 12mm thk  branded Ply -- Greenply or Equivalent brand with Veneer finish with PU polish   approved make adhesive and fasteners, cuttingor chamferingor grooveorrounding wherever required, at all height with lead and lift, finishing, cleaning as per design and drawing etc. all complete.  Basic Rate of Veneer @ 120 Rs per SFT</t>
  </si>
  <si>
    <t xml:space="preserve">Moulding Providing, making and fixing of  wooden mouldings as per detail drawing with  grooves  to be added with all necessary required wooden framing, approved make adhesive and fasteners, cuttingor chamferingor grooveorrounding wherever required, at all height with lead and lift, finishing, cleaning as per design and drawing etc. all complete. </t>
  </si>
  <si>
    <t>Storage Cabinet - With Bamboo Cane shutter - P/F louver shutter with fire rated plywood  framework finished with veneer as per design   detail made in wood with openable shutters with  bamboo cane paneling back side of the cane to be finished with laminate. Including all necessary required wooden framing, approved make adhesive and fasteners, Lock, cuttingor chamferingor grooveorrounding wherever required, at all height with lead and lift, finishing, cleaning as per design and drawing etc. all complete.                                                                                                            Basic rate of Veneer @ 120 Rs per SFT                                                                                Basic rate of laminate @ 50 Rs per SFT</t>
  </si>
  <si>
    <t>Signage bulkhead Ply boxing with leather finish granite panelling on façade  Providing, making and fixing fire rated ply boxing made out of woodenor aluminium frame work and cladded with 12mm thk approved make  branded  fire rated Ply (MR Calibrated, IS 303) -- Greenply or Equivalent brand finished with 18mm thk leather finish granite. all with required frame finishingorcleaningorcuttingorrequired fixture   fasteners etc. as per design   drawing   as directed by Project Manager etc. complete.</t>
  </si>
  <si>
    <t xml:space="preserve">50mm thk Top service platform in Marble  Marble  Basic Rate 800or- per SQ.FT.                                                                                                </t>
  </si>
  <si>
    <t>Bar Counter - 38mm Dia Foot rest real brass antique finish at the bottom.</t>
  </si>
  <si>
    <t>Bar Counter - 600x900 mm  Wicket door for bar area entry finished same as counter appron</t>
  </si>
  <si>
    <t>Bar Counter - 100mm high brass plate Skirting</t>
  </si>
  <si>
    <t xml:space="preserve">Bar Counter - PorF  75mm thk fire rated plywood partition finished with bamboo closed cane matting , internal ply finished with laminate.  structure  to be made out of 40x20mm thk wooden frame with 12mm ply on both side, intermidiate member size of 40 x 20mm  wooden frameor bidding to be finished with PU polish.  to be finished with duco paint finish with necessary fittings as per design and details. </t>
  </si>
  <si>
    <t xml:space="preserve">Bar Display Unit - PorF  350mm deep Bar display unit to be made out of 19mm thk approved make  branded fire rated Ply -- Greenply or Equivalent brand with veneer finish, having brass shelf @ every 400mm corc.  The Backdrop  made out of 12mm thk approved make  branded fire rated Ply  -- Greenply or Equivalent brand with finished with bronze mirror, front panelling to be veneer finsh. The shelves to be provided with necessary fittings etc. complete in all respect. The rates for shelves to be included. as per design and details.  Marble  Basic Rate 600or- per SQ.FT.                                                                           </t>
  </si>
  <si>
    <t>Mirror Panelling</t>
  </si>
  <si>
    <t xml:space="preserve">SS PVD Coated Brass finish  Shelves </t>
  </si>
  <si>
    <t>no.</t>
  </si>
  <si>
    <t>PVD coated Brass finish pipe 25x25 mm</t>
  </si>
  <si>
    <t>Rft</t>
  </si>
  <si>
    <t>Veneer Paneling</t>
  </si>
  <si>
    <t>Sqft</t>
  </si>
  <si>
    <t>Bar Counter Back - ( Size - 3000x600 mm) P F of back counter of 600mm wide granite top working back counter, with 19mm thick fire rated plywood structure   12mm plywood back, counter having 4 nos. of open able shutters (in 19mm thick plywood) on front side of the unit. Counter top to be finished with 19mm thick black galaxy granite with 38mm dual nose finished, counter front part,   all the visible part to be finished with 1mm thick wooden laminate, counters internal part to be finished with 1mm thick light walnut laminate (selected make, basic cost INR. 1200.00or sheet). Rate inclusive of all necessary hardware fittings - like hinges, draw telescopic channels, cup board lock, decorative antique bolt handle, wire managers, etc. (approved   branded make)    necessary cut out for services requirements. Counter having 50mm ht. 18 mm thick flamed granite skirting on front side on existing 150mm ht. kobah. Complete as per architectural detail drawing   site engineer s instruction.</t>
  </si>
  <si>
    <t>P F of 350mm wide Bar Bulkheador glass hanger having 25mm X 25MM brass metalor SS PVD COATING box section in 2 layers having vertical and horizontal member @every 450mm corc with 10mm thk toughthned glass shelf having provision for led profile light. brass metal to be brushed finish. the base including 8-10mm solid rods band in curve shape to hang the wine glass. the top portion to have 6-8mm thk flutted glass palnelling. Rate including all necessary hardware fittings to install the shelves, anchor fastner, ceiling support, scaffolding, etc. as required on site. Complete as per architectural detail drawing   site engineers instruction. Height will be upto 1200 mm</t>
  </si>
  <si>
    <t>Entry Glass Partition - (Size - 6950x3300 mm) PorF 10 mm thk. toughened glass partitions with 20 x 40mm MS framework with whiteor black powder coating and all necessary required groove, wooden framing,  with approved make adhesive and fasteners, cuttingor chamferingor grooveorrounding wherever required, at all height with lead and lift, finishing, cleaning as per design and drawing etc. all complete.    
Providing, making and fixing of wall panel made of 12mm thk  fire rated ply -- Greenply or Equivalent brand with MDF finish with Duco paint and wooden molding as per design, all necessary required wooden framing, approved make adhesive and fasteners, cuttingor chamferingor grooveorrounding wherever required, at all height with lead and lift, finishing, cleaning as per design and drawing etc. all complete.
skirting in metal, brass finish (same as main door handle)</t>
  </si>
  <si>
    <t xml:space="preserve">Main Door Handle ( Size - 450x450 mm) Providing, Supplying   fixing of double sided 3mm thk Sign handle in  brass </t>
  </si>
  <si>
    <t>Main Door Handle ( Size - 150x900 mm) Providing, Supplying   fixing of double sided  vertial main door handle finished in 25x25 mm MS tube and CP teak to be fixed on MS Pipe with all necessary hardwares and painting works</t>
  </si>
  <si>
    <t>BisonorV-Board Paneling Providing, making and fixing of wall paneling made of 12mm thk  branded bison boardor V board paneling on wall including MS framework 0f 50x50 mm  from slab to slab height of 5000mm. framework to be finished with zink oxide and enamel finish with all necessary required framing, approved make adhesive and fasteners, cuttingor chamferingor grooveorrounding wherever required, at all height with lead and lift, finishing, cleaning as per design and drawing etc. all complete.</t>
  </si>
  <si>
    <t>BisonorV-Board Paneling Providing, making and fixing of wall paneling made of 12mm thk  branded bison boardor V board paneling on wall and 12 mm thk firated Gypsum board  including  MS 50x50 mm framework from slab to slab height upto 5000mm. framework to be finished with zink oxide and enamel finish with all necessary required framing, approved make adhesive and fasteners, cuttingor chamferingor grooveorrounding wherever required, at all height with lead and lift, finishing, cleaning as per design and drawing etc. all complete.</t>
  </si>
  <si>
    <t>BisonorV-Board Paneling Providing, making and fixing of wall paneling made of 12mm thk  branded bison boardor V board paneling on wall and 12 mm thk Gypsum board  including  MS framework 50x50 mm from slab to slab height upto 5000mm. framework to be finished with zink oxide and enamel finish with all necessary required framing, approved make adhesive and fasteners, cuttingor chamferingor grooveorrounding wherever required, at all height with lead and lift, finishing, cleaning as per design and drawing etc. all complete.</t>
  </si>
  <si>
    <t xml:space="preserve">MS framework for curtain wall PorF of 20 x 20mm MS framework with black powder coat upto ceiling height, having intermediate memebr @ every 900mm corc including all necessary hardware etc. complete.
</t>
  </si>
  <si>
    <t>FAÇADE granite bulkhead Providing, making and fixing of bulkhead 200mm thk box paneling made of 18 mm thk firated ply paneling on wall including MS framework from slab.  framework to be finished with zinc oxide and enamel finish. the boxing to be finisged with black leather finish granite with granite molding in levels as per detail drawing. having required holes to fix the signage letter. cost inlcudes  all necessary required framing, approved make adhesive and fasteners, cuttingor chamferingor grooveorrounding wherever required, at all height with lead and lift, finishing, cleaning as per design and drawing etc. all complete.</t>
  </si>
  <si>
    <t>FAÇADE granite bulkhead Providing, making and fixing of bulkhead 200mm thk box paneling made of 18 mm thk ply paneling on wall including MS framework from slab.  framework to be finished with zinc oxide and enamel finish. the boxing to be finisged with black leather finish granite with granite molding in levels as per detail drawing. having required holes to fix the signage letter. cost inlcudes  all necessary required framing, approved make adhesive and fasteners, cuttingor chamferingor grooveorrounding wherever required, at all height with lead and lift, finishing, cleaning as per design and drawing etc. all complete. Basic Rate of  Granite - 270 Rs sft</t>
  </si>
  <si>
    <t xml:space="preserve">Glass PARTITION on live kitchen - PorF 10 mm thk. 2 hrs fire rated glass partitions with 20 x 40mm MS framework with whiteor black powder coating and all necessary required groove, wooden framing,  with approved make adhesive and fasteners, cuttingor chamferingor grooveorrounding wherever required, at all height with lead and lift, finishing, cleaning as per design and drawing etc. all complete.    
</t>
  </si>
  <si>
    <t>PROVIDING AND FIXING  FROSTED FILM ON GLASS  INCLUDING NECESSARY  ADHESIVE, CLEANING ETC. COMPLETE AS PER DETAILED DRAWING AND AS DIRECTED BY ARCHITECT OR EI.</t>
  </si>
  <si>
    <t>18 MM PLY SUPPLY   FIXING of firated</t>
  </si>
  <si>
    <t>12 MM PLY SUPPLY   FIXING (ONLY PLY)</t>
  </si>
  <si>
    <t>Installation of Hanging Bells in FOH as directed by ArchitectorEIC with necessary hardwares</t>
  </si>
  <si>
    <t>P   F of texture wallpaper as per approval (Basic rate- 155orSq Ft)</t>
  </si>
  <si>
    <t xml:space="preserve">P   F of ceiling fans paper as per approval </t>
  </si>
  <si>
    <t xml:space="preserve">P   F of bamboo blind manual folding curtains as per approval </t>
  </si>
  <si>
    <t>Size   775 x 1050mm High Resolution Digital printing on HP Canvas STRETCHED on 1 inch wooden frame (stapling on sides) Back  3 mm sun board with leather finish vinyl pasted on it.</t>
  </si>
  <si>
    <t>Size   440x340 mm High Resolution Digital printing on HP Canvas STRETCHED on 1 inch wooden frame (stapling on sides) Back  3 mm sun board with leather finish vinyl pasted on it.</t>
  </si>
  <si>
    <t>Chef Photos - Size   775 x 1050mm</t>
  </si>
  <si>
    <t>Copper chimney standard BOQ- Plumbing work</t>
  </si>
  <si>
    <t>15 Mm Dia - Supply, Laying, Testing And Commissioning Of Food Grade Cpvc Pipes For Ro Raw Water Piping Conforming To Cts (Copper Tube Size) Sdr-11 As Per Astm  D 2846  With Necessary Fittings Up To The Size Of 50 Mm Dia , Jointing With Cpvc Solvent Cement Of Medium Body Ips Brand Or Equivalent Conform</t>
  </si>
  <si>
    <t>rft</t>
  </si>
  <si>
    <t>20 Mm Dia - Supply, Laying, Testing And Commissioning Of Food Grade Cpvc Pipes For Ro Raw Water Piping Conforming To Cts (Copper Tube Size) Sdr-11 As Per Astm  D 2846  With Necessary Fittings Up To The Size Of 50 Mm Dia , Jointing With Cpvc Solvent Cement Of Medium Body Ips Brand Or Equivalent Conform</t>
  </si>
  <si>
    <t>25 Mm Dia - Supply, Laying, Testing And Commissioning Of Food Grade Cpvc Pipes For Ro Raw Water Piping Conforming To Cts (Copper Tube Size) Sdr-11 As Per Astm  D 2846  With Necessary Fittings Up To The Size Of 50 Mm Dia , Jointing With Cpvc Solvent Cement Of Medium Body Ips Brand Or Equivalent Conform</t>
  </si>
  <si>
    <t>32 Mm Dia - Supply, Laying, Testing And Commissioning Of Food Grade Cpvc Pipes For Ro Raw Water Piping Conforming To Cts (Copper Tube Size) Sdr-11 As Per Astm  D 2846  With Necessary Fittings Up To The Size Of 50 Mm Dia , Jointing With Cpvc Solvent Cement Of Medium Body Ips Brand Or Equivalent Conform</t>
  </si>
  <si>
    <t>40 Mm Dia - Supply, Laying, Testing And Commissioning Of Food Grade Cpvc Pipes For Ro Raw Water Piping Conforming To Cts (Copper Tube Size) Sdr-11 As Per Astm  D 2846  With Necessary Fittings Up To The Size Of 50 Mm Dia , Jointing With Cpvc Solvent Cement Of Medium Body Ips Brand Or Equivalent Conform</t>
  </si>
  <si>
    <t>50 Mm Dia - Supply, Laying, Testing And Commissioning Of Food Grade Cpvc Pipes For Ro Raw Water Piping Conforming To Cts (Copper Tube Size) Sdr-11 As Per Astm  D 2846  With Necessary Fittings Up To The Size Of 50 Mm Dia , Jointing With Cpvc Solvent Cement Of Medium Body Ips Brand Or Equivalent Conform</t>
  </si>
  <si>
    <t>15 Mm Dia - Supply, Laying, Testing And Commissioning Of Cpvc - Schedule 80 Pipes And Fittings Suitable For Domestic  Hot Water Application (Max. Temp.85 Deg.C) Rated For A Working Pressure Of 5 Kg Cm2 And Conforming To Latest Indian   International Standards For Ver</t>
  </si>
  <si>
    <t>20 Mm Dia - Supply, Laying, Testing And Commissioning Of Cpvc - Schedule 80 Pipes And Fittings Suitable For Domestic  Hot Water Application (Max. Temp.85 Deg.C) Rated For A Working Pressure Of 5 Kg Cm2 And Conforming To Latest Indian   International Standards For Ver</t>
  </si>
  <si>
    <t>25 Mm Dia - Supply, Laying, Testing And Commissioning Of Cpvc - Schedule 80 Pipes And Fittings Suitable For Domestic  Hot Water Application (Max. Temp.85 Deg.C) Rated For A Working Pressure Of 5 Kg Cm2 And Conforming To Latest Indian   International Standards For Ver</t>
  </si>
  <si>
    <t>20 Mm Dia - Supply And Covering (Thermal Insulation) Hot Water Pipes With 13 Mm Thick Performed Closed Cell Nitrite Rubber Pipe Section Insulation Having Density Not Less Than 60 Kg Cm2 And  K  Valve Not More Than 0.034 W M Deg. K @ 20 Deg C Mean Temperature, Jointin</t>
  </si>
  <si>
    <t>25 Mm Dia - Supply And Covering (Thermal Insulation) Hot Water Pipes With 13 Mm Thick Performed Closed Cell Nitrite Rubber Pipe Section Insulation Having Density Not Less Than 60 Kg Cm2 And  K  Valve Not More Than 0.034 W M Deg. K @ 20 Deg C Mean Temperature, Jointin</t>
  </si>
  <si>
    <t>20 Mm Dia - Supply, Installing Testing And Commissioning Of Isi Marked Gun Metal Screwed Pattern Non-Return Valve Conforming To Is 778 Class 1 Including Jointing, Supporting Etc. Complete And As Directed.</t>
  </si>
  <si>
    <t>nos</t>
  </si>
  <si>
    <t>25 Mm Dia - Supply, Installing Testing And Commissioning Of Isi Marked Gun Metal Screwed Pattern Non-Return Valve Conforming To Is 778 Class 1 Including Jointing, Supporting Etc. Complete And As Directed.</t>
  </si>
  <si>
    <t>32 Mm Dia - Supply, Installing Testing And Commissioning Of Isi Marked Gun Metal Screwed Pattern Non-Return Valve Conforming To Is 778 Class 1 Including Jointing, Supporting Etc. Complete And As Directed.</t>
  </si>
  <si>
    <t>40 Mm Dia - Supply, Installing Testing And Commissioning Of Isi Marked Gun Metal Screwed Pattern Non-Return Valve Conforming To Is 778 Class 1 Including Jointing, Supporting Etc. Complete And As Directed.</t>
  </si>
  <si>
    <t>50 Mm Dia - Supply, Installing Testing And Commissioning Of Isi Marked Gun Metal Screwed Pattern Non-Return Valve Conforming To Is 778 Class 1 Including Jointing, Supporting Etc. Complete And As Directed.</t>
  </si>
  <si>
    <t>210Mm Dia Supply, Laying , Testing   Commissioning Of Upvc-Swr Pipes Conforming To Is 13592 92  And Fittings Conforming To Is-14935 99, Cutting The Pipes To Required Lengths, Laying In Position To Required Grade And Level, Jointing, Making Holes, Pockets, Chases In Type B 6 Kg</t>
  </si>
  <si>
    <t>160Mm Dia Supply, Laying , Testing   Commissioning Of Upvc-Swr Pipes Conforming To Is 13592 92  And Fittings Conforming To Is-14935 99, Cutting The Pipes To Required Lengths, Laying In Position To Required Grade And Level, Jointing, Making Holes, Pockets, Chases In Type B 6 Kg</t>
  </si>
  <si>
    <t>100Mm Dia Supply, Laying , Testing   Commissioning Of Upvc-Swr Pipes Conforming To Is 13592 92  And Fittings Conforming To Is-14935 99, Cutting The Pipes To Required Lengths, Laying In Position To Required Grade And Level, Jointing, Making Holes, Pockets, Chases In Type B 6 Kg</t>
  </si>
  <si>
    <t>90Mm Dia Supply, Laying , Testing   Commissioning Of Upvc-Swr Pipes Conforming To Is 13592 92  And Fittings Conforming To Is-14935 99, Cutting The Pipes To Required Lengths, Laying In Position To Required Grade And Level, Jointing, Making Holes, Pockets, Chases In Type B 6 Kg</t>
  </si>
  <si>
    <t>75Mm Dia Supply, Laying , Testing   Commissioning Of Upvc-Swr Pipes Conforming To Is 13592 92  And Fittings Conforming To Is-14935 99, Cutting The Pipes To Required Lengths, Laying In Position To Required Grade And Level, Jointing, Making Holes, Pockets, Chases In Type B 6 Kg</t>
  </si>
  <si>
    <t>50Mm Dia Supply, Laying , Testing   Commissioning Of Upvc-Swr Pipes Conforming To Is 13592 92  And Fittings Conforming To Is-14935 99, Cutting The Pipes To Required Lengths, Laying In Position To Required Grade And Level, Jointing, Making Holes, Pockets, Chases In Type B 6 Kg</t>
  </si>
  <si>
    <t>50 Mm Dia - Supply, Laying ,Of Flexibale Pipes  Pipes To Required Lengths, Laying In Position To Required Grade And Level, Jointing, Making Holes, Pockets, Chases In</t>
  </si>
  <si>
    <t>40 Mm Dia - Supply, Laying ,Of Flexibale Pipes  Pipes To Required Lengths, Laying In Position To Required Grade And Level, Jointing, Making Holes, Pockets, Chases In</t>
  </si>
  <si>
    <t>32 Mm Dia - Supply, Laying ,Of Flexibale Pipes  Pipes To Required Lengths, Laying In Position To Required Grade And Level, Jointing, Making Holes, Pockets, Chases In</t>
  </si>
  <si>
    <t>Supply, Laying, Testing   Commissioning Of Kohler Complementary Popular Chrome Polished Floor Drain, 7275In-Cp Of Kohler Make</t>
  </si>
  <si>
    <t>Providing And Supplying 25 Litrs Geyser With C.P Angle Cock Of Hot And Cold Pvc Connection   Coupper Pipes  C.P Elbows Non Return Valves Mounting Bolts Etc</t>
  </si>
  <si>
    <t>Providing And Fixing Sink Mixture (Swan Neck)</t>
  </si>
  <si>
    <t>Providing And Fixing Counter Top Tap ( Swan Neck )</t>
  </si>
  <si>
    <t>Providing And Fixing Rinse Mixture EX-1DP00-H (Make - T &amp; S)</t>
  </si>
  <si>
    <t>Doing Equipment Connection And Insallation (Labour Charges Only)</t>
  </si>
  <si>
    <t>Providing   Fixing Sink Drain Outlet Connection With Valve   Drain Pipe Complete With All Necessary Fittings</t>
  </si>
  <si>
    <t>Size 18  X 24  - Providing   Fixing Ss Made Greece Trap Make Bombay Iron Works Or Any Approved Make. Or Constructing The Same As Per Drawing</t>
  </si>
  <si>
    <t>Ro Connection Only</t>
  </si>
  <si>
    <t>Providing And Fixing 500 Ltr Water Tank For Ro Water</t>
  </si>
  <si>
    <t>Providing And Fixing Of 1Hp Pressure Pump In Ro Water Line</t>
  </si>
  <si>
    <t>Providing And Fixing Stop Cocks - Contessa Neo Angular Stop Cock – Light Make - Hindware</t>
  </si>
  <si>
    <t>Providing And Fixing Wash Basin Faucet  - Kohler 72867In-Nd-Cp Metal Touchless Sensor Faucet, Silver, Chrome Finish</t>
  </si>
  <si>
    <t xml:space="preserve">Providing And Fixing European Water Closet- Escale™
Color  Kohler White
K-16817In-Ss-0 </t>
  </si>
  <si>
    <t>Providing And Fixing  Urinals - Patio™ 
Urinal With Rear Inlet In White 
K-18645T-Y-0  Of Kohler Make</t>
  </si>
  <si>
    <t>Providing And Fixing  Wash Basins - Stadia
Oval Vessel Lavatory W Faucet Deck With Single Faucet Hole
K-14719T-1-0
Color   White Kohler Make</t>
  </si>
  <si>
    <t>Providing And Fixing  Wash Basins -Compact Wall Hung Wash Basin          
Cat Not   10004  Of Kohler Make</t>
  </si>
  <si>
    <t>Providing And Fixing- Hindware Essence Neo F480011Cp Brass Single Lever Basin Mixer (Chrome)</t>
  </si>
  <si>
    <t>Providing And Fixing  Health Faucet - Flora Hf Wt 1.2 M Ss Flexible Tube
F160192Cp Of Hindware Make</t>
  </si>
  <si>
    <t>Providing And Fixing Fixing Of Kitchen Drain Jali Including Cutting (Tiling Will Be Paid Seapratly)</t>
  </si>
  <si>
    <t>Providing And Fixing Waste Coupling  - Ald - Chr - 727</t>
  </si>
  <si>
    <t>Providing And Fixing Concealed Cistern - Ht310 87 Mm In-Wall Tank, Without Iron Rack 3 6L, Side Inlet
K-4178In-2S-Na  Make - Kohler</t>
  </si>
  <si>
    <t>Providing And Fixing Of Flush Tank Plate - Bevel
Faceplate In Polished Chrome For Ht-310
K-8857In-M-Cp Make - Kohler</t>
  </si>
  <si>
    <t>Providing And Fixing Of Bottle Trap - Bottle Trap Premium 32 Mm With 300 M   175 M With Connection Pipe Of Hindware Make</t>
  </si>
  <si>
    <t>Providing And Fixing Two Way Bib Cock - Strayt 2 Way Bib Cock Polished Chrome K-37342In-4-Cp Of Kohler</t>
  </si>
  <si>
    <t>Providing And Fixing Toilet Paper Holder - Cruz 
K-10705D-Cp Kohler Make</t>
  </si>
  <si>
    <t>Providing And Fixing Tissue Paper Holder - Ep08S Ac 
Automatic Paper Roll Dispanser Of Euronics Make</t>
  </si>
  <si>
    <t xml:space="preserve">Providing And Fixing Air Freshner </t>
  </si>
  <si>
    <t>Providing And Fixing Soap Dispenser - 
Kohler Bardon Touchless Wall-Mount Soap Dispenser In Polished Chrome</t>
  </si>
  <si>
    <t>Providing And Fixing Hand Dryer - Xjd3B Jet Hand Dryer 
(Brushless Moter ) Of Euronics Make</t>
  </si>
  <si>
    <t>Providing And Fixing Of Urinal Sensors - Patio
3L Urinal Sensor
K-8791T-C01-Cp Make - Kohler</t>
  </si>
  <si>
    <t>Providing And Fixing Of Rob Hook - Kohler K-11375-Cp Forté Double Robe Hook, Polished Chrome</t>
  </si>
  <si>
    <t>Providing And Fixing Of Geyser 25 Ltr Elm-Wht-H025 With Braided Hose Of Jaquar Make</t>
  </si>
  <si>
    <t xml:space="preserve">Stucco Paint - Providing   applying three (03) coats of approved Texture Stucco Paint on walls including scraping, primer , filling with putty etc. complete with final coat no brush mark to be visible after painting colour shade as specified. </t>
  </si>
  <si>
    <t>Plastic Paint - Providing   applying three (03) coats of approved Plastic Paint on  exposed surface on ceiling including scraping, primer , filling with putty etc. complete with final coat no brush mark to be visible after painting colour shade as specified.</t>
  </si>
  <si>
    <t>Enamel Paint - Providing   applying Three (03) coats of approved satin enamel paint on HVAC ducts,  Sprinkler Pipes etc. complete with final coat no brush mark to be visible after painting colour shade as specified.</t>
  </si>
  <si>
    <t>Enamel firated Paint - Providing   applying Three (03) coats of approved satin enamel paint on HVAC ducts,  Sprinkler Pipes etc. complete with final coat no brush mark to be visible after painting colour shade as specified.</t>
  </si>
  <si>
    <r>
      <t xml:space="preserve">PROVIDING AND APPLYING OF ASIAN MAKE </t>
    </r>
    <r>
      <rPr>
        <u/>
        <sz val="14"/>
        <color theme="1"/>
        <rFont val="Calibri"/>
        <family val="2"/>
      </rPr>
      <t>DUCO PAINT FINISH</t>
    </r>
    <r>
      <rPr>
        <sz val="14"/>
        <color theme="1"/>
        <rFont val="Calibri"/>
        <family val="2"/>
      </rPr>
      <t xml:space="preserve"> OVER MDF OR ANY OTHER SPECIFIED SURFACE BY PREPARING THE SURFACE AND MAKING IT DUST FREE, REQUIRED COATS OF DUCO TO GET REQUIRED FINISH, COMPLETE IN ALL RESPECT AS SPECIFIED BY ENGINEER.</t>
    </r>
  </si>
  <si>
    <r>
      <t xml:space="preserve">PROVIDING &amp; APPLYING ASIAN PAINT MAKE </t>
    </r>
    <r>
      <rPr>
        <u/>
        <sz val="14"/>
        <color theme="1"/>
        <rFont val="Calibri"/>
        <family val="2"/>
      </rPr>
      <t xml:space="preserve">POLYURETHANE COATING FOR EXPOSED WOODEN SURFACES </t>
    </r>
    <r>
      <rPr>
        <sz val="14"/>
        <color theme="1"/>
        <rFont val="Calibri"/>
        <family val="2"/>
      </rPr>
      <t>BY APPLYING ONE COAT OF ASIAN MAKE TOUCH WOOD AND IMMEDIATE ONE COAT OF PU COAT (WHEN THE PREVIOUS COAT IS IN SEMIDRY STATE), AND TWO COATS OF PU (INTERIOR/EXTERIOR) POLISH INCLUDING SURFACE PREPARATION,BRUSHING AFTER EACH COAT,MATCHING COLOUR, SPAYING,BUFFING AS PER MANUFACTURES SPECIFICATION ETC COMPLETE AS PER DETAILED DRAWING, AS SPECIFIED AND AS DIRECTED BY ARCHITECT.</t>
    </r>
  </si>
  <si>
    <t>Grand Total ( Civil+Interior+Plumbing)</t>
  </si>
  <si>
    <t>Bar Counter - Front Elevation (apron) to be to be made out of 19mm thk approved make  branded fire rated Ply) -- Greenply or Equivalent brand with veneer finish frames, ply to be finished with duco and veneer frames to be finished with PU polish. Top row finished with metal cane and 100mm skirting with veneer as per detailed Drawing   design. Provision for indirect lighting to be made excluding pvdf coated brass finished  pipe which shall be measured and paid separately</t>
  </si>
  <si>
    <t>Fixing   laying of  tiles for flooring which includes --bedding up to 50mm  thickness with mortar of 1 6 ratio (1cement 6sand), spreading of grey cement slurry with minimum of 2kgor Sq.mt. ratio over bedding mortar, including 3mm spacer with epoxy grout of approved colour, adhesive of bal Endura or approved equivalent, making of hole where ever required, in proper line and level in all direction, at all height with lead and lift, polishingorfinishingorcleaning etc. as per design and drawing and directed by PMC etc. complete.size - 150x600 mm. Basic Rate   150 Per SFT (make kajaria)</t>
  </si>
  <si>
    <t>Fixing   laying of  tiles for flooring which includes --bedding upto 50 mm thickness with mortar of 1 6 ratio (1cement 6sand), spreading of grey cement slurry with minimum of 2kgor Sq.mt. ratio over bedding mortar, including 3mm spacer with epoxy grout of approved colour, adhesive of bal Endura or approved equivalent, making of hole where ever required, in proper line and level in all direction, at all height with lead and lift, polishingorfinishingorcleaning etc. as per design and drawing and directed by PMC etc. complete.size - 300x300. Basic Rate   220 Per SFT</t>
  </si>
  <si>
    <t>Live Kitchen Sliding Door Providing   fixing in position of wooden FRD sliding door made up of 38mm thick fire rated  flush door shutter of approved make   thickness, both side to be finished with wooden laminate including providing   fixing 750mm X 200mm fire rated glass Vision panel and 12mm  thk  Wooden lipping all around, including conceal handle a and 300mm high SS kick plate, including PorF of Door frame made out of CP Teak or Ash wood or equivalent with melamine polish finish. Size of the frame approximate 175mm wide X 50mm thick.  Applicable hardware s such as sliding channel, sors handlesor ss push plate, lock, tower bolt and any other hardware etc required to complete the related works as per design   detail.  door hardware make consider Dorma or Hafeleor Ozone or equivalent
Need heavy duty floor spring   both sides openable.</t>
  </si>
  <si>
    <r>
      <t xml:space="preserve">Planter Box above banquet (Size - 8450x3100x300) - Providing and fixing M.S frame stand made out of 20mm x 20mm hollow box sections with 19mm thk approved make  branded  fire rated Ply-- Greenply or Equivalent brand apron to be cladded </t>
    </r>
    <r>
      <rPr>
        <sz val="14"/>
        <color rgb="FFFF0000"/>
        <rFont val="Calibri"/>
        <family val="2"/>
      </rPr>
      <t>with MDF of HDMR as per site incharge</t>
    </r>
    <r>
      <rPr>
        <sz val="14"/>
        <rFont val="Calibri"/>
        <family val="2"/>
      </rPr>
      <t xml:space="preserve"> and plastic paint </t>
    </r>
    <r>
      <rPr>
        <sz val="14"/>
        <color rgb="FFFF0000"/>
        <rFont val="Calibri"/>
        <family val="2"/>
      </rPr>
      <t xml:space="preserve"> </t>
    </r>
    <r>
      <rPr>
        <strike/>
        <sz val="14"/>
        <color rgb="FFFF0000"/>
        <rFont val="Calibri"/>
        <family val="2"/>
      </rPr>
      <t>VeneerorSolid Wood all necessary required groove</t>
    </r>
    <r>
      <rPr>
        <sz val="14"/>
        <rFont val="Calibri"/>
        <family val="2"/>
      </rPr>
      <t xml:space="preserve">, wooden framing, approved make adhesive and cuttingor chamferingor grooveorrounding wherever required, at all height with lead and lift, finishing, cleaning as per design and drawing etc. all complete.   </t>
    </r>
  </si>
  <si>
    <r>
      <t xml:space="preserve">Bar Counter (Size - 3000x200 mm) PorF  Bar counter to be made out of 19mm thk approved make  branded fire rated ply-- Greenply or Equivalent brand </t>
    </r>
    <r>
      <rPr>
        <strike/>
        <sz val="14"/>
        <color rgb="FFFF0000"/>
        <rFont val="Calibri"/>
        <family val="2"/>
      </rPr>
      <t xml:space="preserve">apron to be cladded with wood   bamboo cane as per detail and </t>
    </r>
    <r>
      <rPr>
        <sz val="14"/>
        <color rgb="FFFF0000"/>
        <rFont val="Calibri"/>
        <family val="2"/>
      </rPr>
      <t xml:space="preserve">platform in white Marble finished based on ply with necessary ms barcket, Necessary opening should be made for fixing of stainless steel sink. Erecting brick wall for plumbing and Brick platform should be provided on floor below the platform of 100mm high brass skirting from outside. The top platform to have 50mm wide Marble finish fascia horizontally.Plywood -  branded fire rated Ply-- Greenply or Equivalent brand Veneer  Make - EuroorGreenlamorMerinoor or equivalent  (Basic Rate- 140 Sq. ft.)Top service Counter Ply Base with Neccesory Support to receved marble         </t>
    </r>
    <r>
      <rPr>
        <sz val="14"/>
        <rFont val="Calibri"/>
        <family val="2"/>
      </rPr>
      <t xml:space="preserve">                    </t>
    </r>
  </si>
  <si>
    <t>RC Qty</t>
  </si>
  <si>
    <t>Demolition Of Raised Floor  Upto 12 inches</t>
  </si>
  <si>
    <t>RC Amount
@
2500 Sq Ft</t>
  </si>
  <si>
    <t>Amount
@
2600 Sq Ft</t>
  </si>
  <si>
    <t>Shah Enterprises</t>
  </si>
  <si>
    <t>Rate/ Sq Ft</t>
  </si>
  <si>
    <t>Area</t>
  </si>
  <si>
    <t>CC-Target</t>
  </si>
  <si>
    <t>RC 
Amount</t>
  </si>
  <si>
    <t>Inter care Enterprises</t>
  </si>
  <si>
    <t>L1</t>
  </si>
  <si>
    <t>L2</t>
  </si>
  <si>
    <t>L3</t>
  </si>
  <si>
    <t>L4</t>
  </si>
  <si>
    <t>Benchmark- CC Wakad/Oberio</t>
  </si>
  <si>
    <t>CC-R City</t>
  </si>
  <si>
    <t>Saving %</t>
  </si>
  <si>
    <t xml:space="preserve">M5 Ecity Qty </t>
  </si>
  <si>
    <t>CC M5 Ecity Amount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</si>
</sst>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 #,##0.00_ ;_ * \-#,##0.00_ ;_ * &quot;-&quot;??_ ;_ @_ "/>
    <numFmt numFmtId="165" formatCode="_ * #,##0_ ;_ * \-#,##0_ ;_ * &quot;-&quot;??_ ;_ @_ "/>
  </numFmts>
  <fonts count="24" x14ac:knownFonts="1">
    <font>
      <sz val="11"/>
      <name val="Calibri"/>
    </font>
    <font>
      <b/>
      <sz val="14"/>
      <name val="Calibri"/>
      <family val="2"/>
    </font>
    <font>
      <sz val="11"/>
      <name val="Calibri"/>
      <family val="2"/>
    </font>
    <font>
      <sz val="14"/>
      <name val="Calibri"/>
      <family val="2"/>
    </font>
    <font>
      <u/>
      <sz val="14"/>
      <color theme="1"/>
      <name val="Calibri"/>
      <family val="2"/>
    </font>
    <font>
      <sz val="14"/>
      <color theme="1"/>
      <name val="Calibri"/>
      <family val="2"/>
    </font>
    <font>
      <b/>
      <sz val="11"/>
      <name val="Calibri"/>
      <family val="2"/>
    </font>
    <font>
      <b/>
      <sz val="16"/>
      <name val="Calibri"/>
      <family val="2"/>
    </font>
    <font>
      <b/>
      <sz val="11"/>
      <color theme="1"/>
      <name val="Calibri"/>
      <family val="2"/>
      <scheme val="minor"/>
    </font>
    <font>
      <b/>
      <sz val="12"/>
      <color theme="1"/>
      <name val="Calibri"/>
      <family val="2"/>
      <scheme val="minor"/>
    </font>
    <font>
      <sz val="12"/>
      <name val="Calibri"/>
      <family val="2"/>
    </font>
    <font>
      <b/>
      <sz val="12"/>
      <name val="Calibri"/>
      <family val="2"/>
    </font>
    <font>
      <strike/>
      <sz val="14"/>
      <color rgb="FFFF0000"/>
      <name val="Calibri"/>
      <family val="2"/>
    </font>
    <font>
      <sz val="14"/>
      <color rgb="FFFF0000"/>
      <name val="Calibri"/>
      <family val="2"/>
    </font>
    <font>
      <sz val="16"/>
      <name val="Calibri"/>
      <family val="2"/>
    </font>
    <font>
      <sz val="16"/>
      <color rgb="FFFF0000"/>
      <name val="Calibri"/>
      <family val="2"/>
    </font>
    <font>
      <b/>
      <sz val="12"/>
      <color rgb="FFC00000"/>
      <name val="Calibri"/>
      <family val="2"/>
    </font>
    <font>
      <b/>
      <sz val="14"/>
      <color rgb="FFC00000"/>
      <name val="Calibri"/>
      <family val="2"/>
    </font>
    <font>
      <sz val="16"/>
      <color rgb="FFC00000"/>
      <name val="Calibri"/>
      <family val="2"/>
    </font>
    <font>
      <sz val="11"/>
      <color rgb="FFC00000"/>
      <name val="Calibri"/>
      <family val="2"/>
    </font>
    <font>
      <sz val="14"/>
      <color rgb="FFC00000"/>
      <name val="Calibri"/>
      <family val="2"/>
    </font>
    <font>
      <sz val="11"/>
      <name val="Calibri"/>
      <family val="2"/>
    </font>
    <font>
      <b/>
      <sz val="16"/>
      <color rgb="FFFF0000"/>
      <name val="Calibri"/>
      <family val="2"/>
    </font>
    <font>
      <b/>
      <sz val="11"/>
      <color rgb="FFC00000"/>
      <name val="Calibri"/>
      <family val="2"/>
    </font>
  </fonts>
  <fills count="6">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7" tint="0.79998168889431442"/>
        <bgColor indexed="64"/>
      </patternFill>
    </fill>
    <fill>
      <patternFill patternType="solid">
        <fgColor theme="6" tint="0.79998168889431442"/>
        <bgColor indexed="64"/>
      </patternFill>
    </fill>
  </fills>
  <borders count="13">
    <border>
      <left/>
      <right/>
      <top/>
      <bottom/>
      <diagonal/>
    </border>
    <border>
      <left style="thin">
        <color theme="2" tint="-9.9978637043366805E-2"/>
      </left>
      <right style="thin">
        <color theme="2" tint="-9.9978637043366805E-2"/>
      </right>
      <top style="thin">
        <color theme="2" tint="-9.9978637043366805E-2"/>
      </top>
      <bottom style="thin">
        <color theme="2" tint="-9.9978637043366805E-2"/>
      </bottom>
      <diagonal/>
    </border>
    <border>
      <left style="thin">
        <color indexed="64"/>
      </left>
      <right style="thin">
        <color indexed="64"/>
      </right>
      <top style="thin">
        <color indexed="64"/>
      </top>
      <bottom style="thin">
        <color indexed="64"/>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style="thin">
        <color theme="0" tint="-0.249977111117893"/>
      </bottom>
      <diagonal/>
    </border>
    <border>
      <left/>
      <right/>
      <top style="thin">
        <color theme="0" tint="-0.249977111117893"/>
      </top>
      <bottom style="thin">
        <color theme="0" tint="-0.249977111117893"/>
      </bottom>
      <diagonal/>
    </border>
    <border>
      <left style="thin">
        <color theme="0" tint="-0.249977111117893"/>
      </left>
      <right/>
      <top/>
      <bottom style="thin">
        <color theme="0" tint="-0.249977111117893"/>
      </bottom>
      <diagonal/>
    </border>
    <border>
      <left style="thin">
        <color theme="0" tint="-0.249977111117893"/>
      </left>
      <right style="thin">
        <color theme="0" tint="-0.249977111117893"/>
      </right>
      <top/>
      <bottom/>
      <diagonal/>
    </border>
    <border>
      <left style="thin">
        <color theme="0" tint="-0.249977111117893"/>
      </left>
      <right/>
      <top style="thin">
        <color theme="0" tint="-0.249977111117893"/>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s>
  <cellStyleXfs count="3">
    <xf numFmtId="0" fontId="0" fillId="0" borderId="0"/>
    <xf numFmtId="164" fontId="2" fillId="0" borderId="0" applyFont="0" applyFill="0" applyBorder="0" applyAlignment="0" applyProtection="0"/>
    <xf numFmtId="9" fontId="21" fillId="0" borderId="0" applyFont="0" applyFill="0" applyBorder="0" applyAlignment="0" applyProtection="0"/>
  </cellStyleXfs>
  <cellXfs count="105">
    <xf numFmtId="0" fontId="0" fillId="0" borderId="0" xfId="0"/>
    <xf numFmtId="0" fontId="8" fillId="2" borderId="1" xfId="0" applyFont="1" applyFill="1" applyBorder="1" applyAlignment="1">
      <alignment horizontal="center" vertical="center" wrapText="1"/>
    </xf>
    <xf numFmtId="0" fontId="0" fillId="0" borderId="1" xfId="0" applyBorder="1" applyAlignment="1">
      <alignment horizontal="center"/>
    </xf>
    <xf numFmtId="165" fontId="8" fillId="2" borderId="1" xfId="1" applyNumberFormat="1" applyFont="1" applyFill="1" applyBorder="1"/>
    <xf numFmtId="0" fontId="9" fillId="0" borderId="1" xfId="0" applyFont="1" applyBorder="1" applyAlignment="1">
      <alignment horizontal="center"/>
    </xf>
    <xf numFmtId="0" fontId="8" fillId="0" borderId="1" xfId="0" applyFont="1" applyBorder="1" applyAlignment="1">
      <alignment horizontal="center" vertical="center" wrapText="1"/>
    </xf>
    <xf numFmtId="0" fontId="0" fillId="0" borderId="0" xfId="0" applyAlignment="1">
      <alignment horizontal="center" vertical="center"/>
    </xf>
    <xf numFmtId="165" fontId="9" fillId="2" borderId="1" xfId="0" applyNumberFormat="1" applyFont="1" applyFill="1" applyBorder="1"/>
    <xf numFmtId="165" fontId="9" fillId="2" borderId="0" xfId="0" applyNumberFormat="1" applyFont="1" applyFill="1"/>
    <xf numFmtId="0" fontId="9" fillId="2" borderId="0" xfId="0" applyFont="1" applyFill="1" applyAlignment="1">
      <alignment horizontal="center"/>
    </xf>
    <xf numFmtId="0" fontId="9" fillId="2" borderId="0" xfId="0" applyFont="1" applyFill="1"/>
    <xf numFmtId="0" fontId="0" fillId="2" borderId="0" xfId="0" applyFill="1"/>
    <xf numFmtId="0" fontId="2" fillId="2" borderId="1" xfId="0" applyFont="1" applyFill="1" applyBorder="1"/>
    <xf numFmtId="0" fontId="0" fillId="2" borderId="1" xfId="0" applyFill="1" applyBorder="1"/>
    <xf numFmtId="0" fontId="9" fillId="2" borderId="1" xfId="0" applyFont="1" applyFill="1" applyBorder="1"/>
    <xf numFmtId="0" fontId="2" fillId="2" borderId="2" xfId="0" applyFont="1" applyFill="1" applyBorder="1"/>
    <xf numFmtId="165" fontId="6" fillId="2" borderId="2" xfId="0" applyNumberFormat="1" applyFont="1" applyFill="1" applyBorder="1"/>
    <xf numFmtId="0" fontId="6" fillId="2" borderId="0" xfId="0" applyFont="1" applyFill="1"/>
    <xf numFmtId="0" fontId="7" fillId="2" borderId="0" xfId="0" applyFont="1" applyFill="1"/>
    <xf numFmtId="0" fontId="10" fillId="2" borderId="0" xfId="0" applyFont="1" applyFill="1" applyAlignment="1">
      <alignment vertical="center"/>
    </xf>
    <xf numFmtId="0" fontId="1" fillId="3" borderId="3" xfId="0" applyFont="1" applyFill="1" applyBorder="1" applyAlignment="1">
      <alignment horizontal="center" vertical="center" wrapText="1"/>
    </xf>
    <xf numFmtId="165" fontId="3" fillId="3" borderId="3" xfId="1" applyNumberFormat="1" applyFont="1" applyFill="1" applyBorder="1" applyAlignment="1">
      <alignment horizontal="center" vertical="center"/>
    </xf>
    <xf numFmtId="165" fontId="7" fillId="3" borderId="3" xfId="1" applyNumberFormat="1" applyFont="1" applyFill="1" applyBorder="1" applyAlignment="1">
      <alignment horizontal="center" vertical="center" wrapText="1"/>
    </xf>
    <xf numFmtId="0" fontId="7" fillId="3" borderId="3" xfId="0" applyFont="1" applyFill="1" applyBorder="1" applyAlignment="1">
      <alignment horizontal="center" vertical="center"/>
    </xf>
    <xf numFmtId="0" fontId="6" fillId="2" borderId="0" xfId="0" applyFont="1" applyFill="1" applyAlignment="1">
      <alignment vertical="center"/>
    </xf>
    <xf numFmtId="0" fontId="10" fillId="2" borderId="3" xfId="0" applyFont="1" applyFill="1" applyBorder="1" applyAlignment="1">
      <alignment horizontal="center" vertical="center"/>
    </xf>
    <xf numFmtId="165" fontId="3" fillId="2" borderId="7" xfId="1" applyNumberFormat="1" applyFont="1" applyFill="1" applyBorder="1" applyAlignment="1">
      <alignment horizontal="center" vertical="center"/>
    </xf>
    <xf numFmtId="165" fontId="3" fillId="2" borderId="3" xfId="1" applyNumberFormat="1" applyFont="1" applyFill="1" applyBorder="1" applyAlignment="1">
      <alignment horizontal="center" vertical="center"/>
    </xf>
    <xf numFmtId="165" fontId="3" fillId="2" borderId="3" xfId="1" applyNumberFormat="1" applyFont="1" applyFill="1" applyBorder="1" applyAlignment="1">
      <alignment horizontal="center" vertical="center" wrapText="1"/>
    </xf>
    <xf numFmtId="0" fontId="0" fillId="2" borderId="0" xfId="0" applyFill="1" applyAlignment="1">
      <alignment horizontal="center" vertical="center"/>
    </xf>
    <xf numFmtId="2" fontId="0" fillId="2" borderId="0" xfId="0" applyNumberFormat="1" applyFill="1" applyAlignment="1">
      <alignment horizontal="center" vertical="center"/>
    </xf>
    <xf numFmtId="0" fontId="3" fillId="2" borderId="3" xfId="0" applyFont="1" applyFill="1" applyBorder="1" applyAlignment="1">
      <alignment horizontal="left" vertical="center" wrapText="1"/>
    </xf>
    <xf numFmtId="165" fontId="13" fillId="2" borderId="3" xfId="1" applyNumberFormat="1" applyFont="1" applyFill="1" applyBorder="1" applyAlignment="1">
      <alignment horizontal="center" vertical="center"/>
    </xf>
    <xf numFmtId="165" fontId="3" fillId="3" borderId="3" xfId="1" applyNumberFormat="1" applyFont="1" applyFill="1" applyBorder="1" applyAlignment="1">
      <alignment horizontal="center" vertical="center" wrapText="1"/>
    </xf>
    <xf numFmtId="0" fontId="3" fillId="2" borderId="7"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3" xfId="0" applyFont="1" applyFill="1" applyBorder="1" applyAlignment="1">
      <alignment horizontal="center" vertical="center" wrapText="1"/>
    </xf>
    <xf numFmtId="0" fontId="3" fillId="2" borderId="3" xfId="0" applyFont="1" applyFill="1" applyBorder="1" applyAlignment="1">
      <alignment horizontal="left" vertical="top" wrapText="1"/>
    </xf>
    <xf numFmtId="0" fontId="3" fillId="2" borderId="7" xfId="0" applyFont="1" applyFill="1" applyBorder="1" applyAlignment="1">
      <alignment horizontal="left" vertical="top" wrapText="1"/>
    </xf>
    <xf numFmtId="0" fontId="3" fillId="4" borderId="3" xfId="0" applyFont="1" applyFill="1" applyBorder="1" applyAlignment="1">
      <alignment horizontal="left" vertical="top" wrapText="1"/>
    </xf>
    <xf numFmtId="0" fontId="1"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165" fontId="7" fillId="2" borderId="3" xfId="1" applyNumberFormat="1" applyFont="1" applyFill="1" applyBorder="1" applyAlignment="1">
      <alignment horizontal="center" vertical="center" wrapText="1"/>
    </xf>
    <xf numFmtId="0" fontId="0" fillId="2" borderId="0" xfId="0" applyFill="1" applyAlignment="1">
      <alignment vertical="center" wrapText="1"/>
    </xf>
    <xf numFmtId="0" fontId="1" fillId="5" borderId="6" xfId="0" applyFont="1" applyFill="1" applyBorder="1" applyAlignment="1">
      <alignment horizontal="center" vertical="center" wrapText="1"/>
    </xf>
    <xf numFmtId="2" fontId="1" fillId="5" borderId="6" xfId="0" applyNumberFormat="1" applyFont="1" applyFill="1" applyBorder="1" applyAlignment="1">
      <alignment horizontal="center" vertical="center" wrapText="1"/>
    </xf>
    <xf numFmtId="165" fontId="14" fillId="3" borderId="3" xfId="1" applyNumberFormat="1" applyFont="1" applyFill="1" applyBorder="1" applyAlignment="1">
      <alignment horizontal="center" vertical="center"/>
    </xf>
    <xf numFmtId="165" fontId="14" fillId="4" borderId="3" xfId="1" applyNumberFormat="1" applyFont="1" applyFill="1" applyBorder="1" applyAlignment="1">
      <alignment horizontal="center" vertical="center"/>
    </xf>
    <xf numFmtId="165" fontId="14" fillId="3" borderId="4" xfId="1" applyNumberFormat="1" applyFont="1" applyFill="1" applyBorder="1" applyAlignment="1">
      <alignment horizontal="center" vertical="center"/>
    </xf>
    <xf numFmtId="165" fontId="14" fillId="2" borderId="7" xfId="1" applyNumberFormat="1" applyFont="1" applyFill="1" applyBorder="1" applyAlignment="1">
      <alignment horizontal="center" vertical="center"/>
    </xf>
    <xf numFmtId="165" fontId="14" fillId="4" borderId="7" xfId="1" applyNumberFormat="1" applyFont="1" applyFill="1" applyBorder="1" applyAlignment="1">
      <alignment horizontal="center" vertical="center"/>
    </xf>
    <xf numFmtId="165" fontId="14" fillId="2" borderId="9" xfId="1" applyNumberFormat="1" applyFont="1" applyFill="1" applyBorder="1" applyAlignment="1">
      <alignment horizontal="center" vertical="center"/>
    </xf>
    <xf numFmtId="165" fontId="14" fillId="2" borderId="3" xfId="1" applyNumberFormat="1" applyFont="1" applyFill="1" applyBorder="1" applyAlignment="1">
      <alignment horizontal="center" vertical="center"/>
    </xf>
    <xf numFmtId="165" fontId="14" fillId="2" borderId="4" xfId="1" applyNumberFormat="1" applyFont="1" applyFill="1" applyBorder="1" applyAlignment="1">
      <alignment horizontal="center" vertical="center"/>
    </xf>
    <xf numFmtId="165" fontId="15" fillId="2" borderId="3" xfId="1" applyNumberFormat="1" applyFont="1" applyFill="1" applyBorder="1" applyAlignment="1">
      <alignment horizontal="center" vertical="center"/>
    </xf>
    <xf numFmtId="165" fontId="15" fillId="2" borderId="4" xfId="1" applyNumberFormat="1" applyFont="1" applyFill="1" applyBorder="1" applyAlignment="1">
      <alignment horizontal="center" vertical="center"/>
    </xf>
    <xf numFmtId="165" fontId="15" fillId="4" borderId="3" xfId="1" applyNumberFormat="1" applyFont="1" applyFill="1" applyBorder="1" applyAlignment="1">
      <alignment horizontal="center" vertical="center"/>
    </xf>
    <xf numFmtId="165" fontId="15" fillId="2" borderId="7" xfId="1" applyNumberFormat="1" applyFont="1" applyFill="1" applyBorder="1" applyAlignment="1">
      <alignment horizontal="center" vertical="center"/>
    </xf>
    <xf numFmtId="165" fontId="15" fillId="2" borderId="9" xfId="1" applyNumberFormat="1" applyFont="1" applyFill="1" applyBorder="1" applyAlignment="1">
      <alignment horizontal="center" vertical="center"/>
    </xf>
    <xf numFmtId="165" fontId="14" fillId="3" borderId="3" xfId="1" applyNumberFormat="1" applyFont="1" applyFill="1" applyBorder="1" applyAlignment="1">
      <alignment horizontal="center" vertical="center" wrapText="1"/>
    </xf>
    <xf numFmtId="165" fontId="14" fillId="4" borderId="3" xfId="1" applyNumberFormat="1" applyFont="1" applyFill="1" applyBorder="1" applyAlignment="1">
      <alignment horizontal="center" vertical="center" wrapText="1"/>
    </xf>
    <xf numFmtId="165" fontId="14" fillId="2" borderId="3" xfId="1" applyNumberFormat="1" applyFont="1" applyFill="1" applyBorder="1" applyAlignment="1">
      <alignment horizontal="center" vertical="center" wrapText="1"/>
    </xf>
    <xf numFmtId="165" fontId="14" fillId="2" borderId="4" xfId="1" applyNumberFormat="1" applyFont="1" applyFill="1" applyBorder="1" applyAlignment="1">
      <alignment horizontal="center" vertical="center" wrapText="1"/>
    </xf>
    <xf numFmtId="0" fontId="10" fillId="2" borderId="3" xfId="0" applyFont="1" applyFill="1" applyBorder="1" applyAlignment="1">
      <alignment horizontal="left" vertical="center" wrapText="1"/>
    </xf>
    <xf numFmtId="0" fontId="3" fillId="2" borderId="7" xfId="0" applyFont="1" applyFill="1" applyBorder="1" applyAlignment="1">
      <alignment horizontal="left" vertical="center" wrapText="1"/>
    </xf>
    <xf numFmtId="0" fontId="0" fillId="2" borderId="0" xfId="0" applyFill="1" applyAlignment="1">
      <alignment horizontal="left" vertical="center" wrapText="1"/>
    </xf>
    <xf numFmtId="0" fontId="1" fillId="5" borderId="10" xfId="0" applyFont="1" applyFill="1" applyBorder="1" applyAlignment="1">
      <alignment horizontal="center" vertical="center" wrapText="1"/>
    </xf>
    <xf numFmtId="165" fontId="14" fillId="2" borderId="0" xfId="0" applyNumberFormat="1" applyFont="1" applyFill="1" applyAlignment="1">
      <alignment horizontal="center" vertical="center"/>
    </xf>
    <xf numFmtId="165" fontId="18" fillId="3" borderId="3" xfId="1" applyNumberFormat="1" applyFont="1" applyFill="1" applyBorder="1" applyAlignment="1">
      <alignment horizontal="center" vertical="center"/>
    </xf>
    <xf numFmtId="165" fontId="18" fillId="3" borderId="4" xfId="1" applyNumberFormat="1" applyFont="1" applyFill="1" applyBorder="1" applyAlignment="1">
      <alignment horizontal="center" vertical="center"/>
    </xf>
    <xf numFmtId="165" fontId="18" fillId="2" borderId="7" xfId="1" applyNumberFormat="1" applyFont="1" applyFill="1" applyBorder="1" applyAlignment="1">
      <alignment horizontal="center" vertical="center"/>
    </xf>
    <xf numFmtId="165" fontId="18" fillId="2" borderId="9" xfId="1" applyNumberFormat="1" applyFont="1" applyFill="1" applyBorder="1" applyAlignment="1">
      <alignment horizontal="center" vertical="center"/>
    </xf>
    <xf numFmtId="165" fontId="18" fillId="2" borderId="3" xfId="1" applyNumberFormat="1" applyFont="1" applyFill="1" applyBorder="1" applyAlignment="1">
      <alignment horizontal="center" vertical="center"/>
    </xf>
    <xf numFmtId="165" fontId="18" fillId="2" borderId="4" xfId="1" applyNumberFormat="1" applyFont="1" applyFill="1" applyBorder="1" applyAlignment="1">
      <alignment horizontal="center" vertical="center"/>
    </xf>
    <xf numFmtId="165" fontId="18" fillId="3" borderId="3" xfId="1" applyNumberFormat="1" applyFont="1" applyFill="1" applyBorder="1" applyAlignment="1">
      <alignment horizontal="center" vertical="center" wrapText="1"/>
    </xf>
    <xf numFmtId="0" fontId="19" fillId="2" borderId="0" xfId="0" applyFont="1" applyFill="1" applyAlignment="1">
      <alignment horizontal="center" vertical="center"/>
    </xf>
    <xf numFmtId="0" fontId="17" fillId="5" borderId="6" xfId="0" applyFont="1" applyFill="1" applyBorder="1" applyAlignment="1">
      <alignment horizontal="center" vertical="top" wrapText="1"/>
    </xf>
    <xf numFmtId="165" fontId="7" fillId="4" borderId="3" xfId="1" applyNumberFormat="1" applyFont="1" applyFill="1" applyBorder="1" applyAlignment="1">
      <alignment horizontal="center" vertical="center" wrapText="1"/>
    </xf>
    <xf numFmtId="0" fontId="11" fillId="2" borderId="3" xfId="0" applyFont="1" applyFill="1" applyBorder="1" applyAlignment="1">
      <alignment horizontal="center" vertical="center"/>
    </xf>
    <xf numFmtId="165" fontId="7" fillId="2" borderId="7" xfId="1" applyNumberFormat="1" applyFont="1" applyFill="1" applyBorder="1" applyAlignment="1">
      <alignment horizontal="center" vertical="center" wrapText="1"/>
    </xf>
    <xf numFmtId="0" fontId="20" fillId="3" borderId="3" xfId="0" applyFont="1" applyFill="1" applyBorder="1" applyAlignment="1">
      <alignment horizontal="left" vertical="center" wrapText="1"/>
    </xf>
    <xf numFmtId="0" fontId="18" fillId="3" borderId="3" xfId="0" applyFont="1" applyFill="1" applyBorder="1" applyAlignment="1">
      <alignment horizontal="left" vertical="center" wrapText="1"/>
    </xf>
    <xf numFmtId="0" fontId="18" fillId="3" borderId="3" xfId="0" applyFont="1" applyFill="1" applyBorder="1" applyAlignment="1">
      <alignment horizontal="center" vertical="center" wrapText="1"/>
    </xf>
    <xf numFmtId="165" fontId="14" fillId="2" borderId="7" xfId="1" applyNumberFormat="1" applyFont="1" applyFill="1" applyBorder="1" applyAlignment="1">
      <alignment horizontal="center" vertical="center" wrapText="1"/>
    </xf>
    <xf numFmtId="165" fontId="7" fillId="4" borderId="3" xfId="1" applyNumberFormat="1" applyFont="1" applyFill="1" applyBorder="1" applyAlignment="1">
      <alignment horizontal="center" vertical="center"/>
    </xf>
    <xf numFmtId="0" fontId="0" fillId="2" borderId="0" xfId="0" applyFill="1" applyAlignment="1">
      <alignment vertical="center"/>
    </xf>
    <xf numFmtId="165" fontId="0" fillId="2" borderId="0" xfId="0" applyNumberFormat="1" applyFill="1" applyAlignment="1">
      <alignment vertical="center"/>
    </xf>
    <xf numFmtId="0" fontId="6" fillId="2" borderId="0" xfId="0" applyFont="1" applyFill="1" applyAlignment="1">
      <alignment horizontal="center" vertical="center"/>
    </xf>
    <xf numFmtId="0" fontId="20" fillId="5" borderId="11" xfId="0" applyFont="1" applyFill="1" applyBorder="1" applyAlignment="1">
      <alignment horizontal="center" vertical="center" wrapText="1"/>
    </xf>
    <xf numFmtId="165" fontId="18" fillId="3" borderId="4" xfId="1" applyNumberFormat="1" applyFont="1" applyFill="1" applyBorder="1" applyAlignment="1">
      <alignment horizontal="center" vertical="center" wrapText="1"/>
    </xf>
    <xf numFmtId="0" fontId="0" fillId="2" borderId="12" xfId="0" applyFill="1" applyBorder="1" applyAlignment="1">
      <alignment vertical="center" wrapText="1"/>
    </xf>
    <xf numFmtId="165" fontId="7" fillId="2" borderId="12" xfId="0" applyNumberFormat="1" applyFont="1" applyFill="1" applyBorder="1" applyAlignment="1">
      <alignment vertical="center"/>
    </xf>
    <xf numFmtId="165" fontId="22" fillId="2" borderId="12" xfId="0" applyNumberFormat="1" applyFont="1" applyFill="1" applyBorder="1" applyAlignment="1">
      <alignment vertical="center"/>
    </xf>
    <xf numFmtId="0" fontId="0" fillId="2" borderId="12" xfId="0" applyFill="1" applyBorder="1" applyAlignment="1">
      <alignment vertical="center"/>
    </xf>
    <xf numFmtId="0" fontId="11" fillId="2" borderId="12" xfId="0" applyFont="1" applyFill="1" applyBorder="1" applyAlignment="1">
      <alignment horizontal="center" vertical="center"/>
    </xf>
    <xf numFmtId="9" fontId="23" fillId="2" borderId="0" xfId="2" applyFont="1" applyFill="1" applyAlignment="1">
      <alignment horizontal="center" vertical="center"/>
    </xf>
    <xf numFmtId="9" fontId="6" fillId="2" borderId="0" xfId="2" applyFont="1" applyFill="1" applyAlignment="1">
      <alignment horizontal="center" vertical="center"/>
    </xf>
    <xf numFmtId="0" fontId="11" fillId="2" borderId="4" xfId="0" applyFont="1" applyFill="1" applyBorder="1" applyAlignment="1">
      <alignment horizontal="center" vertical="center"/>
    </xf>
    <xf numFmtId="0" fontId="11" fillId="2" borderId="8" xfId="0" applyFont="1" applyFill="1" applyBorder="1" applyAlignment="1">
      <alignment horizontal="center" vertical="center"/>
    </xf>
    <xf numFmtId="0" fontId="11" fillId="2" borderId="5" xfId="0" applyFont="1" applyFill="1" applyBorder="1" applyAlignment="1">
      <alignment horizontal="center" vertical="center"/>
    </xf>
    <xf numFmtId="0" fontId="11" fillId="5" borderId="4" xfId="0" applyFont="1" applyFill="1" applyBorder="1" applyAlignment="1">
      <alignment horizontal="center" vertical="center"/>
    </xf>
    <xf numFmtId="0" fontId="11" fillId="5" borderId="8" xfId="0" applyFont="1" applyFill="1" applyBorder="1" applyAlignment="1">
      <alignment horizontal="center" vertical="center"/>
    </xf>
    <xf numFmtId="0" fontId="11" fillId="5" borderId="5" xfId="0" applyFont="1" applyFill="1" applyBorder="1" applyAlignment="1">
      <alignment horizontal="center" vertical="center"/>
    </xf>
    <xf numFmtId="0" fontId="11" fillId="5" borderId="3" xfId="0" applyFont="1" applyFill="1" applyBorder="1" applyAlignment="1">
      <alignment horizontal="center" vertical="center"/>
    </xf>
    <xf numFmtId="0" fontId="16" fillId="5" borderId="8" xfId="0" applyFont="1" applyFill="1" applyBorder="1" applyAlignment="1">
      <alignment horizontal="center" vertical="center" wrapText="1"/>
    </xf>
  </cellXfs>
  <cellStyles count="3">
    <cellStyle name="Comma" xfId="1" builtinId="3"/>
    <cellStyle name="Normal" xfId="0" builtinId="0"/>
    <cellStyle name="Percent" xfId="2" builtinId="5"/>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4:H13"/>
  <sheetViews>
    <sheetView showGridLines="0" workbookViewId="0">
      <selection activeCell="E1" sqref="E1:E1048576"/>
    </sheetView>
  </sheetViews>
  <sheetFormatPr defaultRowHeight="14.4" x14ac:dyDescent="0.3"/>
  <cols>
    <col min="2" max="2" width="11.44140625" customWidth="1"/>
    <col min="3" max="3" width="27.5546875" bestFit="1" customWidth="1"/>
    <col min="4" max="4" width="14.33203125" customWidth="1"/>
    <col min="5" max="5" width="12.44140625" customWidth="1"/>
    <col min="6" max="6" width="12.33203125" bestFit="1" customWidth="1"/>
    <col min="7" max="7" width="13.109375" customWidth="1"/>
    <col min="8" max="8" width="12.33203125" bestFit="1" customWidth="1"/>
  </cols>
  <sheetData>
    <row r="4" spans="2:8" s="6" customFormat="1" ht="57.9" customHeight="1" x14ac:dyDescent="0.3">
      <c r="B4" s="1" t="s">
        <v>0</v>
      </c>
      <c r="C4" s="1" t="s">
        <v>1</v>
      </c>
      <c r="D4" s="1" t="s">
        <v>2</v>
      </c>
      <c r="E4" s="1" t="s">
        <v>3</v>
      </c>
      <c r="F4" s="5" t="s">
        <v>4</v>
      </c>
      <c r="G4" s="5" t="s">
        <v>5</v>
      </c>
      <c r="H4" s="5" t="s">
        <v>6</v>
      </c>
    </row>
    <row r="5" spans="2:8" x14ac:dyDescent="0.3">
      <c r="B5" s="2">
        <v>1</v>
      </c>
      <c r="C5" s="12" t="s">
        <v>7</v>
      </c>
      <c r="D5" s="3" t="e">
        <f>'CVL,INT,PLB'!#REF!</f>
        <v>#REF!</v>
      </c>
      <c r="E5" s="3">
        <f>'CVL,INT,PLB'!M3</f>
        <v>1063410</v>
      </c>
      <c r="F5" s="3">
        <f>'CVL,INT,PLB'!P3</f>
        <v>1057845</v>
      </c>
      <c r="G5" s="3">
        <f>'CVL,INT,PLB'!O3</f>
        <v>0</v>
      </c>
      <c r="H5" s="3" t="e">
        <f>'CVL,INT,PLB'!#REF!</f>
        <v>#REF!</v>
      </c>
    </row>
    <row r="6" spans="2:8" x14ac:dyDescent="0.3">
      <c r="B6" s="2">
        <v>2</v>
      </c>
      <c r="C6" s="12" t="s">
        <v>8</v>
      </c>
      <c r="D6" s="3" t="e">
        <f>'CVL,INT,PLB'!#REF!</f>
        <v>#REF!</v>
      </c>
      <c r="E6" s="3">
        <f>'CVL,INT,PLB'!M49</f>
        <v>5752898</v>
      </c>
      <c r="F6" s="3">
        <f>'CVL,INT,PLB'!P49</f>
        <v>5652580</v>
      </c>
      <c r="G6" s="3">
        <f>'CVL,INT,PLB'!O49</f>
        <v>0</v>
      </c>
      <c r="H6" s="3" t="e">
        <f>'CVL,INT,PLB'!#REF!</f>
        <v>#REF!</v>
      </c>
    </row>
    <row r="7" spans="2:8" x14ac:dyDescent="0.3">
      <c r="B7" s="2">
        <v>3</v>
      </c>
      <c r="C7" s="12" t="s">
        <v>9</v>
      </c>
      <c r="D7" s="3" t="e">
        <f>'CVL,INT,PLB'!#REF!</f>
        <v>#REF!</v>
      </c>
      <c r="E7" s="3">
        <f>'CVL,INT,PLB'!M121</f>
        <v>562270</v>
      </c>
      <c r="F7" s="3">
        <f>'CVL,INT,PLB'!P121</f>
        <v>595070</v>
      </c>
      <c r="G7" s="3">
        <f>'CVL,INT,PLB'!O121</f>
        <v>0</v>
      </c>
      <c r="H7" s="3" t="e">
        <f>'CVL,INT,PLB'!#REF!</f>
        <v>#REF!</v>
      </c>
    </row>
    <row r="8" spans="2:8" x14ac:dyDescent="0.3">
      <c r="B8" s="2">
        <v>4</v>
      </c>
      <c r="C8" s="12" t="s">
        <v>10</v>
      </c>
      <c r="D8" s="3" t="e">
        <f>'CVL,INT,PLB'!#REF!</f>
        <v>#REF!</v>
      </c>
      <c r="E8" s="3">
        <f>'CVL,INT,PLB'!M181</f>
        <v>157555</v>
      </c>
      <c r="F8" s="3">
        <f>'CVL,INT,PLB'!P181</f>
        <v>157555</v>
      </c>
      <c r="G8" s="3">
        <f>'CVL,INT,PLB'!O181</f>
        <v>0</v>
      </c>
      <c r="H8" s="3" t="e">
        <f>'CVL,INT,PLB'!#REF!</f>
        <v>#REF!</v>
      </c>
    </row>
    <row r="9" spans="2:8" x14ac:dyDescent="0.3">
      <c r="B9" s="2">
        <v>5</v>
      </c>
      <c r="C9" s="13" t="s">
        <v>11</v>
      </c>
      <c r="D9" s="3" t="e">
        <f>'CVL,INT,PLB'!#REF!</f>
        <v>#REF!</v>
      </c>
      <c r="E9" s="3" t="e">
        <f>'CVL,INT,PLB'!#REF!</f>
        <v>#REF!</v>
      </c>
      <c r="F9" s="3" t="e">
        <f>'CVL,INT,PLB'!#REF!</f>
        <v>#REF!</v>
      </c>
      <c r="G9" s="3" t="e">
        <f>'CVL,INT,PLB'!#REF!</f>
        <v>#REF!</v>
      </c>
      <c r="H9" s="3" t="e">
        <f>'CVL,INT,PLB'!#REF!</f>
        <v>#REF!</v>
      </c>
    </row>
    <row r="10" spans="2:8" ht="15.6" x14ac:dyDescent="0.3">
      <c r="B10" s="4"/>
      <c r="C10" s="14" t="s">
        <v>12</v>
      </c>
      <c r="D10" s="7" t="e">
        <f>SUM(D5:D9)</f>
        <v>#REF!</v>
      </c>
      <c r="E10" s="7" t="e">
        <f>SUM(E5:E9)</f>
        <v>#REF!</v>
      </c>
      <c r="F10" s="7" t="e">
        <f>SUM(F5:F9)</f>
        <v>#REF!</v>
      </c>
      <c r="G10" s="7" t="e">
        <f>SUM(G5:G9)</f>
        <v>#REF!</v>
      </c>
      <c r="H10" s="7" t="e">
        <f>SUM(H5:H9)</f>
        <v>#REF!</v>
      </c>
    </row>
    <row r="11" spans="2:8" ht="15.6" x14ac:dyDescent="0.3">
      <c r="B11" s="4"/>
      <c r="C11" s="14" t="s">
        <v>13</v>
      </c>
      <c r="D11" s="7" t="e">
        <f>D10*1.18</f>
        <v>#REF!</v>
      </c>
      <c r="E11" s="7" t="e">
        <f>E10*1.18</f>
        <v>#REF!</v>
      </c>
      <c r="F11" s="7" t="e">
        <f>F10*1.18</f>
        <v>#REF!</v>
      </c>
      <c r="G11" s="7" t="e">
        <f>G10*1.18</f>
        <v>#REF!</v>
      </c>
      <c r="H11" s="7" t="e">
        <f>H10*1.18</f>
        <v>#REF!</v>
      </c>
    </row>
    <row r="12" spans="2:8" s="11" customFormat="1" ht="15.6" x14ac:dyDescent="0.3">
      <c r="B12" s="9"/>
      <c r="C12" s="10"/>
      <c r="D12" s="8"/>
      <c r="E12" s="8"/>
      <c r="F12" s="8"/>
      <c r="G12" s="8"/>
      <c r="H12" s="8"/>
    </row>
    <row r="13" spans="2:8" x14ac:dyDescent="0.3">
      <c r="C13" s="15" t="s">
        <v>14</v>
      </c>
      <c r="D13" s="16" t="e">
        <f>D5+D6+D7</f>
        <v>#REF!</v>
      </c>
      <c r="E13" s="16">
        <f>E5+E6+E7</f>
        <v>7378578</v>
      </c>
      <c r="F13" s="16">
        <f>F5+F6+F7</f>
        <v>7305495</v>
      </c>
      <c r="G13" s="16">
        <f>G5+G6+G7</f>
        <v>0</v>
      </c>
      <c r="H13" s="16" t="e">
        <f>H5+H6+H7</f>
        <v>#REF!</v>
      </c>
    </row>
  </sheetData>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5" tint="0.39997558519241921"/>
  </sheetPr>
  <dimension ref="A1:AA190"/>
  <sheetViews>
    <sheetView showGridLines="0" tabSelected="1" zoomScale="60" zoomScaleNormal="60" workbookViewId="0">
      <pane xSplit="3" ySplit="2" topLeftCell="D101" activePane="bottomRight" state="frozen"/>
      <selection pane="topRight" activeCell="D1" sqref="D1"/>
      <selection pane="bottomLeft" activeCell="A3" sqref="A3"/>
      <selection pane="bottomRight" activeCell="E189" sqref="E189"/>
    </sheetView>
  </sheetViews>
  <sheetFormatPr defaultColWidth="8.6640625" defaultRowHeight="77.25" customHeight="1" outlineLevelRow="1" outlineLevelCol="1" x14ac:dyDescent="0.3"/>
  <cols>
    <col min="1" max="1" width="7.6640625" style="29" customWidth="1"/>
    <col min="2" max="2" width="89.6640625" style="65" customWidth="1"/>
    <col min="3" max="3" width="10.88671875" style="29" customWidth="1"/>
    <col min="4" max="4" width="12.6640625" style="29" customWidth="1"/>
    <col min="5" max="5" width="18.88671875" style="29" customWidth="1"/>
    <col min="6" max="6" width="13.6640625" style="29" bestFit="1" customWidth="1" outlineLevel="1"/>
    <col min="7" max="8" width="18.88671875" style="29" customWidth="1"/>
    <col min="9" max="9" width="12.109375" style="29" hidden="1" customWidth="1" outlineLevel="1"/>
    <col min="10" max="10" width="21.5546875" style="29" customWidth="1" collapsed="1"/>
    <col min="11" max="11" width="23.33203125" style="29" customWidth="1"/>
    <col min="12" max="12" width="19.5546875" style="30" hidden="1" customWidth="1" outlineLevel="1"/>
    <col min="13" max="13" width="21.5546875" style="29" customWidth="1" collapsed="1"/>
    <col min="14" max="14" width="21.6640625" style="29" customWidth="1"/>
    <col min="15" max="15" width="12.109375" style="29" hidden="1" customWidth="1" outlineLevel="1"/>
    <col min="16" max="16" width="21.5546875" style="29" customWidth="1" collapsed="1"/>
    <col min="17" max="17" width="21.5546875" style="29" customWidth="1"/>
    <col min="18" max="18" width="12.109375" style="29" hidden="1" customWidth="1" outlineLevel="1"/>
    <col min="19" max="19" width="16.33203125" style="29" bestFit="1" customWidth="1" collapsed="1"/>
    <col min="20" max="20" width="17.109375" style="29" customWidth="1"/>
    <col min="21" max="21" width="12.109375" style="29" hidden="1" customWidth="1" outlineLevel="1"/>
    <col min="22" max="22" width="16.33203125" style="29" bestFit="1" customWidth="1" collapsed="1"/>
    <col min="23" max="23" width="17.109375" style="29" customWidth="1"/>
    <col min="24" max="24" width="12.109375" style="75" hidden="1" customWidth="1" outlineLevel="1"/>
    <col min="25" max="25" width="28.5546875" style="75" customWidth="1" collapsed="1"/>
    <col min="26" max="26" width="26.44140625" style="85" customWidth="1"/>
    <col min="27" max="27" width="20.5546875" style="11" customWidth="1"/>
    <col min="28" max="28" width="8.6640625" style="11"/>
    <col min="29" max="29" width="5.5546875" style="11" customWidth="1"/>
    <col min="30" max="16384" width="8.6640625" style="11"/>
  </cols>
  <sheetData>
    <row r="1" spans="1:26" s="19" customFormat="1" ht="60" customHeight="1" x14ac:dyDescent="0.3">
      <c r="A1" s="25"/>
      <c r="B1" s="63"/>
      <c r="C1" s="25"/>
      <c r="D1" s="78" t="s">
        <v>221</v>
      </c>
      <c r="E1" s="78">
        <v>2600</v>
      </c>
      <c r="F1" s="97" t="s">
        <v>222</v>
      </c>
      <c r="G1" s="98"/>
      <c r="H1" s="99"/>
      <c r="I1" s="100" t="s">
        <v>5</v>
      </c>
      <c r="J1" s="101"/>
      <c r="K1" s="102"/>
      <c r="L1" s="100" t="s">
        <v>3</v>
      </c>
      <c r="M1" s="101"/>
      <c r="N1" s="102"/>
      <c r="O1" s="103" t="s">
        <v>4</v>
      </c>
      <c r="P1" s="103"/>
      <c r="Q1" s="103"/>
      <c r="R1" s="103" t="s">
        <v>219</v>
      </c>
      <c r="S1" s="103"/>
      <c r="T1" s="103"/>
      <c r="U1" s="103" t="s">
        <v>224</v>
      </c>
      <c r="V1" s="103"/>
      <c r="W1" s="103"/>
      <c r="X1" s="104" t="s">
        <v>229</v>
      </c>
      <c r="Y1" s="104"/>
      <c r="Z1" s="94" t="s">
        <v>230</v>
      </c>
    </row>
    <row r="2" spans="1:26" s="43" customFormat="1" ht="77.25" customHeight="1" x14ac:dyDescent="0.3">
      <c r="A2" s="40" t="s">
        <v>15</v>
      </c>
      <c r="B2" s="40" t="s">
        <v>16</v>
      </c>
      <c r="C2" s="40" t="s">
        <v>17</v>
      </c>
      <c r="D2" s="40" t="s">
        <v>215</v>
      </c>
      <c r="E2" s="40" t="s">
        <v>232</v>
      </c>
      <c r="F2" s="44" t="s">
        <v>18</v>
      </c>
      <c r="G2" s="44" t="s">
        <v>223</v>
      </c>
      <c r="H2" s="44" t="s">
        <v>233</v>
      </c>
      <c r="I2" s="44" t="s">
        <v>18</v>
      </c>
      <c r="J2" s="44" t="s">
        <v>217</v>
      </c>
      <c r="K2" s="44" t="s">
        <v>233</v>
      </c>
      <c r="L2" s="45" t="s">
        <v>18</v>
      </c>
      <c r="M2" s="44" t="s">
        <v>217</v>
      </c>
      <c r="N2" s="44" t="s">
        <v>233</v>
      </c>
      <c r="O2" s="66" t="s">
        <v>18</v>
      </c>
      <c r="P2" s="66" t="s">
        <v>217</v>
      </c>
      <c r="Q2" s="44" t="s">
        <v>233</v>
      </c>
      <c r="R2" s="66" t="s">
        <v>18</v>
      </c>
      <c r="S2" s="66" t="s">
        <v>217</v>
      </c>
      <c r="T2" s="44" t="s">
        <v>233</v>
      </c>
      <c r="U2" s="66" t="s">
        <v>18</v>
      </c>
      <c r="V2" s="66" t="s">
        <v>217</v>
      </c>
      <c r="W2" s="44" t="s">
        <v>233</v>
      </c>
      <c r="X2" s="76" t="s">
        <v>18</v>
      </c>
      <c r="Y2" s="88" t="s">
        <v>218</v>
      </c>
      <c r="Z2" s="90"/>
    </row>
    <row r="3" spans="1:26" s="24" customFormat="1" ht="37.5" customHeight="1" x14ac:dyDescent="0.3">
      <c r="A3" s="20"/>
      <c r="B3" s="80" t="s">
        <v>19</v>
      </c>
      <c r="C3" s="22" t="s">
        <v>21</v>
      </c>
      <c r="D3" s="22" t="s">
        <v>21</v>
      </c>
      <c r="E3" s="22" t="s">
        <v>21</v>
      </c>
      <c r="F3" s="22"/>
      <c r="G3" s="22">
        <f>SUM(G4:G48)</f>
        <v>1055260</v>
      </c>
      <c r="H3" s="47">
        <f>SUM(H4:H48)</f>
        <v>1183700</v>
      </c>
      <c r="I3" s="21"/>
      <c r="J3" s="46">
        <f>SUM(J4:J48)</f>
        <v>1080635</v>
      </c>
      <c r="K3" s="47">
        <f>SUM(K4:K48)</f>
        <v>1181700</v>
      </c>
      <c r="L3" s="46"/>
      <c r="M3" s="46">
        <f>SUM(M4:M48)</f>
        <v>1063410</v>
      </c>
      <c r="N3" s="47">
        <f>SUM(N4:N48)</f>
        <v>1209550</v>
      </c>
      <c r="O3" s="46"/>
      <c r="P3" s="48">
        <f>SUM(P4:P48)</f>
        <v>1057845</v>
      </c>
      <c r="Q3" s="47">
        <f>SUM(Q4:Q48)</f>
        <v>1183700</v>
      </c>
      <c r="R3" s="46"/>
      <c r="S3" s="48">
        <f>SUM(S4:S48)</f>
        <v>1119706</v>
      </c>
      <c r="T3" s="47">
        <f>SUM(T4:T48)</f>
        <v>1198600</v>
      </c>
      <c r="U3" s="46"/>
      <c r="V3" s="48">
        <f>SUM(V4:V48)</f>
        <v>1133270</v>
      </c>
      <c r="W3" s="47">
        <f>SUM(W4:W48)</f>
        <v>1346450</v>
      </c>
      <c r="X3" s="68"/>
      <c r="Y3" s="69">
        <f>SUM(Y4:Y48)</f>
        <v>1126400</v>
      </c>
      <c r="Z3" s="91"/>
    </row>
    <row r="4" spans="1:26" ht="77.25" customHeight="1" outlineLevel="1" x14ac:dyDescent="0.3">
      <c r="A4" s="41">
        <v>1</v>
      </c>
      <c r="B4" s="64" t="s">
        <v>22</v>
      </c>
      <c r="C4" s="34" t="s">
        <v>23</v>
      </c>
      <c r="D4" s="26">
        <v>100</v>
      </c>
      <c r="E4" s="42"/>
      <c r="F4" s="79">
        <v>20</v>
      </c>
      <c r="G4" s="83">
        <f>F4*D4</f>
        <v>2000</v>
      </c>
      <c r="H4" s="79">
        <f>E4*F4</f>
        <v>0</v>
      </c>
      <c r="I4" s="26">
        <v>20</v>
      </c>
      <c r="J4" s="49">
        <f>I4*$D4</f>
        <v>2000</v>
      </c>
      <c r="K4" s="50">
        <f t="shared" ref="K4:K35" si="0">I4*$E4</f>
        <v>0</v>
      </c>
      <c r="L4" s="49">
        <v>20</v>
      </c>
      <c r="M4" s="49">
        <f t="shared" ref="M4:M35" si="1">L4*$D4</f>
        <v>2000</v>
      </c>
      <c r="N4" s="50">
        <f t="shared" ref="N4:N35" si="2">L4*$E4</f>
        <v>0</v>
      </c>
      <c r="O4" s="49">
        <v>20</v>
      </c>
      <c r="P4" s="51">
        <f t="shared" ref="P4:P35" si="3">O4*$D4</f>
        <v>2000</v>
      </c>
      <c r="Q4" s="50">
        <f t="shared" ref="Q4:Q35" si="4">O4*$E4</f>
        <v>0</v>
      </c>
      <c r="R4" s="49">
        <v>23</v>
      </c>
      <c r="S4" s="51">
        <f>R4*D4</f>
        <v>2300</v>
      </c>
      <c r="T4" s="50">
        <f>R4*E4</f>
        <v>0</v>
      </c>
      <c r="U4" s="49">
        <v>20</v>
      </c>
      <c r="V4" s="51">
        <f>U4*D4</f>
        <v>2000</v>
      </c>
      <c r="W4" s="50">
        <f>U4*E4</f>
        <v>0</v>
      </c>
      <c r="X4" s="70">
        <v>40</v>
      </c>
      <c r="Y4" s="71"/>
      <c r="Z4" s="91"/>
    </row>
    <row r="5" spans="1:26" ht="77.25" customHeight="1" outlineLevel="1" x14ac:dyDescent="0.3">
      <c r="A5" s="36">
        <v>2</v>
      </c>
      <c r="B5" s="31" t="s">
        <v>24</v>
      </c>
      <c r="C5" s="35" t="s">
        <v>23</v>
      </c>
      <c r="D5" s="27">
        <v>100</v>
      </c>
      <c r="E5" s="26"/>
      <c r="F5" s="26">
        <v>20</v>
      </c>
      <c r="G5" s="26">
        <f t="shared" ref="G5:G48" si="5">F5*D5</f>
        <v>2000</v>
      </c>
      <c r="H5" s="26">
        <f t="shared" ref="H5:H48" si="6">E5*F5</f>
        <v>0</v>
      </c>
      <c r="I5" s="27">
        <v>20</v>
      </c>
      <c r="J5" s="52">
        <f t="shared" ref="J5:J48" si="7">I5*$D5</f>
        <v>2000</v>
      </c>
      <c r="K5" s="50">
        <f t="shared" si="0"/>
        <v>0</v>
      </c>
      <c r="L5" s="52">
        <v>20</v>
      </c>
      <c r="M5" s="52">
        <f t="shared" si="1"/>
        <v>2000</v>
      </c>
      <c r="N5" s="50">
        <f t="shared" si="2"/>
        <v>0</v>
      </c>
      <c r="O5" s="52">
        <v>20</v>
      </c>
      <c r="P5" s="53">
        <f t="shared" si="3"/>
        <v>2000</v>
      </c>
      <c r="Q5" s="50">
        <f t="shared" si="4"/>
        <v>0</v>
      </c>
      <c r="R5" s="52">
        <v>23</v>
      </c>
      <c r="S5" s="53">
        <f t="shared" ref="S5:S48" si="8">R5*D5</f>
        <v>2300</v>
      </c>
      <c r="T5" s="50">
        <f t="shared" ref="T5:T48" si="9">R5*E5</f>
        <v>0</v>
      </c>
      <c r="U5" s="52">
        <v>20</v>
      </c>
      <c r="V5" s="53">
        <f t="shared" ref="V5:V48" si="10">U5*D5</f>
        <v>2000</v>
      </c>
      <c r="W5" s="50">
        <f t="shared" ref="W5:W48" si="11">U5*E5</f>
        <v>0</v>
      </c>
      <c r="X5" s="72">
        <v>20</v>
      </c>
      <c r="Y5" s="73"/>
      <c r="Z5" s="91"/>
    </row>
    <row r="6" spans="1:26" ht="77.25" customHeight="1" outlineLevel="1" x14ac:dyDescent="0.3">
      <c r="A6" s="36">
        <v>3</v>
      </c>
      <c r="B6" s="31" t="s">
        <v>25</v>
      </c>
      <c r="C6" s="35" t="s">
        <v>23</v>
      </c>
      <c r="D6" s="27">
        <v>100</v>
      </c>
      <c r="E6" s="27"/>
      <c r="F6" s="27">
        <v>12</v>
      </c>
      <c r="G6" s="27">
        <f t="shared" si="5"/>
        <v>1200</v>
      </c>
      <c r="H6" s="27">
        <f t="shared" si="6"/>
        <v>0</v>
      </c>
      <c r="I6" s="27">
        <v>12</v>
      </c>
      <c r="J6" s="52">
        <f t="shared" si="7"/>
        <v>1200</v>
      </c>
      <c r="K6" s="50">
        <f t="shared" si="0"/>
        <v>0</v>
      </c>
      <c r="L6" s="52">
        <v>12</v>
      </c>
      <c r="M6" s="52">
        <f t="shared" si="1"/>
        <v>1200</v>
      </c>
      <c r="N6" s="50">
        <f t="shared" si="2"/>
        <v>0</v>
      </c>
      <c r="O6" s="52">
        <v>20</v>
      </c>
      <c r="P6" s="53">
        <f t="shared" si="3"/>
        <v>2000</v>
      </c>
      <c r="Q6" s="50">
        <f t="shared" si="4"/>
        <v>0</v>
      </c>
      <c r="R6" s="52">
        <v>14</v>
      </c>
      <c r="S6" s="53">
        <f t="shared" si="8"/>
        <v>1400</v>
      </c>
      <c r="T6" s="50">
        <f t="shared" si="9"/>
        <v>0</v>
      </c>
      <c r="U6" s="52">
        <v>12</v>
      </c>
      <c r="V6" s="53">
        <f t="shared" si="10"/>
        <v>1200</v>
      </c>
      <c r="W6" s="50">
        <f t="shared" si="11"/>
        <v>0</v>
      </c>
      <c r="X6" s="72">
        <v>20</v>
      </c>
      <c r="Y6" s="73"/>
      <c r="Z6" s="91"/>
    </row>
    <row r="7" spans="1:26" ht="77.25" customHeight="1" outlineLevel="1" x14ac:dyDescent="0.3">
      <c r="A7" s="36">
        <v>4</v>
      </c>
      <c r="B7" s="31" t="s">
        <v>26</v>
      </c>
      <c r="C7" s="35" t="s">
        <v>23</v>
      </c>
      <c r="D7" s="27">
        <v>100</v>
      </c>
      <c r="E7" s="27"/>
      <c r="F7" s="27">
        <v>12</v>
      </c>
      <c r="G7" s="27">
        <f t="shared" si="5"/>
        <v>1200</v>
      </c>
      <c r="H7" s="27">
        <f t="shared" si="6"/>
        <v>0</v>
      </c>
      <c r="I7" s="27">
        <v>12</v>
      </c>
      <c r="J7" s="52">
        <f t="shared" si="7"/>
        <v>1200</v>
      </c>
      <c r="K7" s="50">
        <f t="shared" si="0"/>
        <v>0</v>
      </c>
      <c r="L7" s="52">
        <v>12</v>
      </c>
      <c r="M7" s="52">
        <f t="shared" si="1"/>
        <v>1200</v>
      </c>
      <c r="N7" s="50">
        <f t="shared" si="2"/>
        <v>0</v>
      </c>
      <c r="O7" s="52">
        <v>12</v>
      </c>
      <c r="P7" s="53">
        <f t="shared" si="3"/>
        <v>1200</v>
      </c>
      <c r="Q7" s="50">
        <f t="shared" si="4"/>
        <v>0</v>
      </c>
      <c r="R7" s="52">
        <v>18</v>
      </c>
      <c r="S7" s="53">
        <f t="shared" si="8"/>
        <v>1800</v>
      </c>
      <c r="T7" s="50">
        <f t="shared" si="9"/>
        <v>0</v>
      </c>
      <c r="U7" s="52">
        <v>12</v>
      </c>
      <c r="V7" s="53">
        <f t="shared" si="10"/>
        <v>1200</v>
      </c>
      <c r="W7" s="50">
        <f t="shared" si="11"/>
        <v>0</v>
      </c>
      <c r="X7" s="72">
        <v>15</v>
      </c>
      <c r="Y7" s="73"/>
      <c r="Z7" s="91"/>
    </row>
    <row r="8" spans="1:26" ht="77.25" customHeight="1" outlineLevel="1" x14ac:dyDescent="0.3">
      <c r="A8" s="36">
        <v>5</v>
      </c>
      <c r="B8" s="31" t="s">
        <v>27</v>
      </c>
      <c r="C8" s="35" t="s">
        <v>23</v>
      </c>
      <c r="D8" s="27">
        <v>100</v>
      </c>
      <c r="E8" s="27"/>
      <c r="F8" s="27">
        <v>18</v>
      </c>
      <c r="G8" s="27">
        <f t="shared" si="5"/>
        <v>1800</v>
      </c>
      <c r="H8" s="27">
        <f t="shared" si="6"/>
        <v>0</v>
      </c>
      <c r="I8" s="27">
        <v>18</v>
      </c>
      <c r="J8" s="52">
        <f t="shared" si="7"/>
        <v>1800</v>
      </c>
      <c r="K8" s="50">
        <f t="shared" si="0"/>
        <v>0</v>
      </c>
      <c r="L8" s="52">
        <v>18</v>
      </c>
      <c r="M8" s="52">
        <f t="shared" si="1"/>
        <v>1800</v>
      </c>
      <c r="N8" s="50">
        <f t="shared" si="2"/>
        <v>0</v>
      </c>
      <c r="O8" s="52">
        <v>18</v>
      </c>
      <c r="P8" s="53">
        <f t="shared" si="3"/>
        <v>1800</v>
      </c>
      <c r="Q8" s="50">
        <f t="shared" si="4"/>
        <v>0</v>
      </c>
      <c r="R8" s="52">
        <v>21</v>
      </c>
      <c r="S8" s="53">
        <f t="shared" si="8"/>
        <v>2100</v>
      </c>
      <c r="T8" s="50">
        <f t="shared" si="9"/>
        <v>0</v>
      </c>
      <c r="U8" s="52">
        <v>18</v>
      </c>
      <c r="V8" s="53">
        <f t="shared" si="10"/>
        <v>1800</v>
      </c>
      <c r="W8" s="50">
        <f t="shared" si="11"/>
        <v>0</v>
      </c>
      <c r="X8" s="72">
        <v>20</v>
      </c>
      <c r="Y8" s="73"/>
      <c r="Z8" s="91"/>
    </row>
    <row r="9" spans="1:26" ht="77.25" customHeight="1" outlineLevel="1" x14ac:dyDescent="0.3">
      <c r="A9" s="36">
        <v>6</v>
      </c>
      <c r="B9" s="31" t="s">
        <v>28</v>
      </c>
      <c r="C9" s="35" t="s">
        <v>23</v>
      </c>
      <c r="D9" s="27">
        <v>100</v>
      </c>
      <c r="E9" s="27"/>
      <c r="F9" s="27">
        <v>18</v>
      </c>
      <c r="G9" s="27">
        <f t="shared" si="5"/>
        <v>1800</v>
      </c>
      <c r="H9" s="27">
        <f t="shared" si="6"/>
        <v>0</v>
      </c>
      <c r="I9" s="27">
        <v>18</v>
      </c>
      <c r="J9" s="52">
        <f t="shared" si="7"/>
        <v>1800</v>
      </c>
      <c r="K9" s="50">
        <f t="shared" si="0"/>
        <v>0</v>
      </c>
      <c r="L9" s="52">
        <v>18</v>
      </c>
      <c r="M9" s="52">
        <f t="shared" si="1"/>
        <v>1800</v>
      </c>
      <c r="N9" s="50">
        <f t="shared" si="2"/>
        <v>0</v>
      </c>
      <c r="O9" s="52">
        <v>18</v>
      </c>
      <c r="P9" s="53">
        <f t="shared" si="3"/>
        <v>1800</v>
      </c>
      <c r="Q9" s="50">
        <f t="shared" si="4"/>
        <v>0</v>
      </c>
      <c r="R9" s="52">
        <v>23</v>
      </c>
      <c r="S9" s="53">
        <f t="shared" si="8"/>
        <v>2300</v>
      </c>
      <c r="T9" s="50">
        <f t="shared" si="9"/>
        <v>0</v>
      </c>
      <c r="U9" s="52">
        <v>25</v>
      </c>
      <c r="V9" s="53">
        <f t="shared" si="10"/>
        <v>2500</v>
      </c>
      <c r="W9" s="50">
        <f t="shared" si="11"/>
        <v>0</v>
      </c>
      <c r="X9" s="72">
        <v>20</v>
      </c>
      <c r="Y9" s="73"/>
      <c r="Z9" s="91"/>
    </row>
    <row r="10" spans="1:26" ht="77.25" customHeight="1" outlineLevel="1" x14ac:dyDescent="0.3">
      <c r="A10" s="36">
        <v>7</v>
      </c>
      <c r="B10" s="31" t="s">
        <v>29</v>
      </c>
      <c r="C10" s="35" t="s">
        <v>23</v>
      </c>
      <c r="D10" s="27">
        <v>100</v>
      </c>
      <c r="E10" s="27"/>
      <c r="F10" s="27">
        <v>20</v>
      </c>
      <c r="G10" s="27">
        <f t="shared" si="5"/>
        <v>2000</v>
      </c>
      <c r="H10" s="27">
        <f t="shared" si="6"/>
        <v>0</v>
      </c>
      <c r="I10" s="27">
        <v>20</v>
      </c>
      <c r="J10" s="52">
        <f t="shared" si="7"/>
        <v>2000</v>
      </c>
      <c r="K10" s="50">
        <f t="shared" si="0"/>
        <v>0</v>
      </c>
      <c r="L10" s="52">
        <v>20</v>
      </c>
      <c r="M10" s="52">
        <f t="shared" si="1"/>
        <v>2000</v>
      </c>
      <c r="N10" s="50">
        <f t="shared" si="2"/>
        <v>0</v>
      </c>
      <c r="O10" s="52">
        <v>20</v>
      </c>
      <c r="P10" s="53">
        <f t="shared" si="3"/>
        <v>2000</v>
      </c>
      <c r="Q10" s="50">
        <f t="shared" si="4"/>
        <v>0</v>
      </c>
      <c r="R10" s="52">
        <v>26</v>
      </c>
      <c r="S10" s="53">
        <f t="shared" si="8"/>
        <v>2600</v>
      </c>
      <c r="T10" s="50">
        <f t="shared" si="9"/>
        <v>0</v>
      </c>
      <c r="U10" s="52">
        <v>30</v>
      </c>
      <c r="V10" s="53">
        <f t="shared" si="10"/>
        <v>3000</v>
      </c>
      <c r="W10" s="50">
        <f t="shared" si="11"/>
        <v>0</v>
      </c>
      <c r="X10" s="72">
        <v>20</v>
      </c>
      <c r="Y10" s="73"/>
      <c r="Z10" s="91"/>
    </row>
    <row r="11" spans="1:26" ht="77.25" customHeight="1" outlineLevel="1" x14ac:dyDescent="0.3">
      <c r="A11" s="36">
        <v>8</v>
      </c>
      <c r="B11" s="31" t="s">
        <v>30</v>
      </c>
      <c r="C11" s="35" t="s">
        <v>31</v>
      </c>
      <c r="D11" s="27">
        <v>2</v>
      </c>
      <c r="E11" s="27"/>
      <c r="F11" s="27">
        <v>3000</v>
      </c>
      <c r="G11" s="27">
        <f t="shared" si="5"/>
        <v>6000</v>
      </c>
      <c r="H11" s="27">
        <f t="shared" si="6"/>
        <v>0</v>
      </c>
      <c r="I11" s="27">
        <v>3000</v>
      </c>
      <c r="J11" s="52">
        <f t="shared" si="7"/>
        <v>6000</v>
      </c>
      <c r="K11" s="50">
        <f t="shared" si="0"/>
        <v>0</v>
      </c>
      <c r="L11" s="52">
        <v>3000</v>
      </c>
      <c r="M11" s="52">
        <f t="shared" si="1"/>
        <v>6000</v>
      </c>
      <c r="N11" s="50">
        <f t="shared" si="2"/>
        <v>0</v>
      </c>
      <c r="O11" s="52">
        <v>3000</v>
      </c>
      <c r="P11" s="53">
        <f t="shared" si="3"/>
        <v>6000</v>
      </c>
      <c r="Q11" s="50">
        <f t="shared" si="4"/>
        <v>0</v>
      </c>
      <c r="R11" s="52">
        <v>6000</v>
      </c>
      <c r="S11" s="53">
        <f t="shared" si="8"/>
        <v>12000</v>
      </c>
      <c r="T11" s="50">
        <f t="shared" si="9"/>
        <v>0</v>
      </c>
      <c r="U11" s="52">
        <v>5000</v>
      </c>
      <c r="V11" s="53">
        <f t="shared" si="10"/>
        <v>10000</v>
      </c>
      <c r="W11" s="50">
        <f t="shared" si="11"/>
        <v>0</v>
      </c>
      <c r="X11" s="72">
        <v>3750</v>
      </c>
      <c r="Y11" s="73"/>
      <c r="Z11" s="91"/>
    </row>
    <row r="12" spans="1:26" ht="77.25" customHeight="1" outlineLevel="1" x14ac:dyDescent="0.3">
      <c r="A12" s="36">
        <v>9</v>
      </c>
      <c r="B12" s="31" t="s">
        <v>32</v>
      </c>
      <c r="C12" s="35" t="s">
        <v>31</v>
      </c>
      <c r="D12" s="27">
        <v>1</v>
      </c>
      <c r="E12" s="21">
        <v>20</v>
      </c>
      <c r="F12" s="27">
        <v>3500</v>
      </c>
      <c r="G12" s="27">
        <f t="shared" si="5"/>
        <v>3500</v>
      </c>
      <c r="H12" s="27">
        <f t="shared" si="6"/>
        <v>70000</v>
      </c>
      <c r="I12" s="27">
        <v>3500</v>
      </c>
      <c r="J12" s="52">
        <f t="shared" si="7"/>
        <v>3500</v>
      </c>
      <c r="K12" s="50">
        <f t="shared" si="0"/>
        <v>70000</v>
      </c>
      <c r="L12" s="52">
        <v>4500</v>
      </c>
      <c r="M12" s="52">
        <f t="shared" si="1"/>
        <v>4500</v>
      </c>
      <c r="N12" s="50">
        <f t="shared" si="2"/>
        <v>90000</v>
      </c>
      <c r="O12" s="52">
        <v>3500</v>
      </c>
      <c r="P12" s="53">
        <f t="shared" si="3"/>
        <v>3500</v>
      </c>
      <c r="Q12" s="50">
        <f t="shared" si="4"/>
        <v>70000</v>
      </c>
      <c r="R12" s="52">
        <v>3500</v>
      </c>
      <c r="S12" s="53">
        <v>3500</v>
      </c>
      <c r="T12" s="50">
        <f t="shared" si="9"/>
        <v>70000</v>
      </c>
      <c r="U12" s="52">
        <v>6500</v>
      </c>
      <c r="V12" s="53">
        <f t="shared" si="10"/>
        <v>6500</v>
      </c>
      <c r="W12" s="50">
        <f t="shared" si="11"/>
        <v>130000</v>
      </c>
      <c r="X12" s="72">
        <v>6000</v>
      </c>
      <c r="Y12" s="73">
        <f>X12*E12</f>
        <v>120000</v>
      </c>
      <c r="Z12" s="91"/>
    </row>
    <row r="13" spans="1:26" ht="77.25" customHeight="1" outlineLevel="1" x14ac:dyDescent="0.3">
      <c r="A13" s="36">
        <v>10</v>
      </c>
      <c r="B13" s="31" t="s">
        <v>33</v>
      </c>
      <c r="C13" s="35" t="s">
        <v>31</v>
      </c>
      <c r="D13" s="27">
        <v>2</v>
      </c>
      <c r="E13" s="27"/>
      <c r="F13" s="27">
        <v>300</v>
      </c>
      <c r="G13" s="27">
        <f t="shared" si="5"/>
        <v>600</v>
      </c>
      <c r="H13" s="27">
        <f t="shared" si="6"/>
        <v>0</v>
      </c>
      <c r="I13" s="27">
        <v>300</v>
      </c>
      <c r="J13" s="52">
        <f t="shared" si="7"/>
        <v>600</v>
      </c>
      <c r="K13" s="50">
        <f t="shared" si="0"/>
        <v>0</v>
      </c>
      <c r="L13" s="52">
        <v>300</v>
      </c>
      <c r="M13" s="52">
        <f t="shared" si="1"/>
        <v>600</v>
      </c>
      <c r="N13" s="50">
        <f t="shared" si="2"/>
        <v>0</v>
      </c>
      <c r="O13" s="52">
        <v>300</v>
      </c>
      <c r="P13" s="53">
        <f t="shared" si="3"/>
        <v>600</v>
      </c>
      <c r="Q13" s="50">
        <f t="shared" si="4"/>
        <v>0</v>
      </c>
      <c r="R13" s="52">
        <v>1800</v>
      </c>
      <c r="S13" s="53">
        <f t="shared" si="8"/>
        <v>3600</v>
      </c>
      <c r="T13" s="50">
        <f t="shared" si="9"/>
        <v>0</v>
      </c>
      <c r="U13" s="52">
        <v>1500</v>
      </c>
      <c r="V13" s="53">
        <f t="shared" si="10"/>
        <v>3000</v>
      </c>
      <c r="W13" s="50">
        <f t="shared" si="11"/>
        <v>0</v>
      </c>
      <c r="X13" s="72">
        <v>800</v>
      </c>
      <c r="Y13" s="73"/>
      <c r="Z13" s="91"/>
    </row>
    <row r="14" spans="1:26" ht="77.25" customHeight="1" outlineLevel="1" x14ac:dyDescent="0.3">
      <c r="A14" s="36">
        <v>11</v>
      </c>
      <c r="B14" s="31" t="s">
        <v>34</v>
      </c>
      <c r="C14" s="35" t="s">
        <v>23</v>
      </c>
      <c r="D14" s="27">
        <v>100</v>
      </c>
      <c r="E14" s="27"/>
      <c r="F14" s="27">
        <v>22</v>
      </c>
      <c r="G14" s="27">
        <f t="shared" si="5"/>
        <v>2200</v>
      </c>
      <c r="H14" s="27">
        <f t="shared" si="6"/>
        <v>0</v>
      </c>
      <c r="I14" s="27">
        <v>22</v>
      </c>
      <c r="J14" s="52">
        <f t="shared" si="7"/>
        <v>2200</v>
      </c>
      <c r="K14" s="50">
        <f t="shared" si="0"/>
        <v>0</v>
      </c>
      <c r="L14" s="52">
        <v>22</v>
      </c>
      <c r="M14" s="52">
        <f t="shared" si="1"/>
        <v>2200</v>
      </c>
      <c r="N14" s="50">
        <f t="shared" si="2"/>
        <v>0</v>
      </c>
      <c r="O14" s="52">
        <v>22</v>
      </c>
      <c r="P14" s="53">
        <f t="shared" si="3"/>
        <v>2200</v>
      </c>
      <c r="Q14" s="50">
        <f t="shared" si="4"/>
        <v>0</v>
      </c>
      <c r="R14" s="52">
        <v>24</v>
      </c>
      <c r="S14" s="53">
        <f t="shared" si="8"/>
        <v>2400</v>
      </c>
      <c r="T14" s="50">
        <f t="shared" si="9"/>
        <v>0</v>
      </c>
      <c r="U14" s="52">
        <v>25</v>
      </c>
      <c r="V14" s="53">
        <f t="shared" si="10"/>
        <v>2500</v>
      </c>
      <c r="W14" s="50">
        <f t="shared" si="11"/>
        <v>0</v>
      </c>
      <c r="X14" s="72">
        <v>23</v>
      </c>
      <c r="Y14" s="73"/>
      <c r="Z14" s="91"/>
    </row>
    <row r="15" spans="1:26" ht="77.25" customHeight="1" outlineLevel="1" x14ac:dyDescent="0.3">
      <c r="A15" s="36">
        <v>12</v>
      </c>
      <c r="B15" s="31" t="s">
        <v>35</v>
      </c>
      <c r="C15" s="35" t="s">
        <v>23</v>
      </c>
      <c r="D15" s="27">
        <v>100</v>
      </c>
      <c r="E15" s="27"/>
      <c r="F15" s="27">
        <v>15</v>
      </c>
      <c r="G15" s="27">
        <f t="shared" si="5"/>
        <v>1500</v>
      </c>
      <c r="H15" s="27">
        <f t="shared" si="6"/>
        <v>0</v>
      </c>
      <c r="I15" s="27">
        <v>15</v>
      </c>
      <c r="J15" s="52">
        <f t="shared" si="7"/>
        <v>1500</v>
      </c>
      <c r="K15" s="50">
        <f t="shared" si="0"/>
        <v>0</v>
      </c>
      <c r="L15" s="52">
        <v>15</v>
      </c>
      <c r="M15" s="52">
        <f t="shared" si="1"/>
        <v>1500</v>
      </c>
      <c r="N15" s="50">
        <f t="shared" si="2"/>
        <v>0</v>
      </c>
      <c r="O15" s="52">
        <v>15</v>
      </c>
      <c r="P15" s="53">
        <f t="shared" si="3"/>
        <v>1500</v>
      </c>
      <c r="Q15" s="50">
        <f t="shared" si="4"/>
        <v>0</v>
      </c>
      <c r="R15" s="52">
        <v>18</v>
      </c>
      <c r="S15" s="53">
        <f t="shared" si="8"/>
        <v>1800</v>
      </c>
      <c r="T15" s="50">
        <f t="shared" si="9"/>
        <v>0</v>
      </c>
      <c r="U15" s="52">
        <v>18</v>
      </c>
      <c r="V15" s="53">
        <f t="shared" si="10"/>
        <v>1800</v>
      </c>
      <c r="W15" s="50">
        <f t="shared" si="11"/>
        <v>0</v>
      </c>
      <c r="X15" s="72">
        <v>15</v>
      </c>
      <c r="Y15" s="73"/>
      <c r="Z15" s="91"/>
    </row>
    <row r="16" spans="1:26" ht="77.25" customHeight="1" outlineLevel="1" x14ac:dyDescent="0.3">
      <c r="A16" s="36">
        <v>13</v>
      </c>
      <c r="B16" s="31" t="s">
        <v>36</v>
      </c>
      <c r="C16" s="35" t="s">
        <v>23</v>
      </c>
      <c r="D16" s="27">
        <v>100</v>
      </c>
      <c r="E16" s="27"/>
      <c r="F16" s="27">
        <v>25</v>
      </c>
      <c r="G16" s="27">
        <f t="shared" si="5"/>
        <v>2500</v>
      </c>
      <c r="H16" s="27">
        <f t="shared" si="6"/>
        <v>0</v>
      </c>
      <c r="I16" s="27">
        <v>25</v>
      </c>
      <c r="J16" s="52">
        <f t="shared" si="7"/>
        <v>2500</v>
      </c>
      <c r="K16" s="50">
        <f t="shared" si="0"/>
        <v>0</v>
      </c>
      <c r="L16" s="52">
        <v>25</v>
      </c>
      <c r="M16" s="52">
        <f t="shared" si="1"/>
        <v>2500</v>
      </c>
      <c r="N16" s="50">
        <f t="shared" si="2"/>
        <v>0</v>
      </c>
      <c r="O16" s="52">
        <v>25</v>
      </c>
      <c r="P16" s="53">
        <f t="shared" si="3"/>
        <v>2500</v>
      </c>
      <c r="Q16" s="50">
        <f t="shared" si="4"/>
        <v>0</v>
      </c>
      <c r="R16" s="52">
        <v>27</v>
      </c>
      <c r="S16" s="53">
        <f t="shared" si="8"/>
        <v>2700</v>
      </c>
      <c r="T16" s="50">
        <f t="shared" si="9"/>
        <v>0</v>
      </c>
      <c r="U16" s="52">
        <v>40</v>
      </c>
      <c r="V16" s="53">
        <f t="shared" si="10"/>
        <v>4000</v>
      </c>
      <c r="W16" s="50">
        <f t="shared" si="11"/>
        <v>0</v>
      </c>
      <c r="X16" s="72">
        <v>40</v>
      </c>
      <c r="Y16" s="73"/>
      <c r="Z16" s="91"/>
    </row>
    <row r="17" spans="1:26" ht="77.25" customHeight="1" outlineLevel="1" x14ac:dyDescent="0.3">
      <c r="A17" s="36">
        <v>14</v>
      </c>
      <c r="B17" s="31" t="s">
        <v>37</v>
      </c>
      <c r="C17" s="35" t="s">
        <v>20</v>
      </c>
      <c r="D17" s="27">
        <v>1</v>
      </c>
      <c r="E17" s="27"/>
      <c r="F17" s="27">
        <v>3500</v>
      </c>
      <c r="G17" s="27">
        <f t="shared" si="5"/>
        <v>3500</v>
      </c>
      <c r="H17" s="27">
        <f t="shared" si="6"/>
        <v>0</v>
      </c>
      <c r="I17" s="27">
        <v>3500</v>
      </c>
      <c r="J17" s="52">
        <f t="shared" si="7"/>
        <v>3500</v>
      </c>
      <c r="K17" s="50">
        <f t="shared" si="0"/>
        <v>0</v>
      </c>
      <c r="L17" s="52">
        <v>3500</v>
      </c>
      <c r="M17" s="52">
        <f t="shared" si="1"/>
        <v>3500</v>
      </c>
      <c r="N17" s="50">
        <f t="shared" si="2"/>
        <v>0</v>
      </c>
      <c r="O17" s="52">
        <v>3500</v>
      </c>
      <c r="P17" s="53">
        <f t="shared" si="3"/>
        <v>3500</v>
      </c>
      <c r="Q17" s="50">
        <f t="shared" si="4"/>
        <v>0</v>
      </c>
      <c r="R17" s="52">
        <v>3600</v>
      </c>
      <c r="S17" s="53">
        <f t="shared" si="8"/>
        <v>3600</v>
      </c>
      <c r="T17" s="50">
        <f t="shared" si="9"/>
        <v>0</v>
      </c>
      <c r="U17" s="52">
        <v>3500</v>
      </c>
      <c r="V17" s="53">
        <f t="shared" si="10"/>
        <v>3500</v>
      </c>
      <c r="W17" s="50">
        <f t="shared" si="11"/>
        <v>0</v>
      </c>
      <c r="X17" s="72">
        <v>3500</v>
      </c>
      <c r="Y17" s="73"/>
      <c r="Z17" s="91"/>
    </row>
    <row r="18" spans="1:26" ht="77.25" customHeight="1" outlineLevel="1" x14ac:dyDescent="0.3">
      <c r="A18" s="36">
        <v>15</v>
      </c>
      <c r="B18" s="31" t="s">
        <v>216</v>
      </c>
      <c r="C18" s="35" t="s">
        <v>23</v>
      </c>
      <c r="D18" s="27">
        <v>100</v>
      </c>
      <c r="E18" s="27"/>
      <c r="F18" s="27">
        <v>50</v>
      </c>
      <c r="G18" s="27">
        <f t="shared" si="5"/>
        <v>5000</v>
      </c>
      <c r="H18" s="27">
        <f t="shared" si="6"/>
        <v>0</v>
      </c>
      <c r="I18" s="27">
        <v>50</v>
      </c>
      <c r="J18" s="52">
        <f t="shared" si="7"/>
        <v>5000</v>
      </c>
      <c r="K18" s="50">
        <f t="shared" si="0"/>
        <v>0</v>
      </c>
      <c r="L18" s="52">
        <v>50</v>
      </c>
      <c r="M18" s="52">
        <f t="shared" si="1"/>
        <v>5000</v>
      </c>
      <c r="N18" s="50">
        <f t="shared" si="2"/>
        <v>0</v>
      </c>
      <c r="O18" s="52">
        <v>50</v>
      </c>
      <c r="P18" s="53">
        <f t="shared" si="3"/>
        <v>5000</v>
      </c>
      <c r="Q18" s="50">
        <f t="shared" si="4"/>
        <v>0</v>
      </c>
      <c r="R18" s="52">
        <v>55</v>
      </c>
      <c r="S18" s="53">
        <f t="shared" si="8"/>
        <v>5500</v>
      </c>
      <c r="T18" s="50">
        <f t="shared" si="9"/>
        <v>0</v>
      </c>
      <c r="U18" s="52">
        <v>60</v>
      </c>
      <c r="V18" s="53">
        <f t="shared" si="10"/>
        <v>6000</v>
      </c>
      <c r="W18" s="50">
        <f t="shared" si="11"/>
        <v>0</v>
      </c>
      <c r="X18" s="72">
        <v>40</v>
      </c>
      <c r="Y18" s="73"/>
      <c r="Z18" s="91"/>
    </row>
    <row r="19" spans="1:26" ht="110.25" customHeight="1" outlineLevel="1" x14ac:dyDescent="0.3">
      <c r="A19" s="36">
        <v>16</v>
      </c>
      <c r="B19" s="31" t="s">
        <v>38</v>
      </c>
      <c r="C19" s="35" t="s">
        <v>39</v>
      </c>
      <c r="D19" s="27">
        <v>50</v>
      </c>
      <c r="E19" s="27"/>
      <c r="F19" s="27">
        <v>150</v>
      </c>
      <c r="G19" s="27">
        <f t="shared" si="5"/>
        <v>7500</v>
      </c>
      <c r="H19" s="27">
        <f t="shared" si="6"/>
        <v>0</v>
      </c>
      <c r="I19" s="27">
        <v>150</v>
      </c>
      <c r="J19" s="52">
        <f t="shared" si="7"/>
        <v>7500</v>
      </c>
      <c r="K19" s="50">
        <f t="shared" si="0"/>
        <v>0</v>
      </c>
      <c r="L19" s="52">
        <v>150</v>
      </c>
      <c r="M19" s="52">
        <f t="shared" si="1"/>
        <v>7500</v>
      </c>
      <c r="N19" s="50">
        <f t="shared" si="2"/>
        <v>0</v>
      </c>
      <c r="O19" s="52">
        <v>175</v>
      </c>
      <c r="P19" s="53">
        <f t="shared" si="3"/>
        <v>8750</v>
      </c>
      <c r="Q19" s="50">
        <f t="shared" si="4"/>
        <v>0</v>
      </c>
      <c r="R19" s="52">
        <v>160</v>
      </c>
      <c r="S19" s="53">
        <f t="shared" si="8"/>
        <v>8000</v>
      </c>
      <c r="T19" s="50">
        <f t="shared" si="9"/>
        <v>0</v>
      </c>
      <c r="U19" s="52">
        <v>150</v>
      </c>
      <c r="V19" s="53">
        <f t="shared" si="10"/>
        <v>7500</v>
      </c>
      <c r="W19" s="50">
        <f t="shared" si="11"/>
        <v>0</v>
      </c>
      <c r="X19" s="72">
        <v>150</v>
      </c>
      <c r="Y19" s="73"/>
      <c r="Z19" s="91"/>
    </row>
    <row r="20" spans="1:26" ht="77.25" customHeight="1" outlineLevel="1" x14ac:dyDescent="0.3">
      <c r="A20" s="36">
        <v>17</v>
      </c>
      <c r="B20" s="31" t="s">
        <v>40</v>
      </c>
      <c r="C20" s="35" t="s">
        <v>39</v>
      </c>
      <c r="D20" s="27">
        <v>15</v>
      </c>
      <c r="E20" s="27"/>
      <c r="F20" s="27">
        <v>250</v>
      </c>
      <c r="G20" s="27">
        <f t="shared" si="5"/>
        <v>3750</v>
      </c>
      <c r="H20" s="27">
        <f t="shared" si="6"/>
        <v>0</v>
      </c>
      <c r="I20" s="27">
        <v>250</v>
      </c>
      <c r="J20" s="52">
        <f t="shared" si="7"/>
        <v>3750</v>
      </c>
      <c r="K20" s="50">
        <f t="shared" si="0"/>
        <v>0</v>
      </c>
      <c r="L20" s="52">
        <v>250</v>
      </c>
      <c r="M20" s="52">
        <f t="shared" si="1"/>
        <v>3750</v>
      </c>
      <c r="N20" s="50">
        <f t="shared" si="2"/>
        <v>0</v>
      </c>
      <c r="O20" s="52">
        <v>285</v>
      </c>
      <c r="P20" s="53">
        <f t="shared" si="3"/>
        <v>4275</v>
      </c>
      <c r="Q20" s="50">
        <f t="shared" si="4"/>
        <v>0</v>
      </c>
      <c r="R20" s="52">
        <v>250</v>
      </c>
      <c r="S20" s="53">
        <f t="shared" si="8"/>
        <v>3750</v>
      </c>
      <c r="T20" s="50">
        <f t="shared" si="9"/>
        <v>0</v>
      </c>
      <c r="U20" s="52">
        <v>250</v>
      </c>
      <c r="V20" s="53">
        <f t="shared" si="10"/>
        <v>3750</v>
      </c>
      <c r="W20" s="50">
        <f t="shared" si="11"/>
        <v>0</v>
      </c>
      <c r="X20" s="72">
        <v>250</v>
      </c>
      <c r="Y20" s="73"/>
      <c r="Z20" s="91"/>
    </row>
    <row r="21" spans="1:26" ht="77.25" customHeight="1" outlineLevel="1" x14ac:dyDescent="0.3">
      <c r="A21" s="36">
        <v>18</v>
      </c>
      <c r="B21" s="31" t="s">
        <v>41</v>
      </c>
      <c r="C21" s="35" t="s">
        <v>23</v>
      </c>
      <c r="D21" s="27">
        <v>850</v>
      </c>
      <c r="E21" s="21">
        <v>950</v>
      </c>
      <c r="F21" s="27">
        <v>65</v>
      </c>
      <c r="G21" s="27">
        <f t="shared" si="5"/>
        <v>55250</v>
      </c>
      <c r="H21" s="27">
        <f t="shared" si="6"/>
        <v>61750</v>
      </c>
      <c r="I21" s="27">
        <v>65</v>
      </c>
      <c r="J21" s="52">
        <f t="shared" si="7"/>
        <v>55250</v>
      </c>
      <c r="K21" s="50">
        <f t="shared" si="0"/>
        <v>61750</v>
      </c>
      <c r="L21" s="52">
        <v>65</v>
      </c>
      <c r="M21" s="52">
        <f t="shared" si="1"/>
        <v>55250</v>
      </c>
      <c r="N21" s="50">
        <f t="shared" si="2"/>
        <v>61750</v>
      </c>
      <c r="O21" s="52">
        <v>65</v>
      </c>
      <c r="P21" s="53">
        <f t="shared" si="3"/>
        <v>55250</v>
      </c>
      <c r="Q21" s="50">
        <f t="shared" si="4"/>
        <v>61750</v>
      </c>
      <c r="R21" s="52">
        <v>70</v>
      </c>
      <c r="S21" s="53">
        <f t="shared" si="8"/>
        <v>59500</v>
      </c>
      <c r="T21" s="50">
        <f t="shared" si="9"/>
        <v>66500</v>
      </c>
      <c r="U21" s="52">
        <v>65</v>
      </c>
      <c r="V21" s="53">
        <f t="shared" si="10"/>
        <v>55250</v>
      </c>
      <c r="W21" s="50">
        <f t="shared" si="11"/>
        <v>61750</v>
      </c>
      <c r="X21" s="72">
        <v>70</v>
      </c>
      <c r="Y21" s="73">
        <f>X21*E21</f>
        <v>66500</v>
      </c>
      <c r="Z21" s="91"/>
    </row>
    <row r="22" spans="1:26" ht="77.25" customHeight="1" outlineLevel="1" x14ac:dyDescent="0.3">
      <c r="A22" s="36">
        <v>19</v>
      </c>
      <c r="B22" s="31" t="s">
        <v>42</v>
      </c>
      <c r="C22" s="35" t="s">
        <v>23</v>
      </c>
      <c r="D22" s="27">
        <v>10</v>
      </c>
      <c r="E22" s="27"/>
      <c r="F22" s="27">
        <v>80</v>
      </c>
      <c r="G22" s="27">
        <f t="shared" si="5"/>
        <v>800</v>
      </c>
      <c r="H22" s="27">
        <f t="shared" si="6"/>
        <v>0</v>
      </c>
      <c r="I22" s="27">
        <v>80</v>
      </c>
      <c r="J22" s="52">
        <f t="shared" si="7"/>
        <v>800</v>
      </c>
      <c r="K22" s="50">
        <f t="shared" si="0"/>
        <v>0</v>
      </c>
      <c r="L22" s="52">
        <v>80</v>
      </c>
      <c r="M22" s="52">
        <f t="shared" si="1"/>
        <v>800</v>
      </c>
      <c r="N22" s="50">
        <f t="shared" si="2"/>
        <v>0</v>
      </c>
      <c r="O22" s="52">
        <v>80</v>
      </c>
      <c r="P22" s="53">
        <f t="shared" si="3"/>
        <v>800</v>
      </c>
      <c r="Q22" s="50">
        <f t="shared" si="4"/>
        <v>0</v>
      </c>
      <c r="R22" s="52">
        <v>84</v>
      </c>
      <c r="S22" s="53">
        <f t="shared" si="8"/>
        <v>840</v>
      </c>
      <c r="T22" s="50">
        <f t="shared" si="9"/>
        <v>0</v>
      </c>
      <c r="U22" s="52">
        <v>80</v>
      </c>
      <c r="V22" s="53">
        <f t="shared" si="10"/>
        <v>800</v>
      </c>
      <c r="W22" s="50">
        <f t="shared" si="11"/>
        <v>0</v>
      </c>
      <c r="X22" s="72">
        <v>70</v>
      </c>
      <c r="Y22" s="73"/>
      <c r="Z22" s="91"/>
    </row>
    <row r="23" spans="1:26" ht="77.25" customHeight="1" outlineLevel="1" x14ac:dyDescent="0.3">
      <c r="A23" s="36">
        <v>20</v>
      </c>
      <c r="B23" s="31" t="s">
        <v>43</v>
      </c>
      <c r="C23" s="35" t="s">
        <v>23</v>
      </c>
      <c r="D23" s="27">
        <v>1</v>
      </c>
      <c r="E23" s="27"/>
      <c r="F23" s="27">
        <v>95</v>
      </c>
      <c r="G23" s="27">
        <f t="shared" si="5"/>
        <v>95</v>
      </c>
      <c r="H23" s="27">
        <f t="shared" si="6"/>
        <v>0</v>
      </c>
      <c r="I23" s="27">
        <v>95</v>
      </c>
      <c r="J23" s="52">
        <f t="shared" si="7"/>
        <v>95</v>
      </c>
      <c r="K23" s="50">
        <f t="shared" si="0"/>
        <v>0</v>
      </c>
      <c r="L23" s="52">
        <v>95</v>
      </c>
      <c r="M23" s="52">
        <f t="shared" si="1"/>
        <v>95</v>
      </c>
      <c r="N23" s="50">
        <f t="shared" si="2"/>
        <v>0</v>
      </c>
      <c r="O23" s="52">
        <v>105</v>
      </c>
      <c r="P23" s="53">
        <f t="shared" si="3"/>
        <v>105</v>
      </c>
      <c r="Q23" s="50">
        <f t="shared" si="4"/>
        <v>0</v>
      </c>
      <c r="R23" s="52">
        <v>100</v>
      </c>
      <c r="S23" s="53">
        <f t="shared" si="8"/>
        <v>100</v>
      </c>
      <c r="T23" s="50">
        <f t="shared" si="9"/>
        <v>0</v>
      </c>
      <c r="U23" s="52">
        <v>95</v>
      </c>
      <c r="V23" s="53">
        <f t="shared" si="10"/>
        <v>95</v>
      </c>
      <c r="W23" s="50">
        <f t="shared" si="11"/>
        <v>0</v>
      </c>
      <c r="X23" s="72">
        <v>70</v>
      </c>
      <c r="Y23" s="73"/>
      <c r="Z23" s="91"/>
    </row>
    <row r="24" spans="1:26" ht="77.25" customHeight="1" outlineLevel="1" x14ac:dyDescent="0.3">
      <c r="A24" s="36">
        <v>21</v>
      </c>
      <c r="B24" s="31" t="s">
        <v>44</v>
      </c>
      <c r="C24" s="35" t="s">
        <v>23</v>
      </c>
      <c r="D24" s="27">
        <v>1</v>
      </c>
      <c r="E24" s="27"/>
      <c r="F24" s="27">
        <v>145</v>
      </c>
      <c r="G24" s="27">
        <f t="shared" si="5"/>
        <v>145</v>
      </c>
      <c r="H24" s="27">
        <f t="shared" si="6"/>
        <v>0</v>
      </c>
      <c r="I24" s="27">
        <v>145</v>
      </c>
      <c r="J24" s="52">
        <f t="shared" si="7"/>
        <v>145</v>
      </c>
      <c r="K24" s="50">
        <f t="shared" si="0"/>
        <v>0</v>
      </c>
      <c r="L24" s="52">
        <v>145</v>
      </c>
      <c r="M24" s="52">
        <f t="shared" si="1"/>
        <v>145</v>
      </c>
      <c r="N24" s="50">
        <f t="shared" si="2"/>
        <v>0</v>
      </c>
      <c r="O24" s="52">
        <v>145</v>
      </c>
      <c r="P24" s="53">
        <f t="shared" si="3"/>
        <v>145</v>
      </c>
      <c r="Q24" s="50">
        <f t="shared" si="4"/>
        <v>0</v>
      </c>
      <c r="R24" s="52">
        <v>152</v>
      </c>
      <c r="S24" s="53">
        <f t="shared" si="8"/>
        <v>152</v>
      </c>
      <c r="T24" s="50">
        <f t="shared" si="9"/>
        <v>0</v>
      </c>
      <c r="U24" s="52">
        <v>145</v>
      </c>
      <c r="V24" s="53">
        <f t="shared" si="10"/>
        <v>145</v>
      </c>
      <c r="W24" s="50">
        <f t="shared" si="11"/>
        <v>0</v>
      </c>
      <c r="X24" s="72">
        <v>155</v>
      </c>
      <c r="Y24" s="73"/>
      <c r="Z24" s="91"/>
    </row>
    <row r="25" spans="1:26" ht="77.25" customHeight="1" outlineLevel="1" x14ac:dyDescent="0.3">
      <c r="A25" s="36">
        <v>22</v>
      </c>
      <c r="B25" s="31" t="s">
        <v>45</v>
      </c>
      <c r="C25" s="35" t="s">
        <v>23</v>
      </c>
      <c r="D25" s="27">
        <v>1</v>
      </c>
      <c r="E25" s="27"/>
      <c r="F25" s="27">
        <v>165</v>
      </c>
      <c r="G25" s="27">
        <f t="shared" si="5"/>
        <v>165</v>
      </c>
      <c r="H25" s="27">
        <f t="shared" si="6"/>
        <v>0</v>
      </c>
      <c r="I25" s="27">
        <v>165</v>
      </c>
      <c r="J25" s="52">
        <f t="shared" si="7"/>
        <v>165</v>
      </c>
      <c r="K25" s="50">
        <f t="shared" si="0"/>
        <v>0</v>
      </c>
      <c r="L25" s="52">
        <v>165</v>
      </c>
      <c r="M25" s="52">
        <f t="shared" si="1"/>
        <v>165</v>
      </c>
      <c r="N25" s="50">
        <f t="shared" si="2"/>
        <v>0</v>
      </c>
      <c r="O25" s="52">
        <v>165</v>
      </c>
      <c r="P25" s="53">
        <f t="shared" si="3"/>
        <v>165</v>
      </c>
      <c r="Q25" s="50">
        <f t="shared" si="4"/>
        <v>0</v>
      </c>
      <c r="R25" s="52">
        <v>169</v>
      </c>
      <c r="S25" s="53">
        <f t="shared" si="8"/>
        <v>169</v>
      </c>
      <c r="T25" s="50">
        <f t="shared" si="9"/>
        <v>0</v>
      </c>
      <c r="U25" s="52">
        <v>175</v>
      </c>
      <c r="V25" s="53">
        <f t="shared" si="10"/>
        <v>175</v>
      </c>
      <c r="W25" s="50">
        <f t="shared" si="11"/>
        <v>0</v>
      </c>
      <c r="X25" s="72">
        <v>165</v>
      </c>
      <c r="Y25" s="73"/>
      <c r="Z25" s="91"/>
    </row>
    <row r="26" spans="1:26" ht="77.25" customHeight="1" outlineLevel="1" x14ac:dyDescent="0.3">
      <c r="A26" s="36">
        <v>23</v>
      </c>
      <c r="B26" s="31" t="s">
        <v>46</v>
      </c>
      <c r="C26" s="35" t="s">
        <v>23</v>
      </c>
      <c r="D26" s="27">
        <v>1</v>
      </c>
      <c r="E26" s="27"/>
      <c r="F26" s="27">
        <v>210</v>
      </c>
      <c r="G26" s="27">
        <f t="shared" si="5"/>
        <v>210</v>
      </c>
      <c r="H26" s="27">
        <f t="shared" si="6"/>
        <v>0</v>
      </c>
      <c r="I26" s="27">
        <v>210</v>
      </c>
      <c r="J26" s="52">
        <f t="shared" si="7"/>
        <v>210</v>
      </c>
      <c r="K26" s="50">
        <f t="shared" si="0"/>
        <v>0</v>
      </c>
      <c r="L26" s="52">
        <v>210</v>
      </c>
      <c r="M26" s="52">
        <f t="shared" si="1"/>
        <v>210</v>
      </c>
      <c r="N26" s="50">
        <f t="shared" si="2"/>
        <v>0</v>
      </c>
      <c r="O26" s="52">
        <v>210</v>
      </c>
      <c r="P26" s="53">
        <f t="shared" si="3"/>
        <v>210</v>
      </c>
      <c r="Q26" s="50">
        <f t="shared" si="4"/>
        <v>0</v>
      </c>
      <c r="R26" s="52">
        <v>215</v>
      </c>
      <c r="S26" s="53">
        <f t="shared" si="8"/>
        <v>215</v>
      </c>
      <c r="T26" s="50">
        <f t="shared" si="9"/>
        <v>0</v>
      </c>
      <c r="U26" s="52">
        <v>225</v>
      </c>
      <c r="V26" s="53">
        <f t="shared" si="10"/>
        <v>225</v>
      </c>
      <c r="W26" s="50">
        <f t="shared" si="11"/>
        <v>0</v>
      </c>
      <c r="X26" s="72">
        <v>210</v>
      </c>
      <c r="Y26" s="73"/>
      <c r="Z26" s="91"/>
    </row>
    <row r="27" spans="1:26" ht="77.25" customHeight="1" outlineLevel="1" x14ac:dyDescent="0.3">
      <c r="A27" s="36">
        <v>24</v>
      </c>
      <c r="B27" s="31" t="s">
        <v>47</v>
      </c>
      <c r="C27" s="35" t="s">
        <v>23</v>
      </c>
      <c r="D27" s="27">
        <v>2025</v>
      </c>
      <c r="E27" s="21">
        <v>2400</v>
      </c>
      <c r="F27" s="27">
        <v>160</v>
      </c>
      <c r="G27" s="27">
        <f t="shared" si="5"/>
        <v>324000</v>
      </c>
      <c r="H27" s="27">
        <f t="shared" si="6"/>
        <v>384000</v>
      </c>
      <c r="I27" s="27">
        <v>160</v>
      </c>
      <c r="J27" s="52">
        <f t="shared" si="7"/>
        <v>324000</v>
      </c>
      <c r="K27" s="50">
        <f t="shared" si="0"/>
        <v>384000</v>
      </c>
      <c r="L27" s="52">
        <v>160</v>
      </c>
      <c r="M27" s="52">
        <f t="shared" si="1"/>
        <v>324000</v>
      </c>
      <c r="N27" s="50">
        <f t="shared" si="2"/>
        <v>384000</v>
      </c>
      <c r="O27" s="52">
        <v>160</v>
      </c>
      <c r="P27" s="53">
        <f t="shared" si="3"/>
        <v>324000</v>
      </c>
      <c r="Q27" s="50">
        <f t="shared" si="4"/>
        <v>384000</v>
      </c>
      <c r="R27" s="46">
        <v>160</v>
      </c>
      <c r="S27" s="53">
        <f t="shared" si="8"/>
        <v>324000</v>
      </c>
      <c r="T27" s="50">
        <f t="shared" si="9"/>
        <v>384000</v>
      </c>
      <c r="U27" s="52">
        <v>160</v>
      </c>
      <c r="V27" s="53">
        <f t="shared" si="10"/>
        <v>324000</v>
      </c>
      <c r="W27" s="50">
        <f t="shared" si="11"/>
        <v>384000</v>
      </c>
      <c r="X27" s="72">
        <v>155</v>
      </c>
      <c r="Y27" s="73">
        <f>X27*E27</f>
        <v>372000</v>
      </c>
      <c r="Z27" s="91"/>
    </row>
    <row r="28" spans="1:26" ht="77.25" customHeight="1" outlineLevel="1" x14ac:dyDescent="0.3">
      <c r="A28" s="36">
        <v>25</v>
      </c>
      <c r="B28" s="31" t="s">
        <v>48</v>
      </c>
      <c r="C28" s="35" t="s">
        <v>23</v>
      </c>
      <c r="D28" s="27">
        <v>150</v>
      </c>
      <c r="E28" s="27"/>
      <c r="F28" s="27">
        <v>160</v>
      </c>
      <c r="G28" s="27">
        <f t="shared" si="5"/>
        <v>24000</v>
      </c>
      <c r="H28" s="27">
        <f t="shared" si="6"/>
        <v>0</v>
      </c>
      <c r="I28" s="27">
        <v>160</v>
      </c>
      <c r="J28" s="52">
        <f t="shared" si="7"/>
        <v>24000</v>
      </c>
      <c r="K28" s="50">
        <f t="shared" si="0"/>
        <v>0</v>
      </c>
      <c r="L28" s="52">
        <v>160</v>
      </c>
      <c r="M28" s="52">
        <f t="shared" si="1"/>
        <v>24000</v>
      </c>
      <c r="N28" s="50">
        <f t="shared" si="2"/>
        <v>0</v>
      </c>
      <c r="O28" s="52">
        <v>160</v>
      </c>
      <c r="P28" s="53">
        <f t="shared" si="3"/>
        <v>24000</v>
      </c>
      <c r="Q28" s="50">
        <f t="shared" si="4"/>
        <v>0</v>
      </c>
      <c r="R28" s="52">
        <v>170</v>
      </c>
      <c r="S28" s="53">
        <f t="shared" si="8"/>
        <v>25500</v>
      </c>
      <c r="T28" s="50">
        <f t="shared" si="9"/>
        <v>0</v>
      </c>
      <c r="U28" s="52">
        <v>185</v>
      </c>
      <c r="V28" s="53">
        <f t="shared" si="10"/>
        <v>27750</v>
      </c>
      <c r="W28" s="50">
        <f t="shared" si="11"/>
        <v>0</v>
      </c>
      <c r="X28" s="72"/>
      <c r="Y28" s="73"/>
      <c r="Z28" s="91"/>
    </row>
    <row r="29" spans="1:26" ht="77.25" customHeight="1" outlineLevel="1" x14ac:dyDescent="0.3">
      <c r="A29" s="36">
        <v>26</v>
      </c>
      <c r="B29" s="31" t="s">
        <v>49</v>
      </c>
      <c r="C29" s="35" t="s">
        <v>23</v>
      </c>
      <c r="D29" s="27">
        <v>1</v>
      </c>
      <c r="E29" s="27"/>
      <c r="F29" s="27">
        <v>220</v>
      </c>
      <c r="G29" s="27">
        <f t="shared" si="5"/>
        <v>220</v>
      </c>
      <c r="H29" s="27">
        <f t="shared" si="6"/>
        <v>0</v>
      </c>
      <c r="I29" s="27">
        <v>220</v>
      </c>
      <c r="J29" s="52">
        <f t="shared" si="7"/>
        <v>220</v>
      </c>
      <c r="K29" s="50">
        <f t="shared" si="0"/>
        <v>0</v>
      </c>
      <c r="L29" s="52">
        <v>220</v>
      </c>
      <c r="M29" s="52">
        <f t="shared" si="1"/>
        <v>220</v>
      </c>
      <c r="N29" s="50">
        <f t="shared" si="2"/>
        <v>0</v>
      </c>
      <c r="O29" s="52">
        <v>220</v>
      </c>
      <c r="P29" s="53">
        <f t="shared" si="3"/>
        <v>220</v>
      </c>
      <c r="Q29" s="50">
        <f t="shared" si="4"/>
        <v>0</v>
      </c>
      <c r="R29" s="52">
        <v>240</v>
      </c>
      <c r="S29" s="53">
        <f t="shared" si="8"/>
        <v>240</v>
      </c>
      <c r="T29" s="50">
        <f t="shared" si="9"/>
        <v>0</v>
      </c>
      <c r="U29" s="52">
        <v>220</v>
      </c>
      <c r="V29" s="53">
        <f t="shared" si="10"/>
        <v>220</v>
      </c>
      <c r="W29" s="50">
        <f t="shared" si="11"/>
        <v>0</v>
      </c>
      <c r="X29" s="72"/>
      <c r="Y29" s="73"/>
      <c r="Z29" s="91"/>
    </row>
    <row r="30" spans="1:26" ht="77.25" customHeight="1" outlineLevel="1" x14ac:dyDescent="0.3">
      <c r="A30" s="36">
        <v>27</v>
      </c>
      <c r="B30" s="31" t="s">
        <v>50</v>
      </c>
      <c r="C30" s="35" t="s">
        <v>23</v>
      </c>
      <c r="D30" s="27">
        <v>45</v>
      </c>
      <c r="E30" s="21">
        <v>80</v>
      </c>
      <c r="F30" s="27">
        <v>200</v>
      </c>
      <c r="G30" s="27">
        <f t="shared" si="5"/>
        <v>9000</v>
      </c>
      <c r="H30" s="27">
        <f t="shared" si="6"/>
        <v>16000</v>
      </c>
      <c r="I30" s="27">
        <v>175</v>
      </c>
      <c r="J30" s="52">
        <f t="shared" si="7"/>
        <v>7875</v>
      </c>
      <c r="K30" s="50">
        <f t="shared" si="0"/>
        <v>14000</v>
      </c>
      <c r="L30" s="52">
        <v>200</v>
      </c>
      <c r="M30" s="52">
        <f t="shared" si="1"/>
        <v>9000</v>
      </c>
      <c r="N30" s="50">
        <f t="shared" si="2"/>
        <v>16000</v>
      </c>
      <c r="O30" s="52">
        <v>200</v>
      </c>
      <c r="P30" s="53">
        <f t="shared" si="3"/>
        <v>9000</v>
      </c>
      <c r="Q30" s="50">
        <f t="shared" si="4"/>
        <v>16000</v>
      </c>
      <c r="R30" s="52">
        <v>180</v>
      </c>
      <c r="S30" s="53">
        <f t="shared" si="8"/>
        <v>8100</v>
      </c>
      <c r="T30" s="50">
        <f t="shared" si="9"/>
        <v>14400</v>
      </c>
      <c r="U30" s="52">
        <v>225</v>
      </c>
      <c r="V30" s="53">
        <f t="shared" si="10"/>
        <v>10125</v>
      </c>
      <c r="W30" s="50">
        <f t="shared" si="11"/>
        <v>18000</v>
      </c>
      <c r="X30" s="72">
        <v>175</v>
      </c>
      <c r="Y30" s="73">
        <f>X30*E30</f>
        <v>14000</v>
      </c>
      <c r="Z30" s="91"/>
    </row>
    <row r="31" spans="1:26" ht="77.25" customHeight="1" outlineLevel="1" x14ac:dyDescent="0.3">
      <c r="A31" s="36">
        <v>28</v>
      </c>
      <c r="B31" s="31" t="s">
        <v>51</v>
      </c>
      <c r="C31" s="35" t="s">
        <v>39</v>
      </c>
      <c r="D31" s="27">
        <v>20</v>
      </c>
      <c r="E31" s="27"/>
      <c r="F31" s="27">
        <v>185</v>
      </c>
      <c r="G31" s="27">
        <f t="shared" si="5"/>
        <v>3700</v>
      </c>
      <c r="H31" s="27">
        <f t="shared" si="6"/>
        <v>0</v>
      </c>
      <c r="I31" s="27">
        <v>185</v>
      </c>
      <c r="J31" s="52">
        <f t="shared" si="7"/>
        <v>3700</v>
      </c>
      <c r="K31" s="50">
        <f t="shared" si="0"/>
        <v>0</v>
      </c>
      <c r="L31" s="52">
        <v>185</v>
      </c>
      <c r="M31" s="52">
        <f t="shared" si="1"/>
        <v>3700</v>
      </c>
      <c r="N31" s="50">
        <f t="shared" si="2"/>
        <v>0</v>
      </c>
      <c r="O31" s="52">
        <v>185</v>
      </c>
      <c r="P31" s="53">
        <f t="shared" si="3"/>
        <v>3700</v>
      </c>
      <c r="Q31" s="50">
        <f t="shared" si="4"/>
        <v>0</v>
      </c>
      <c r="R31" s="52">
        <v>190</v>
      </c>
      <c r="S31" s="53">
        <f t="shared" si="8"/>
        <v>3800</v>
      </c>
      <c r="T31" s="50">
        <f t="shared" si="9"/>
        <v>0</v>
      </c>
      <c r="U31" s="52">
        <v>185</v>
      </c>
      <c r="V31" s="53">
        <f t="shared" si="10"/>
        <v>3700</v>
      </c>
      <c r="W31" s="50">
        <f t="shared" si="11"/>
        <v>0</v>
      </c>
      <c r="X31" s="72"/>
      <c r="Y31" s="73"/>
      <c r="Z31" s="91"/>
    </row>
    <row r="32" spans="1:26" ht="77.25" customHeight="1" outlineLevel="1" x14ac:dyDescent="0.3">
      <c r="A32" s="36">
        <v>29</v>
      </c>
      <c r="B32" s="31" t="s">
        <v>52</v>
      </c>
      <c r="C32" s="35" t="s">
        <v>23</v>
      </c>
      <c r="D32" s="27">
        <v>4000</v>
      </c>
      <c r="E32" s="21">
        <v>3500</v>
      </c>
      <c r="F32" s="27">
        <v>55</v>
      </c>
      <c r="G32" s="27">
        <f t="shared" si="5"/>
        <v>220000</v>
      </c>
      <c r="H32" s="27">
        <f t="shared" si="6"/>
        <v>192500</v>
      </c>
      <c r="I32" s="27">
        <v>55</v>
      </c>
      <c r="J32" s="52">
        <f t="shared" si="7"/>
        <v>220000</v>
      </c>
      <c r="K32" s="50">
        <f t="shared" si="0"/>
        <v>192500</v>
      </c>
      <c r="L32" s="52">
        <v>55</v>
      </c>
      <c r="M32" s="52">
        <f t="shared" si="1"/>
        <v>220000</v>
      </c>
      <c r="N32" s="50">
        <f t="shared" si="2"/>
        <v>192500</v>
      </c>
      <c r="O32" s="52">
        <v>55</v>
      </c>
      <c r="P32" s="53">
        <f t="shared" si="3"/>
        <v>220000</v>
      </c>
      <c r="Q32" s="50">
        <f t="shared" si="4"/>
        <v>192500</v>
      </c>
      <c r="R32" s="46">
        <v>55</v>
      </c>
      <c r="S32" s="53">
        <f t="shared" si="8"/>
        <v>220000</v>
      </c>
      <c r="T32" s="50">
        <f t="shared" si="9"/>
        <v>192500</v>
      </c>
      <c r="U32" s="52">
        <v>65</v>
      </c>
      <c r="V32" s="53">
        <f t="shared" si="10"/>
        <v>260000</v>
      </c>
      <c r="W32" s="50">
        <f t="shared" si="11"/>
        <v>227500</v>
      </c>
      <c r="X32" s="72">
        <v>55</v>
      </c>
      <c r="Y32" s="73">
        <f>X32*E32</f>
        <v>192500</v>
      </c>
      <c r="Z32" s="91"/>
    </row>
    <row r="33" spans="1:26" ht="77.25" customHeight="1" outlineLevel="1" x14ac:dyDescent="0.3">
      <c r="A33" s="36">
        <v>30</v>
      </c>
      <c r="B33" s="31" t="s">
        <v>53</v>
      </c>
      <c r="C33" s="35" t="s">
        <v>39</v>
      </c>
      <c r="D33" s="27">
        <v>45</v>
      </c>
      <c r="E33" s="27"/>
      <c r="F33" s="27">
        <v>30</v>
      </c>
      <c r="G33" s="27">
        <f t="shared" si="5"/>
        <v>1350</v>
      </c>
      <c r="H33" s="27">
        <f t="shared" si="6"/>
        <v>0</v>
      </c>
      <c r="I33" s="27">
        <v>30</v>
      </c>
      <c r="J33" s="52">
        <f t="shared" si="7"/>
        <v>1350</v>
      </c>
      <c r="K33" s="50">
        <f t="shared" si="0"/>
        <v>0</v>
      </c>
      <c r="L33" s="52">
        <v>30</v>
      </c>
      <c r="M33" s="52">
        <f t="shared" si="1"/>
        <v>1350</v>
      </c>
      <c r="N33" s="50">
        <f t="shared" si="2"/>
        <v>0</v>
      </c>
      <c r="O33" s="52">
        <v>30</v>
      </c>
      <c r="P33" s="53">
        <f t="shared" si="3"/>
        <v>1350</v>
      </c>
      <c r="Q33" s="50">
        <f t="shared" si="4"/>
        <v>0</v>
      </c>
      <c r="R33" s="52">
        <v>40</v>
      </c>
      <c r="S33" s="53">
        <f t="shared" si="8"/>
        <v>1800</v>
      </c>
      <c r="T33" s="50">
        <f t="shared" si="9"/>
        <v>0</v>
      </c>
      <c r="U33" s="52">
        <v>30</v>
      </c>
      <c r="V33" s="53">
        <f t="shared" si="10"/>
        <v>1350</v>
      </c>
      <c r="W33" s="50">
        <f t="shared" si="11"/>
        <v>0</v>
      </c>
      <c r="X33" s="72"/>
      <c r="Y33" s="73"/>
      <c r="Z33" s="91"/>
    </row>
    <row r="34" spans="1:26" ht="77.25" customHeight="1" outlineLevel="1" x14ac:dyDescent="0.3">
      <c r="A34" s="36">
        <v>31</v>
      </c>
      <c r="B34" s="31" t="s">
        <v>54</v>
      </c>
      <c r="C34" s="35" t="s">
        <v>39</v>
      </c>
      <c r="D34" s="27">
        <v>50</v>
      </c>
      <c r="E34" s="27"/>
      <c r="F34" s="27">
        <v>35</v>
      </c>
      <c r="G34" s="27">
        <f t="shared" si="5"/>
        <v>1750</v>
      </c>
      <c r="H34" s="27">
        <f t="shared" si="6"/>
        <v>0</v>
      </c>
      <c r="I34" s="27">
        <v>35</v>
      </c>
      <c r="J34" s="52">
        <f t="shared" si="7"/>
        <v>1750</v>
      </c>
      <c r="K34" s="50">
        <f t="shared" si="0"/>
        <v>0</v>
      </c>
      <c r="L34" s="52">
        <v>35</v>
      </c>
      <c r="M34" s="52">
        <f t="shared" si="1"/>
        <v>1750</v>
      </c>
      <c r="N34" s="50">
        <f t="shared" si="2"/>
        <v>0</v>
      </c>
      <c r="O34" s="52">
        <v>35</v>
      </c>
      <c r="P34" s="53">
        <f t="shared" si="3"/>
        <v>1750</v>
      </c>
      <c r="Q34" s="50">
        <f t="shared" si="4"/>
        <v>0</v>
      </c>
      <c r="R34" s="52">
        <v>45</v>
      </c>
      <c r="S34" s="53">
        <f t="shared" si="8"/>
        <v>2250</v>
      </c>
      <c r="T34" s="50">
        <f t="shared" si="9"/>
        <v>0</v>
      </c>
      <c r="U34" s="52">
        <v>35</v>
      </c>
      <c r="V34" s="53">
        <f t="shared" si="10"/>
        <v>1750</v>
      </c>
      <c r="W34" s="50">
        <f t="shared" si="11"/>
        <v>0</v>
      </c>
      <c r="X34" s="72"/>
      <c r="Y34" s="73"/>
      <c r="Z34" s="91"/>
    </row>
    <row r="35" spans="1:26" ht="77.25" customHeight="1" outlineLevel="1" x14ac:dyDescent="0.3">
      <c r="A35" s="36">
        <v>32</v>
      </c>
      <c r="B35" s="31" t="s">
        <v>55</v>
      </c>
      <c r="C35" s="35" t="s">
        <v>23</v>
      </c>
      <c r="D35" s="27">
        <v>1</v>
      </c>
      <c r="E35" s="27"/>
      <c r="F35" s="27">
        <v>55</v>
      </c>
      <c r="G35" s="27">
        <f t="shared" si="5"/>
        <v>55</v>
      </c>
      <c r="H35" s="27">
        <f t="shared" si="6"/>
        <v>0</v>
      </c>
      <c r="I35" s="27">
        <v>55</v>
      </c>
      <c r="J35" s="52">
        <f t="shared" si="7"/>
        <v>55</v>
      </c>
      <c r="K35" s="50">
        <f t="shared" si="0"/>
        <v>0</v>
      </c>
      <c r="L35" s="52">
        <v>55</v>
      </c>
      <c r="M35" s="52">
        <f t="shared" si="1"/>
        <v>55</v>
      </c>
      <c r="N35" s="50">
        <f t="shared" si="2"/>
        <v>0</v>
      </c>
      <c r="O35" s="52">
        <v>55</v>
      </c>
      <c r="P35" s="53">
        <f t="shared" si="3"/>
        <v>55</v>
      </c>
      <c r="Q35" s="50">
        <f t="shared" si="4"/>
        <v>0</v>
      </c>
      <c r="R35" s="52">
        <v>65</v>
      </c>
      <c r="S35" s="53">
        <f t="shared" si="8"/>
        <v>65</v>
      </c>
      <c r="T35" s="50">
        <f t="shared" si="9"/>
        <v>0</v>
      </c>
      <c r="U35" s="52">
        <v>65</v>
      </c>
      <c r="V35" s="53">
        <f t="shared" si="10"/>
        <v>65</v>
      </c>
      <c r="W35" s="50">
        <f t="shared" si="11"/>
        <v>0</v>
      </c>
      <c r="X35" s="72"/>
      <c r="Y35" s="73"/>
      <c r="Z35" s="91"/>
    </row>
    <row r="36" spans="1:26" ht="77.25" customHeight="1" outlineLevel="1" x14ac:dyDescent="0.3">
      <c r="A36" s="36">
        <v>33</v>
      </c>
      <c r="B36" s="31" t="s">
        <v>56</v>
      </c>
      <c r="C36" s="35" t="s">
        <v>23</v>
      </c>
      <c r="D36" s="27">
        <v>700</v>
      </c>
      <c r="E36" s="27"/>
      <c r="F36" s="27">
        <v>90</v>
      </c>
      <c r="G36" s="27">
        <f t="shared" si="5"/>
        <v>63000</v>
      </c>
      <c r="H36" s="27">
        <f t="shared" si="6"/>
        <v>0</v>
      </c>
      <c r="I36" s="27">
        <v>100</v>
      </c>
      <c r="J36" s="52">
        <f t="shared" si="7"/>
        <v>70000</v>
      </c>
      <c r="K36" s="50">
        <f t="shared" ref="K36:K67" si="12">I36*$E36</f>
        <v>0</v>
      </c>
      <c r="L36" s="52">
        <v>90</v>
      </c>
      <c r="M36" s="52">
        <f t="shared" ref="M36:M67" si="13">L36*$D36</f>
        <v>63000</v>
      </c>
      <c r="N36" s="50">
        <f t="shared" ref="N36:N67" si="14">L36*$E36</f>
        <v>0</v>
      </c>
      <c r="O36" s="52">
        <v>90</v>
      </c>
      <c r="P36" s="53">
        <f t="shared" ref="P36:P67" si="15">O36*$D36</f>
        <v>63000</v>
      </c>
      <c r="Q36" s="50">
        <f t="shared" ref="Q36:Q67" si="16">O36*$E36</f>
        <v>0</v>
      </c>
      <c r="R36" s="52">
        <v>105</v>
      </c>
      <c r="S36" s="53">
        <f t="shared" si="8"/>
        <v>73500</v>
      </c>
      <c r="T36" s="50">
        <f t="shared" si="9"/>
        <v>0</v>
      </c>
      <c r="U36" s="52">
        <v>90</v>
      </c>
      <c r="V36" s="53">
        <f t="shared" si="10"/>
        <v>63000</v>
      </c>
      <c r="W36" s="50">
        <f t="shared" si="11"/>
        <v>0</v>
      </c>
      <c r="X36" s="72"/>
      <c r="Y36" s="73"/>
      <c r="Z36" s="91"/>
    </row>
    <row r="37" spans="1:26" ht="77.25" customHeight="1" outlineLevel="1" x14ac:dyDescent="0.3">
      <c r="A37" s="36">
        <v>34</v>
      </c>
      <c r="B37" s="31" t="s">
        <v>57</v>
      </c>
      <c r="C37" s="35" t="s">
        <v>23</v>
      </c>
      <c r="D37" s="27">
        <v>650</v>
      </c>
      <c r="E37" s="27"/>
      <c r="F37" s="27">
        <v>70</v>
      </c>
      <c r="G37" s="27">
        <f t="shared" si="5"/>
        <v>45500</v>
      </c>
      <c r="H37" s="27">
        <f t="shared" si="6"/>
        <v>0</v>
      </c>
      <c r="I37" s="27">
        <v>100</v>
      </c>
      <c r="J37" s="52">
        <f t="shared" si="7"/>
        <v>65000</v>
      </c>
      <c r="K37" s="50">
        <f t="shared" si="12"/>
        <v>0</v>
      </c>
      <c r="L37" s="52">
        <v>70</v>
      </c>
      <c r="M37" s="52">
        <f t="shared" si="13"/>
        <v>45500</v>
      </c>
      <c r="N37" s="50">
        <f t="shared" si="14"/>
        <v>0</v>
      </c>
      <c r="O37" s="52">
        <v>70</v>
      </c>
      <c r="P37" s="53">
        <f t="shared" si="15"/>
        <v>45500</v>
      </c>
      <c r="Q37" s="50">
        <f t="shared" si="16"/>
        <v>0</v>
      </c>
      <c r="R37" s="52">
        <v>105</v>
      </c>
      <c r="S37" s="53">
        <f t="shared" si="8"/>
        <v>68250</v>
      </c>
      <c r="T37" s="50">
        <f t="shared" si="9"/>
        <v>0</v>
      </c>
      <c r="U37" s="52">
        <v>70</v>
      </c>
      <c r="V37" s="53">
        <f t="shared" si="10"/>
        <v>45500</v>
      </c>
      <c r="W37" s="50">
        <f t="shared" si="11"/>
        <v>0</v>
      </c>
      <c r="X37" s="72"/>
      <c r="Y37" s="73"/>
      <c r="Z37" s="91"/>
    </row>
    <row r="38" spans="1:26" ht="77.25" customHeight="1" outlineLevel="1" x14ac:dyDescent="0.3">
      <c r="A38" s="36">
        <v>35</v>
      </c>
      <c r="B38" s="31" t="s">
        <v>58</v>
      </c>
      <c r="C38" s="35" t="s">
        <v>23</v>
      </c>
      <c r="D38" s="27">
        <v>1</v>
      </c>
      <c r="E38" s="21">
        <v>900</v>
      </c>
      <c r="F38" s="27">
        <v>110</v>
      </c>
      <c r="G38" s="27">
        <f t="shared" si="5"/>
        <v>110</v>
      </c>
      <c r="H38" s="27">
        <f t="shared" si="6"/>
        <v>99000</v>
      </c>
      <c r="I38" s="27">
        <v>110</v>
      </c>
      <c r="J38" s="52">
        <f t="shared" si="7"/>
        <v>110</v>
      </c>
      <c r="K38" s="50">
        <f t="shared" si="12"/>
        <v>99000</v>
      </c>
      <c r="L38" s="52">
        <v>110</v>
      </c>
      <c r="M38" s="52">
        <f t="shared" si="13"/>
        <v>110</v>
      </c>
      <c r="N38" s="50">
        <f t="shared" si="14"/>
        <v>99000</v>
      </c>
      <c r="O38" s="52">
        <v>110</v>
      </c>
      <c r="P38" s="53">
        <f t="shared" si="15"/>
        <v>110</v>
      </c>
      <c r="Q38" s="50">
        <f t="shared" si="16"/>
        <v>99000</v>
      </c>
      <c r="R38" s="46">
        <v>110</v>
      </c>
      <c r="S38" s="53">
        <f t="shared" si="8"/>
        <v>110</v>
      </c>
      <c r="T38" s="50">
        <f t="shared" si="9"/>
        <v>99000</v>
      </c>
      <c r="U38" s="52">
        <v>135</v>
      </c>
      <c r="V38" s="53">
        <f t="shared" si="10"/>
        <v>135</v>
      </c>
      <c r="W38" s="50">
        <f t="shared" si="11"/>
        <v>121500</v>
      </c>
      <c r="X38" s="72">
        <v>110</v>
      </c>
      <c r="Y38" s="73">
        <f>X38*E38</f>
        <v>99000</v>
      </c>
      <c r="Z38" s="91"/>
    </row>
    <row r="39" spans="1:26" ht="77.25" customHeight="1" outlineLevel="1" x14ac:dyDescent="0.3">
      <c r="A39" s="36">
        <v>36</v>
      </c>
      <c r="B39" s="31" t="s">
        <v>59</v>
      </c>
      <c r="C39" s="35" t="s">
        <v>23</v>
      </c>
      <c r="D39" s="27">
        <v>1</v>
      </c>
      <c r="E39" s="21">
        <v>750</v>
      </c>
      <c r="F39" s="27">
        <v>110</v>
      </c>
      <c r="G39" s="27">
        <f t="shared" si="5"/>
        <v>110</v>
      </c>
      <c r="H39" s="27">
        <f t="shared" si="6"/>
        <v>82500</v>
      </c>
      <c r="I39" s="27">
        <v>110</v>
      </c>
      <c r="J39" s="52">
        <f t="shared" si="7"/>
        <v>110</v>
      </c>
      <c r="K39" s="50">
        <f t="shared" si="12"/>
        <v>82500</v>
      </c>
      <c r="L39" s="52">
        <v>110</v>
      </c>
      <c r="M39" s="52">
        <f t="shared" si="13"/>
        <v>110</v>
      </c>
      <c r="N39" s="50">
        <f t="shared" si="14"/>
        <v>82500</v>
      </c>
      <c r="O39" s="52">
        <v>110</v>
      </c>
      <c r="P39" s="53">
        <f t="shared" si="15"/>
        <v>110</v>
      </c>
      <c r="Q39" s="50">
        <f t="shared" si="16"/>
        <v>82500</v>
      </c>
      <c r="R39" s="52">
        <v>115</v>
      </c>
      <c r="S39" s="53">
        <f t="shared" si="8"/>
        <v>115</v>
      </c>
      <c r="T39" s="50">
        <f t="shared" si="9"/>
        <v>86250</v>
      </c>
      <c r="U39" s="52">
        <v>135</v>
      </c>
      <c r="V39" s="53">
        <f t="shared" si="10"/>
        <v>135</v>
      </c>
      <c r="W39" s="50">
        <f t="shared" si="11"/>
        <v>101250</v>
      </c>
      <c r="X39" s="72"/>
      <c r="Y39" s="73"/>
      <c r="Z39" s="91"/>
    </row>
    <row r="40" spans="1:26" ht="77.25" customHeight="1" outlineLevel="1" x14ac:dyDescent="0.3">
      <c r="A40" s="36">
        <v>37</v>
      </c>
      <c r="B40" s="31" t="s">
        <v>60</v>
      </c>
      <c r="C40" s="35" t="s">
        <v>23</v>
      </c>
      <c r="D40" s="27">
        <v>700</v>
      </c>
      <c r="E40" s="21">
        <v>950</v>
      </c>
      <c r="F40" s="27">
        <v>210</v>
      </c>
      <c r="G40" s="27">
        <f t="shared" si="5"/>
        <v>147000</v>
      </c>
      <c r="H40" s="27">
        <f t="shared" si="6"/>
        <v>199500</v>
      </c>
      <c r="I40" s="27">
        <v>210</v>
      </c>
      <c r="J40" s="52">
        <f t="shared" si="7"/>
        <v>147000</v>
      </c>
      <c r="K40" s="50">
        <f t="shared" si="12"/>
        <v>199500</v>
      </c>
      <c r="L40" s="52">
        <v>210</v>
      </c>
      <c r="M40" s="52">
        <f t="shared" si="13"/>
        <v>147000</v>
      </c>
      <c r="N40" s="50">
        <f t="shared" si="14"/>
        <v>199500</v>
      </c>
      <c r="O40" s="52">
        <v>210</v>
      </c>
      <c r="P40" s="53">
        <f t="shared" si="15"/>
        <v>147000</v>
      </c>
      <c r="Q40" s="50">
        <f t="shared" si="16"/>
        <v>199500</v>
      </c>
      <c r="R40" s="46">
        <v>210</v>
      </c>
      <c r="S40" s="53">
        <f t="shared" si="8"/>
        <v>147000</v>
      </c>
      <c r="T40" s="50">
        <f t="shared" si="9"/>
        <v>199500</v>
      </c>
      <c r="U40" s="52">
        <v>225</v>
      </c>
      <c r="V40" s="53">
        <f t="shared" si="10"/>
        <v>157500</v>
      </c>
      <c r="W40" s="50">
        <f t="shared" si="11"/>
        <v>213750</v>
      </c>
      <c r="X40" s="72">
        <v>210</v>
      </c>
      <c r="Y40" s="73">
        <f>X40*E40</f>
        <v>199500</v>
      </c>
      <c r="Z40" s="91"/>
    </row>
    <row r="41" spans="1:26" ht="77.25" customHeight="1" outlineLevel="1" x14ac:dyDescent="0.3">
      <c r="A41" s="36">
        <v>38</v>
      </c>
      <c r="B41" s="31" t="s">
        <v>61</v>
      </c>
      <c r="C41" s="35" t="s">
        <v>39</v>
      </c>
      <c r="D41" s="27">
        <v>160</v>
      </c>
      <c r="E41" s="21">
        <v>240</v>
      </c>
      <c r="F41" s="27">
        <v>75</v>
      </c>
      <c r="G41" s="27">
        <f t="shared" si="5"/>
        <v>12000</v>
      </c>
      <c r="H41" s="27">
        <f t="shared" si="6"/>
        <v>18000</v>
      </c>
      <c r="I41" s="27">
        <v>75</v>
      </c>
      <c r="J41" s="52">
        <f t="shared" si="7"/>
        <v>12000</v>
      </c>
      <c r="K41" s="50">
        <f t="shared" si="12"/>
        <v>18000</v>
      </c>
      <c r="L41" s="52">
        <v>75</v>
      </c>
      <c r="M41" s="52">
        <f t="shared" si="13"/>
        <v>12000</v>
      </c>
      <c r="N41" s="50">
        <f t="shared" si="14"/>
        <v>18000</v>
      </c>
      <c r="O41" s="52">
        <v>75</v>
      </c>
      <c r="P41" s="53">
        <f t="shared" si="15"/>
        <v>12000</v>
      </c>
      <c r="Q41" s="50">
        <f t="shared" si="16"/>
        <v>18000</v>
      </c>
      <c r="R41" s="52">
        <v>90</v>
      </c>
      <c r="S41" s="53">
        <f t="shared" si="8"/>
        <v>14400</v>
      </c>
      <c r="T41" s="50">
        <f t="shared" si="9"/>
        <v>21600</v>
      </c>
      <c r="U41" s="52">
        <v>90</v>
      </c>
      <c r="V41" s="53">
        <f t="shared" si="10"/>
        <v>14400</v>
      </c>
      <c r="W41" s="50">
        <f t="shared" si="11"/>
        <v>21600</v>
      </c>
      <c r="X41" s="72">
        <v>75</v>
      </c>
      <c r="Y41" s="73">
        <f>X41*E41</f>
        <v>18000</v>
      </c>
      <c r="Z41" s="91"/>
    </row>
    <row r="42" spans="1:26" ht="77.25" customHeight="1" outlineLevel="1" x14ac:dyDescent="0.3">
      <c r="A42" s="36">
        <v>39</v>
      </c>
      <c r="B42" s="31" t="s">
        <v>62</v>
      </c>
      <c r="C42" s="35" t="s">
        <v>39</v>
      </c>
      <c r="D42" s="27">
        <v>160</v>
      </c>
      <c r="E42" s="27"/>
      <c r="F42" s="27">
        <v>140</v>
      </c>
      <c r="G42" s="27">
        <f t="shared" si="5"/>
        <v>22400</v>
      </c>
      <c r="H42" s="27">
        <f t="shared" si="6"/>
        <v>0</v>
      </c>
      <c r="I42" s="27">
        <v>140</v>
      </c>
      <c r="J42" s="52">
        <f t="shared" si="7"/>
        <v>22400</v>
      </c>
      <c r="K42" s="50">
        <f t="shared" si="12"/>
        <v>0</v>
      </c>
      <c r="L42" s="52">
        <v>140</v>
      </c>
      <c r="M42" s="52">
        <f t="shared" si="13"/>
        <v>22400</v>
      </c>
      <c r="N42" s="50">
        <f t="shared" si="14"/>
        <v>0</v>
      </c>
      <c r="O42" s="52">
        <v>140</v>
      </c>
      <c r="P42" s="53">
        <f t="shared" si="15"/>
        <v>22400</v>
      </c>
      <c r="Q42" s="50">
        <f t="shared" si="16"/>
        <v>0</v>
      </c>
      <c r="R42" s="52">
        <v>155</v>
      </c>
      <c r="S42" s="53">
        <f t="shared" si="8"/>
        <v>24800</v>
      </c>
      <c r="T42" s="50">
        <f t="shared" si="9"/>
        <v>0</v>
      </c>
      <c r="U42" s="52">
        <v>140</v>
      </c>
      <c r="V42" s="53">
        <f t="shared" si="10"/>
        <v>22400</v>
      </c>
      <c r="W42" s="50">
        <f t="shared" si="11"/>
        <v>0</v>
      </c>
      <c r="X42" s="72"/>
      <c r="Y42" s="73"/>
      <c r="Z42" s="91"/>
    </row>
    <row r="43" spans="1:26" ht="77.25" customHeight="1" outlineLevel="1" x14ac:dyDescent="0.3">
      <c r="A43" s="36">
        <v>40</v>
      </c>
      <c r="B43" s="31" t="s">
        <v>63</v>
      </c>
      <c r="C43" s="35" t="s">
        <v>20</v>
      </c>
      <c r="D43" s="27">
        <v>1</v>
      </c>
      <c r="E43" s="27"/>
      <c r="F43" s="27">
        <v>6500</v>
      </c>
      <c r="G43" s="27">
        <f t="shared" si="5"/>
        <v>6500</v>
      </c>
      <c r="H43" s="27">
        <f t="shared" si="6"/>
        <v>0</v>
      </c>
      <c r="I43" s="27">
        <v>6500</v>
      </c>
      <c r="J43" s="52">
        <f t="shared" si="7"/>
        <v>6500</v>
      </c>
      <c r="K43" s="50">
        <f t="shared" si="12"/>
        <v>0</v>
      </c>
      <c r="L43" s="52">
        <v>6500</v>
      </c>
      <c r="M43" s="52">
        <f t="shared" si="13"/>
        <v>6500</v>
      </c>
      <c r="N43" s="50">
        <f t="shared" si="14"/>
        <v>0</v>
      </c>
      <c r="O43" s="52">
        <v>6500</v>
      </c>
      <c r="P43" s="53">
        <f t="shared" si="15"/>
        <v>6500</v>
      </c>
      <c r="Q43" s="50">
        <f t="shared" si="16"/>
        <v>0</v>
      </c>
      <c r="R43" s="52">
        <v>7500</v>
      </c>
      <c r="S43" s="53">
        <f t="shared" si="8"/>
        <v>7500</v>
      </c>
      <c r="T43" s="50">
        <f t="shared" si="9"/>
        <v>0</v>
      </c>
      <c r="U43" s="52">
        <v>6000</v>
      </c>
      <c r="V43" s="53">
        <f t="shared" si="10"/>
        <v>6000</v>
      </c>
      <c r="W43" s="50">
        <f t="shared" si="11"/>
        <v>0</v>
      </c>
      <c r="X43" s="72"/>
      <c r="Y43" s="73"/>
      <c r="Z43" s="91"/>
    </row>
    <row r="44" spans="1:26" ht="77.25" customHeight="1" outlineLevel="1" x14ac:dyDescent="0.3">
      <c r="A44" s="36">
        <v>41</v>
      </c>
      <c r="B44" s="31" t="s">
        <v>64</v>
      </c>
      <c r="C44" s="35" t="s">
        <v>65</v>
      </c>
      <c r="D44" s="27">
        <v>1</v>
      </c>
      <c r="E44" s="27"/>
      <c r="F44" s="27">
        <v>6000</v>
      </c>
      <c r="G44" s="27">
        <f t="shared" si="5"/>
        <v>6000</v>
      </c>
      <c r="H44" s="27">
        <f t="shared" si="6"/>
        <v>0</v>
      </c>
      <c r="I44" s="27">
        <v>6000</v>
      </c>
      <c r="J44" s="52">
        <f t="shared" si="7"/>
        <v>6000</v>
      </c>
      <c r="K44" s="50">
        <f t="shared" si="12"/>
        <v>0</v>
      </c>
      <c r="L44" s="52">
        <v>6000</v>
      </c>
      <c r="M44" s="52">
        <f t="shared" si="13"/>
        <v>6000</v>
      </c>
      <c r="N44" s="50">
        <f t="shared" si="14"/>
        <v>0</v>
      </c>
      <c r="O44" s="52">
        <v>6000</v>
      </c>
      <c r="P44" s="53">
        <f t="shared" si="15"/>
        <v>6000</v>
      </c>
      <c r="Q44" s="50">
        <f t="shared" si="16"/>
        <v>0</v>
      </c>
      <c r="R44" s="52">
        <v>7000</v>
      </c>
      <c r="S44" s="53">
        <f t="shared" si="8"/>
        <v>7000</v>
      </c>
      <c r="T44" s="50">
        <f t="shared" si="9"/>
        <v>0</v>
      </c>
      <c r="U44" s="52">
        <v>6000</v>
      </c>
      <c r="V44" s="53">
        <f t="shared" si="10"/>
        <v>6000</v>
      </c>
      <c r="W44" s="50">
        <f t="shared" si="11"/>
        <v>0</v>
      </c>
      <c r="X44" s="72"/>
      <c r="Y44" s="73"/>
      <c r="Z44" s="91"/>
    </row>
    <row r="45" spans="1:26" ht="77.25" customHeight="1" outlineLevel="1" x14ac:dyDescent="0.3">
      <c r="A45" s="36">
        <v>42</v>
      </c>
      <c r="B45" s="31" t="s">
        <v>66</v>
      </c>
      <c r="C45" s="35" t="s">
        <v>20</v>
      </c>
      <c r="D45" s="27">
        <v>11</v>
      </c>
      <c r="E45" s="21">
        <v>9</v>
      </c>
      <c r="F45" s="27">
        <v>3750</v>
      </c>
      <c r="G45" s="27">
        <f t="shared" si="5"/>
        <v>41250</v>
      </c>
      <c r="H45" s="27">
        <f t="shared" si="6"/>
        <v>33750</v>
      </c>
      <c r="I45" s="27">
        <v>3750</v>
      </c>
      <c r="J45" s="52">
        <f t="shared" si="7"/>
        <v>41250</v>
      </c>
      <c r="K45" s="50">
        <f t="shared" si="12"/>
        <v>33750</v>
      </c>
      <c r="L45" s="52">
        <v>4400</v>
      </c>
      <c r="M45" s="52">
        <f t="shared" si="13"/>
        <v>48400</v>
      </c>
      <c r="N45" s="50">
        <f t="shared" si="14"/>
        <v>39600</v>
      </c>
      <c r="O45" s="52">
        <v>3750</v>
      </c>
      <c r="P45" s="53">
        <f t="shared" si="15"/>
        <v>41250</v>
      </c>
      <c r="Q45" s="50">
        <f t="shared" si="16"/>
        <v>33750</v>
      </c>
      <c r="R45" s="52">
        <v>4050</v>
      </c>
      <c r="S45" s="53">
        <f t="shared" si="8"/>
        <v>44550</v>
      </c>
      <c r="T45" s="50">
        <f t="shared" si="9"/>
        <v>36450</v>
      </c>
      <c r="U45" s="52">
        <v>4000</v>
      </c>
      <c r="V45" s="53">
        <f t="shared" si="10"/>
        <v>44000</v>
      </c>
      <c r="W45" s="50">
        <f t="shared" si="11"/>
        <v>36000</v>
      </c>
      <c r="X45" s="72">
        <v>2400</v>
      </c>
      <c r="Y45" s="73">
        <f>X45*E45</f>
        <v>21600</v>
      </c>
      <c r="Z45" s="91"/>
    </row>
    <row r="46" spans="1:26" ht="77.25" customHeight="1" outlineLevel="1" x14ac:dyDescent="0.3">
      <c r="A46" s="36">
        <v>43</v>
      </c>
      <c r="B46" s="31" t="s">
        <v>67</v>
      </c>
      <c r="C46" s="35" t="s">
        <v>20</v>
      </c>
      <c r="D46" s="27">
        <v>2</v>
      </c>
      <c r="E46" s="21">
        <v>2</v>
      </c>
      <c r="F46" s="27">
        <v>3850</v>
      </c>
      <c r="G46" s="27">
        <f t="shared" si="5"/>
        <v>7700</v>
      </c>
      <c r="H46" s="27">
        <f t="shared" si="6"/>
        <v>7700</v>
      </c>
      <c r="I46" s="27">
        <v>3850</v>
      </c>
      <c r="J46" s="52">
        <f t="shared" si="7"/>
        <v>7700</v>
      </c>
      <c r="K46" s="50">
        <f t="shared" si="12"/>
        <v>7700</v>
      </c>
      <c r="L46" s="52">
        <v>3850</v>
      </c>
      <c r="M46" s="52">
        <f t="shared" si="13"/>
        <v>7700</v>
      </c>
      <c r="N46" s="50">
        <f t="shared" si="14"/>
        <v>7700</v>
      </c>
      <c r="O46" s="52">
        <v>3850</v>
      </c>
      <c r="P46" s="53">
        <f t="shared" si="15"/>
        <v>7700</v>
      </c>
      <c r="Q46" s="50">
        <f t="shared" si="16"/>
        <v>7700</v>
      </c>
      <c r="R46" s="52">
        <v>4150</v>
      </c>
      <c r="S46" s="53">
        <f t="shared" si="8"/>
        <v>8300</v>
      </c>
      <c r="T46" s="50">
        <f t="shared" si="9"/>
        <v>8300</v>
      </c>
      <c r="U46" s="52">
        <v>4500</v>
      </c>
      <c r="V46" s="53">
        <f t="shared" si="10"/>
        <v>9000</v>
      </c>
      <c r="W46" s="50">
        <f t="shared" si="11"/>
        <v>9000</v>
      </c>
      <c r="X46" s="72">
        <v>3400</v>
      </c>
      <c r="Y46" s="73">
        <f>X46*E46</f>
        <v>6800</v>
      </c>
      <c r="Z46" s="91"/>
    </row>
    <row r="47" spans="1:26" ht="77.25" customHeight="1" outlineLevel="1" x14ac:dyDescent="0.3">
      <c r="A47" s="36">
        <v>44</v>
      </c>
      <c r="B47" s="31" t="s">
        <v>68</v>
      </c>
      <c r="C47" s="35" t="s">
        <v>20</v>
      </c>
      <c r="D47" s="27">
        <v>1</v>
      </c>
      <c r="E47" s="21">
        <v>2</v>
      </c>
      <c r="F47" s="27">
        <v>4100</v>
      </c>
      <c r="G47" s="27">
        <f t="shared" si="5"/>
        <v>4100</v>
      </c>
      <c r="H47" s="27">
        <f t="shared" si="6"/>
        <v>8200</v>
      </c>
      <c r="I47" s="27">
        <v>4100</v>
      </c>
      <c r="J47" s="52">
        <f t="shared" si="7"/>
        <v>4100</v>
      </c>
      <c r="K47" s="50">
        <f t="shared" si="12"/>
        <v>8200</v>
      </c>
      <c r="L47" s="52">
        <v>4100</v>
      </c>
      <c r="M47" s="52">
        <f t="shared" si="13"/>
        <v>4100</v>
      </c>
      <c r="N47" s="50">
        <f t="shared" si="14"/>
        <v>8200</v>
      </c>
      <c r="O47" s="52">
        <v>4100</v>
      </c>
      <c r="P47" s="53">
        <f t="shared" si="15"/>
        <v>4100</v>
      </c>
      <c r="Q47" s="50">
        <f t="shared" si="16"/>
        <v>8200</v>
      </c>
      <c r="R47" s="52">
        <v>4300</v>
      </c>
      <c r="S47" s="53">
        <f t="shared" si="8"/>
        <v>4300</v>
      </c>
      <c r="T47" s="50">
        <f t="shared" si="9"/>
        <v>8600</v>
      </c>
      <c r="U47" s="52">
        <v>4800</v>
      </c>
      <c r="V47" s="53">
        <f t="shared" si="10"/>
        <v>4800</v>
      </c>
      <c r="W47" s="50">
        <f t="shared" si="11"/>
        <v>9600</v>
      </c>
      <c r="X47" s="72">
        <v>4000</v>
      </c>
      <c r="Y47" s="73">
        <f>X47*E47</f>
        <v>8000</v>
      </c>
      <c r="Z47" s="91"/>
    </row>
    <row r="48" spans="1:26" ht="77.25" customHeight="1" outlineLevel="1" x14ac:dyDescent="0.3">
      <c r="A48" s="36">
        <v>45</v>
      </c>
      <c r="B48" s="31" t="s">
        <v>69</v>
      </c>
      <c r="C48" s="35" t="s">
        <v>20</v>
      </c>
      <c r="D48" s="27">
        <v>1</v>
      </c>
      <c r="E48" s="21">
        <v>1</v>
      </c>
      <c r="F48" s="27">
        <v>10800</v>
      </c>
      <c r="G48" s="27">
        <f t="shared" si="5"/>
        <v>10800</v>
      </c>
      <c r="H48" s="27">
        <f t="shared" si="6"/>
        <v>10800</v>
      </c>
      <c r="I48" s="27">
        <v>10800</v>
      </c>
      <c r="J48" s="52">
        <f t="shared" si="7"/>
        <v>10800</v>
      </c>
      <c r="K48" s="50">
        <f t="shared" si="12"/>
        <v>10800</v>
      </c>
      <c r="L48" s="52">
        <v>10800</v>
      </c>
      <c r="M48" s="52">
        <f t="shared" si="13"/>
        <v>10800</v>
      </c>
      <c r="N48" s="50">
        <f t="shared" si="14"/>
        <v>10800</v>
      </c>
      <c r="O48" s="52">
        <v>10800</v>
      </c>
      <c r="P48" s="53">
        <f t="shared" si="15"/>
        <v>10800</v>
      </c>
      <c r="Q48" s="50">
        <f t="shared" si="16"/>
        <v>10800</v>
      </c>
      <c r="R48" s="52">
        <v>11500</v>
      </c>
      <c r="S48" s="53">
        <f t="shared" si="8"/>
        <v>11500</v>
      </c>
      <c r="T48" s="50">
        <f t="shared" si="9"/>
        <v>11500</v>
      </c>
      <c r="U48" s="52">
        <v>12500</v>
      </c>
      <c r="V48" s="53">
        <f t="shared" si="10"/>
        <v>12500</v>
      </c>
      <c r="W48" s="50">
        <f t="shared" si="11"/>
        <v>12500</v>
      </c>
      <c r="X48" s="72">
        <v>8500</v>
      </c>
      <c r="Y48" s="73">
        <f>X48*E48</f>
        <v>8500</v>
      </c>
      <c r="Z48" s="91"/>
    </row>
    <row r="49" spans="1:27" s="17" customFormat="1" ht="32.25" customHeight="1" x14ac:dyDescent="0.3">
      <c r="A49" s="20"/>
      <c r="B49" s="80" t="s">
        <v>70</v>
      </c>
      <c r="C49" s="22" t="s">
        <v>21</v>
      </c>
      <c r="D49" s="22" t="s">
        <v>21</v>
      </c>
      <c r="E49" s="22" t="s">
        <v>21</v>
      </c>
      <c r="F49" s="22"/>
      <c r="G49" s="22">
        <f>SUM(G50:G120)</f>
        <v>5694650</v>
      </c>
      <c r="H49" s="47">
        <f>SUM(H50:H120)</f>
        <v>2156000</v>
      </c>
      <c r="I49" s="21"/>
      <c r="J49" s="46">
        <f>SUM(J50:J120)</f>
        <v>5679360</v>
      </c>
      <c r="K49" s="47">
        <f>SUM(K50:K120)</f>
        <v>2161250</v>
      </c>
      <c r="L49" s="46">
        <v>0</v>
      </c>
      <c r="M49" s="46">
        <f>SUM(M50:M120)</f>
        <v>5752898</v>
      </c>
      <c r="N49" s="47">
        <f>SUM(N50:N120)</f>
        <v>2156000</v>
      </c>
      <c r="O49" s="46"/>
      <c r="P49" s="46">
        <f>SUM(P50:P120)</f>
        <v>5652580</v>
      </c>
      <c r="Q49" s="47">
        <f>SUM(Q50:Q120)</f>
        <v>2133050</v>
      </c>
      <c r="R49" s="46"/>
      <c r="S49" s="46">
        <f>SUM(S50:S120)</f>
        <v>5769845</v>
      </c>
      <c r="T49" s="47">
        <f>SUM(T50:T120)</f>
        <v>2260785</v>
      </c>
      <c r="U49" s="46"/>
      <c r="V49" s="46">
        <f>SUM(V50:V120)</f>
        <v>5848880</v>
      </c>
      <c r="W49" s="47">
        <f>SUM(W50:W120)</f>
        <v>2245250</v>
      </c>
      <c r="X49" s="68"/>
      <c r="Y49" s="69" t="e">
        <f>SUM(Y50:Y120)</f>
        <v>#DIV/0!</v>
      </c>
      <c r="Z49" s="91"/>
    </row>
    <row r="50" spans="1:27" ht="77.25" customHeight="1" outlineLevel="1" x14ac:dyDescent="0.3">
      <c r="A50" s="36">
        <v>1</v>
      </c>
      <c r="B50" s="37" t="s">
        <v>71</v>
      </c>
      <c r="C50" s="35" t="s">
        <v>23</v>
      </c>
      <c r="D50" s="27">
        <v>2100</v>
      </c>
      <c r="E50" s="21">
        <v>2650</v>
      </c>
      <c r="F50" s="27">
        <v>10</v>
      </c>
      <c r="G50" s="27">
        <f>F50*D50</f>
        <v>21000</v>
      </c>
      <c r="H50" s="27">
        <f>F50*E50</f>
        <v>26500</v>
      </c>
      <c r="I50" s="27">
        <v>10</v>
      </c>
      <c r="J50" s="52">
        <f t="shared" ref="J50:J81" si="17">I50*$D50</f>
        <v>21000</v>
      </c>
      <c r="K50" s="50">
        <f t="shared" si="12"/>
        <v>26500</v>
      </c>
      <c r="L50" s="52">
        <v>10</v>
      </c>
      <c r="M50" s="49">
        <f t="shared" si="13"/>
        <v>21000</v>
      </c>
      <c r="N50" s="50">
        <f t="shared" si="14"/>
        <v>26500</v>
      </c>
      <c r="O50" s="52">
        <v>12</v>
      </c>
      <c r="P50" s="49">
        <f t="shared" si="15"/>
        <v>25200</v>
      </c>
      <c r="Q50" s="50">
        <f t="shared" si="16"/>
        <v>31800</v>
      </c>
      <c r="R50" s="52">
        <v>15</v>
      </c>
      <c r="S50" s="49">
        <f>R50*D50</f>
        <v>31500</v>
      </c>
      <c r="T50" s="50">
        <f>R50*E50</f>
        <v>39750</v>
      </c>
      <c r="U50" s="52">
        <v>10</v>
      </c>
      <c r="V50" s="49">
        <f t="shared" ref="V50:V113" si="18">U50*D50</f>
        <v>21000</v>
      </c>
      <c r="W50" s="50">
        <f t="shared" ref="W50:W113" si="19">U50*E50</f>
        <v>26500</v>
      </c>
      <c r="X50" s="72">
        <v>10</v>
      </c>
      <c r="Y50" s="51">
        <f t="shared" ref="Y50:Y61" si="20">X50*E50</f>
        <v>26500</v>
      </c>
      <c r="Z50" s="91"/>
      <c r="AA50" s="86"/>
    </row>
    <row r="51" spans="1:27" ht="120" customHeight="1" outlineLevel="1" x14ac:dyDescent="0.3">
      <c r="A51" s="36">
        <v>2</v>
      </c>
      <c r="B51" s="37" t="s">
        <v>72</v>
      </c>
      <c r="C51" s="35" t="s">
        <v>23</v>
      </c>
      <c r="D51" s="27">
        <v>830</v>
      </c>
      <c r="E51" s="21">
        <v>920</v>
      </c>
      <c r="F51" s="27">
        <v>160</v>
      </c>
      <c r="G51" s="27">
        <f t="shared" ref="G51:G114" si="21">F51*D51</f>
        <v>132800</v>
      </c>
      <c r="H51" s="27">
        <f t="shared" ref="H51:H114" si="22">F51*E51</f>
        <v>147200</v>
      </c>
      <c r="I51" s="27">
        <v>160</v>
      </c>
      <c r="J51" s="52">
        <f t="shared" si="17"/>
        <v>132800</v>
      </c>
      <c r="K51" s="47">
        <f t="shared" si="12"/>
        <v>147200</v>
      </c>
      <c r="L51" s="52">
        <v>160</v>
      </c>
      <c r="M51" s="52">
        <f t="shared" si="13"/>
        <v>132800</v>
      </c>
      <c r="N51" s="47">
        <f t="shared" si="14"/>
        <v>147200</v>
      </c>
      <c r="O51" s="52">
        <v>160</v>
      </c>
      <c r="P51" s="53">
        <f t="shared" si="15"/>
        <v>132800</v>
      </c>
      <c r="Q51" s="47">
        <f t="shared" si="16"/>
        <v>147200</v>
      </c>
      <c r="R51" s="52">
        <v>160</v>
      </c>
      <c r="S51" s="53">
        <f t="shared" ref="S51:S114" si="23">R51*D51</f>
        <v>132800</v>
      </c>
      <c r="T51" s="47">
        <f t="shared" ref="T51:T114" si="24">R51*E51</f>
        <v>147200</v>
      </c>
      <c r="U51" s="52">
        <v>180</v>
      </c>
      <c r="V51" s="53">
        <f t="shared" si="18"/>
        <v>149400</v>
      </c>
      <c r="W51" s="47">
        <f t="shared" si="19"/>
        <v>165600</v>
      </c>
      <c r="X51" s="72">
        <v>160</v>
      </c>
      <c r="Y51" s="53">
        <f t="shared" si="20"/>
        <v>147200</v>
      </c>
      <c r="Z51" s="91"/>
      <c r="AA51" s="86"/>
    </row>
    <row r="52" spans="1:27" ht="168.75" customHeight="1" outlineLevel="1" x14ac:dyDescent="0.3">
      <c r="A52" s="36">
        <v>3</v>
      </c>
      <c r="B52" s="37" t="s">
        <v>210</v>
      </c>
      <c r="C52" s="35" t="s">
        <v>23</v>
      </c>
      <c r="D52" s="27">
        <v>750</v>
      </c>
      <c r="E52" s="21">
        <v>1500</v>
      </c>
      <c r="F52" s="27">
        <v>285</v>
      </c>
      <c r="G52" s="27">
        <f t="shared" si="21"/>
        <v>213750</v>
      </c>
      <c r="H52" s="27">
        <f t="shared" si="22"/>
        <v>427500</v>
      </c>
      <c r="I52" s="27">
        <v>285</v>
      </c>
      <c r="J52" s="52">
        <f t="shared" si="17"/>
        <v>213750</v>
      </c>
      <c r="K52" s="47">
        <f t="shared" si="12"/>
        <v>427500</v>
      </c>
      <c r="L52" s="54">
        <v>285</v>
      </c>
      <c r="M52" s="54">
        <f t="shared" si="13"/>
        <v>213750</v>
      </c>
      <c r="N52" s="47">
        <f t="shared" si="14"/>
        <v>427500</v>
      </c>
      <c r="O52" s="52">
        <v>285</v>
      </c>
      <c r="P52" s="53">
        <f t="shared" si="15"/>
        <v>213750</v>
      </c>
      <c r="Q52" s="47">
        <f t="shared" si="16"/>
        <v>427500</v>
      </c>
      <c r="R52" s="52">
        <v>300</v>
      </c>
      <c r="S52" s="53">
        <f t="shared" si="23"/>
        <v>225000</v>
      </c>
      <c r="T52" s="47">
        <f t="shared" si="24"/>
        <v>450000</v>
      </c>
      <c r="U52" s="52">
        <v>295</v>
      </c>
      <c r="V52" s="53">
        <f t="shared" si="18"/>
        <v>221250</v>
      </c>
      <c r="W52" s="47">
        <f t="shared" si="19"/>
        <v>442500</v>
      </c>
      <c r="X52" s="72">
        <v>325</v>
      </c>
      <c r="Y52" s="53">
        <f t="shared" si="20"/>
        <v>487500</v>
      </c>
      <c r="Z52" s="91"/>
      <c r="AA52" s="86"/>
    </row>
    <row r="53" spans="1:27" ht="113.25" customHeight="1" outlineLevel="1" x14ac:dyDescent="0.3">
      <c r="A53" s="36">
        <v>4</v>
      </c>
      <c r="B53" s="37" t="s">
        <v>211</v>
      </c>
      <c r="C53" s="35" t="s">
        <v>23</v>
      </c>
      <c r="D53" s="27">
        <v>500</v>
      </c>
      <c r="E53" s="21">
        <v>550</v>
      </c>
      <c r="F53" s="27">
        <v>370</v>
      </c>
      <c r="G53" s="27">
        <f t="shared" si="21"/>
        <v>185000</v>
      </c>
      <c r="H53" s="27">
        <f t="shared" si="22"/>
        <v>203500</v>
      </c>
      <c r="I53" s="27">
        <v>390</v>
      </c>
      <c r="J53" s="52">
        <f t="shared" si="17"/>
        <v>195000</v>
      </c>
      <c r="K53" s="47">
        <f t="shared" si="12"/>
        <v>214500</v>
      </c>
      <c r="L53" s="54">
        <v>370</v>
      </c>
      <c r="M53" s="54">
        <f t="shared" si="13"/>
        <v>185000</v>
      </c>
      <c r="N53" s="47">
        <f t="shared" si="14"/>
        <v>203500</v>
      </c>
      <c r="O53" s="52">
        <v>370</v>
      </c>
      <c r="P53" s="53">
        <f t="shared" si="15"/>
        <v>185000</v>
      </c>
      <c r="Q53" s="47">
        <f t="shared" si="16"/>
        <v>203500</v>
      </c>
      <c r="R53" s="52">
        <v>395</v>
      </c>
      <c r="S53" s="53">
        <f t="shared" si="23"/>
        <v>197500</v>
      </c>
      <c r="T53" s="47">
        <f t="shared" si="24"/>
        <v>217250</v>
      </c>
      <c r="U53" s="52">
        <v>360</v>
      </c>
      <c r="V53" s="53">
        <f t="shared" si="18"/>
        <v>180000</v>
      </c>
      <c r="W53" s="47">
        <f t="shared" si="19"/>
        <v>198000</v>
      </c>
      <c r="X53" s="72">
        <v>450</v>
      </c>
      <c r="Y53" s="53">
        <f t="shared" si="20"/>
        <v>247500</v>
      </c>
      <c r="Z53" s="91"/>
      <c r="AA53" s="86"/>
    </row>
    <row r="54" spans="1:27" ht="77.25" customHeight="1" outlineLevel="1" x14ac:dyDescent="0.3">
      <c r="A54" s="36">
        <v>5</v>
      </c>
      <c r="B54" s="37" t="s">
        <v>73</v>
      </c>
      <c r="C54" s="35" t="s">
        <v>39</v>
      </c>
      <c r="D54" s="27">
        <v>165</v>
      </c>
      <c r="E54" s="21">
        <v>225</v>
      </c>
      <c r="F54" s="27">
        <v>130</v>
      </c>
      <c r="G54" s="27">
        <f t="shared" si="21"/>
        <v>21450</v>
      </c>
      <c r="H54" s="27">
        <f t="shared" si="22"/>
        <v>29250</v>
      </c>
      <c r="I54" s="27">
        <v>130</v>
      </c>
      <c r="J54" s="52">
        <f t="shared" si="17"/>
        <v>21450</v>
      </c>
      <c r="K54" s="47">
        <f t="shared" si="12"/>
        <v>29250</v>
      </c>
      <c r="L54" s="52">
        <v>130</v>
      </c>
      <c r="M54" s="52">
        <f t="shared" si="13"/>
        <v>21450</v>
      </c>
      <c r="N54" s="47">
        <f t="shared" si="14"/>
        <v>29250</v>
      </c>
      <c r="O54" s="52">
        <v>130</v>
      </c>
      <c r="P54" s="53">
        <f t="shared" si="15"/>
        <v>21450</v>
      </c>
      <c r="Q54" s="47">
        <f t="shared" si="16"/>
        <v>29250</v>
      </c>
      <c r="R54" s="52">
        <v>175</v>
      </c>
      <c r="S54" s="53">
        <f t="shared" si="23"/>
        <v>28875</v>
      </c>
      <c r="T54" s="47">
        <f t="shared" si="24"/>
        <v>39375</v>
      </c>
      <c r="U54" s="52">
        <v>140</v>
      </c>
      <c r="V54" s="53">
        <f t="shared" si="18"/>
        <v>23100</v>
      </c>
      <c r="W54" s="47">
        <f t="shared" si="19"/>
        <v>31500</v>
      </c>
      <c r="X54" s="72">
        <v>210</v>
      </c>
      <c r="Y54" s="53">
        <f t="shared" si="20"/>
        <v>47250</v>
      </c>
      <c r="Z54" s="91"/>
      <c r="AA54" s="86"/>
    </row>
    <row r="55" spans="1:27" ht="77.25" customHeight="1" outlineLevel="1" x14ac:dyDescent="0.3">
      <c r="A55" s="36">
        <v>6</v>
      </c>
      <c r="B55" s="37" t="s">
        <v>74</v>
      </c>
      <c r="C55" s="35" t="s">
        <v>23</v>
      </c>
      <c r="D55" s="27">
        <v>270</v>
      </c>
      <c r="E55" s="21">
        <v>325</v>
      </c>
      <c r="F55" s="27">
        <v>450</v>
      </c>
      <c r="G55" s="27">
        <f t="shared" si="21"/>
        <v>121500</v>
      </c>
      <c r="H55" s="27">
        <f t="shared" si="22"/>
        <v>146250</v>
      </c>
      <c r="I55" s="27">
        <v>460</v>
      </c>
      <c r="J55" s="52">
        <f t="shared" si="17"/>
        <v>124200</v>
      </c>
      <c r="K55" s="47">
        <f t="shared" si="12"/>
        <v>149500</v>
      </c>
      <c r="L55" s="52">
        <v>450</v>
      </c>
      <c r="M55" s="52">
        <f t="shared" si="13"/>
        <v>121500</v>
      </c>
      <c r="N55" s="47">
        <f t="shared" si="14"/>
        <v>146250</v>
      </c>
      <c r="O55" s="52">
        <v>410</v>
      </c>
      <c r="P55" s="53">
        <f t="shared" si="15"/>
        <v>110700</v>
      </c>
      <c r="Q55" s="47">
        <f t="shared" si="16"/>
        <v>133250</v>
      </c>
      <c r="R55" s="52">
        <v>470</v>
      </c>
      <c r="S55" s="53">
        <f t="shared" si="23"/>
        <v>126900</v>
      </c>
      <c r="T55" s="47">
        <f t="shared" si="24"/>
        <v>152750</v>
      </c>
      <c r="U55" s="52">
        <v>450</v>
      </c>
      <c r="V55" s="53">
        <f t="shared" si="18"/>
        <v>121500</v>
      </c>
      <c r="W55" s="47">
        <f t="shared" si="19"/>
        <v>146250</v>
      </c>
      <c r="X55" s="72">
        <v>475</v>
      </c>
      <c r="Y55" s="53">
        <f t="shared" si="20"/>
        <v>154375</v>
      </c>
      <c r="Z55" s="91"/>
      <c r="AA55" s="86"/>
    </row>
    <row r="56" spans="1:27" ht="77.25" customHeight="1" outlineLevel="1" x14ac:dyDescent="0.3">
      <c r="A56" s="36">
        <v>7</v>
      </c>
      <c r="B56" s="37" t="s">
        <v>75</v>
      </c>
      <c r="C56" s="35" t="s">
        <v>23</v>
      </c>
      <c r="D56" s="27">
        <v>1505</v>
      </c>
      <c r="E56" s="21">
        <v>1780</v>
      </c>
      <c r="F56" s="27">
        <v>150</v>
      </c>
      <c r="G56" s="27">
        <f t="shared" si="21"/>
        <v>225750</v>
      </c>
      <c r="H56" s="27">
        <f t="shared" si="22"/>
        <v>267000</v>
      </c>
      <c r="I56" s="27">
        <v>160</v>
      </c>
      <c r="J56" s="52">
        <f t="shared" si="17"/>
        <v>240800</v>
      </c>
      <c r="K56" s="47">
        <f t="shared" si="12"/>
        <v>284800</v>
      </c>
      <c r="L56" s="52">
        <v>150</v>
      </c>
      <c r="M56" s="52">
        <f t="shared" si="13"/>
        <v>225750</v>
      </c>
      <c r="N56" s="47">
        <f t="shared" si="14"/>
        <v>267000</v>
      </c>
      <c r="O56" s="52">
        <v>160</v>
      </c>
      <c r="P56" s="53">
        <f t="shared" si="15"/>
        <v>240800</v>
      </c>
      <c r="Q56" s="47">
        <f t="shared" si="16"/>
        <v>284800</v>
      </c>
      <c r="R56" s="52">
        <v>175</v>
      </c>
      <c r="S56" s="53">
        <f t="shared" si="23"/>
        <v>263375</v>
      </c>
      <c r="T56" s="47">
        <f t="shared" si="24"/>
        <v>311500</v>
      </c>
      <c r="U56" s="52">
        <v>180</v>
      </c>
      <c r="V56" s="53">
        <f t="shared" si="18"/>
        <v>270900</v>
      </c>
      <c r="W56" s="47">
        <f t="shared" si="19"/>
        <v>320400</v>
      </c>
      <c r="X56" s="72">
        <v>160</v>
      </c>
      <c r="Y56" s="53">
        <f t="shared" si="20"/>
        <v>284800</v>
      </c>
      <c r="Z56" s="91"/>
      <c r="AA56" s="86"/>
    </row>
    <row r="57" spans="1:27" ht="77.25" customHeight="1" outlineLevel="1" x14ac:dyDescent="0.3">
      <c r="A57" s="36">
        <v>8</v>
      </c>
      <c r="B57" s="37" t="s">
        <v>76</v>
      </c>
      <c r="C57" s="35" t="s">
        <v>39</v>
      </c>
      <c r="D57" s="27">
        <v>56</v>
      </c>
      <c r="E57" s="21">
        <v>110</v>
      </c>
      <c r="F57" s="27">
        <v>270</v>
      </c>
      <c r="G57" s="27">
        <f t="shared" si="21"/>
        <v>15120</v>
      </c>
      <c r="H57" s="27">
        <f t="shared" si="22"/>
        <v>29700</v>
      </c>
      <c r="I57" s="27">
        <v>270</v>
      </c>
      <c r="J57" s="52">
        <f t="shared" si="17"/>
        <v>15120</v>
      </c>
      <c r="K57" s="47">
        <f t="shared" si="12"/>
        <v>29700</v>
      </c>
      <c r="L57" s="52">
        <v>270</v>
      </c>
      <c r="M57" s="52">
        <f t="shared" si="13"/>
        <v>15120</v>
      </c>
      <c r="N57" s="47">
        <f t="shared" si="14"/>
        <v>29700</v>
      </c>
      <c r="O57" s="52">
        <v>270</v>
      </c>
      <c r="P57" s="53">
        <f t="shared" si="15"/>
        <v>15120</v>
      </c>
      <c r="Q57" s="47">
        <f t="shared" si="16"/>
        <v>29700</v>
      </c>
      <c r="R57" s="52">
        <v>280</v>
      </c>
      <c r="S57" s="53">
        <f t="shared" si="23"/>
        <v>15680</v>
      </c>
      <c r="T57" s="47">
        <f t="shared" si="24"/>
        <v>30800</v>
      </c>
      <c r="U57" s="52">
        <v>310</v>
      </c>
      <c r="V57" s="53">
        <f t="shared" si="18"/>
        <v>17360</v>
      </c>
      <c r="W57" s="47">
        <f t="shared" si="19"/>
        <v>34100</v>
      </c>
      <c r="X57" s="72">
        <v>250</v>
      </c>
      <c r="Y57" s="53">
        <f t="shared" si="20"/>
        <v>27500</v>
      </c>
      <c r="Z57" s="91"/>
      <c r="AA57" s="86"/>
    </row>
    <row r="58" spans="1:27" ht="77.25" customHeight="1" outlineLevel="1" x14ac:dyDescent="0.3">
      <c r="A58" s="36">
        <v>9</v>
      </c>
      <c r="B58" s="37" t="s">
        <v>77</v>
      </c>
      <c r="C58" s="35" t="s">
        <v>39</v>
      </c>
      <c r="D58" s="27">
        <v>80</v>
      </c>
      <c r="E58" s="21">
        <v>124</v>
      </c>
      <c r="F58" s="27">
        <v>400</v>
      </c>
      <c r="G58" s="27">
        <f t="shared" si="21"/>
        <v>32000</v>
      </c>
      <c r="H58" s="27">
        <f t="shared" si="22"/>
        <v>49600</v>
      </c>
      <c r="I58" s="27">
        <v>325</v>
      </c>
      <c r="J58" s="52">
        <f t="shared" si="17"/>
        <v>26000</v>
      </c>
      <c r="K58" s="47">
        <f t="shared" si="12"/>
        <v>40300</v>
      </c>
      <c r="L58" s="52">
        <v>400</v>
      </c>
      <c r="M58" s="52">
        <f t="shared" si="13"/>
        <v>32000</v>
      </c>
      <c r="N58" s="47">
        <f t="shared" si="14"/>
        <v>49600</v>
      </c>
      <c r="O58" s="52">
        <v>325</v>
      </c>
      <c r="P58" s="53">
        <f t="shared" si="15"/>
        <v>26000</v>
      </c>
      <c r="Q58" s="47">
        <f t="shared" si="16"/>
        <v>40300</v>
      </c>
      <c r="R58" s="52">
        <v>340</v>
      </c>
      <c r="S58" s="53">
        <f t="shared" si="23"/>
        <v>27200</v>
      </c>
      <c r="T58" s="47">
        <f t="shared" si="24"/>
        <v>42160</v>
      </c>
      <c r="U58" s="52">
        <v>350</v>
      </c>
      <c r="V58" s="53">
        <f t="shared" si="18"/>
        <v>28000</v>
      </c>
      <c r="W58" s="47">
        <f t="shared" si="19"/>
        <v>43400</v>
      </c>
      <c r="X58" s="72">
        <v>350</v>
      </c>
      <c r="Y58" s="53">
        <f t="shared" si="20"/>
        <v>43400</v>
      </c>
      <c r="Z58" s="91"/>
      <c r="AA58" s="86"/>
    </row>
    <row r="59" spans="1:27" ht="77.25" customHeight="1" outlineLevel="1" x14ac:dyDescent="0.3">
      <c r="A59" s="36">
        <v>10</v>
      </c>
      <c r="B59" s="37" t="s">
        <v>78</v>
      </c>
      <c r="C59" s="35" t="s">
        <v>23</v>
      </c>
      <c r="D59" s="27">
        <v>900</v>
      </c>
      <c r="E59" s="21">
        <v>2100</v>
      </c>
      <c r="F59" s="27">
        <v>45</v>
      </c>
      <c r="G59" s="27">
        <f t="shared" si="21"/>
        <v>40500</v>
      </c>
      <c r="H59" s="27">
        <f t="shared" si="22"/>
        <v>94500</v>
      </c>
      <c r="I59" s="27">
        <v>45</v>
      </c>
      <c r="J59" s="52">
        <f t="shared" si="17"/>
        <v>40500</v>
      </c>
      <c r="K59" s="47">
        <f t="shared" si="12"/>
        <v>94500</v>
      </c>
      <c r="L59" s="52">
        <v>45</v>
      </c>
      <c r="M59" s="52">
        <f t="shared" si="13"/>
        <v>40500</v>
      </c>
      <c r="N59" s="47">
        <f t="shared" si="14"/>
        <v>94500</v>
      </c>
      <c r="O59" s="52">
        <v>45</v>
      </c>
      <c r="P59" s="53">
        <f t="shared" si="15"/>
        <v>40500</v>
      </c>
      <c r="Q59" s="47">
        <f t="shared" si="16"/>
        <v>94500</v>
      </c>
      <c r="R59" s="52">
        <v>50</v>
      </c>
      <c r="S59" s="53">
        <f t="shared" si="23"/>
        <v>45000</v>
      </c>
      <c r="T59" s="47">
        <f t="shared" si="24"/>
        <v>105000</v>
      </c>
      <c r="U59" s="52">
        <v>45</v>
      </c>
      <c r="V59" s="53">
        <f t="shared" si="18"/>
        <v>40500</v>
      </c>
      <c r="W59" s="47">
        <f t="shared" si="19"/>
        <v>94500</v>
      </c>
      <c r="X59" s="72">
        <v>50</v>
      </c>
      <c r="Y59" s="53">
        <f t="shared" si="20"/>
        <v>105000</v>
      </c>
      <c r="Z59" s="91"/>
      <c r="AA59" s="86"/>
    </row>
    <row r="60" spans="1:27" ht="77.25" customHeight="1" outlineLevel="1" x14ac:dyDescent="0.3">
      <c r="A60" s="36">
        <v>11</v>
      </c>
      <c r="B60" s="37" t="s">
        <v>79</v>
      </c>
      <c r="C60" s="35" t="s">
        <v>23</v>
      </c>
      <c r="D60" s="27">
        <v>550</v>
      </c>
      <c r="E60" s="21">
        <v>750</v>
      </c>
      <c r="F60" s="27">
        <v>130</v>
      </c>
      <c r="G60" s="27">
        <f t="shared" si="21"/>
        <v>71500</v>
      </c>
      <c r="H60" s="27">
        <f t="shared" si="22"/>
        <v>97500</v>
      </c>
      <c r="I60" s="27">
        <v>140</v>
      </c>
      <c r="J60" s="52">
        <f t="shared" si="17"/>
        <v>77000</v>
      </c>
      <c r="K60" s="47">
        <f t="shared" si="12"/>
        <v>105000</v>
      </c>
      <c r="L60" s="52">
        <v>130</v>
      </c>
      <c r="M60" s="52">
        <f t="shared" si="13"/>
        <v>71500</v>
      </c>
      <c r="N60" s="47">
        <f t="shared" si="14"/>
        <v>97500</v>
      </c>
      <c r="O60" s="52">
        <v>115</v>
      </c>
      <c r="P60" s="53">
        <f t="shared" si="15"/>
        <v>63250</v>
      </c>
      <c r="Q60" s="47">
        <f t="shared" si="16"/>
        <v>86250</v>
      </c>
      <c r="R60" s="52">
        <v>150</v>
      </c>
      <c r="S60" s="53">
        <f t="shared" si="23"/>
        <v>82500</v>
      </c>
      <c r="T60" s="47">
        <f t="shared" si="24"/>
        <v>112500</v>
      </c>
      <c r="U60" s="52">
        <v>140</v>
      </c>
      <c r="V60" s="53">
        <f t="shared" si="18"/>
        <v>77000</v>
      </c>
      <c r="W60" s="47">
        <f t="shared" si="19"/>
        <v>105000</v>
      </c>
      <c r="X60" s="72">
        <v>110</v>
      </c>
      <c r="Y60" s="53">
        <f t="shared" si="20"/>
        <v>82500</v>
      </c>
      <c r="Z60" s="91"/>
      <c r="AA60" s="86"/>
    </row>
    <row r="61" spans="1:27" ht="77.25" customHeight="1" outlineLevel="1" x14ac:dyDescent="0.3">
      <c r="A61" s="36">
        <v>12</v>
      </c>
      <c r="B61" s="37" t="s">
        <v>80</v>
      </c>
      <c r="C61" s="35" t="s">
        <v>23</v>
      </c>
      <c r="D61" s="27">
        <v>28</v>
      </c>
      <c r="E61" s="27">
        <v>0</v>
      </c>
      <c r="F61" s="27">
        <v>1800</v>
      </c>
      <c r="G61" s="27">
        <f t="shared" si="21"/>
        <v>50400</v>
      </c>
      <c r="H61" s="27">
        <f t="shared" si="22"/>
        <v>0</v>
      </c>
      <c r="I61" s="27">
        <v>1700</v>
      </c>
      <c r="J61" s="52">
        <f t="shared" si="17"/>
        <v>47600</v>
      </c>
      <c r="K61" s="47">
        <f t="shared" si="12"/>
        <v>0</v>
      </c>
      <c r="L61" s="52">
        <v>1800</v>
      </c>
      <c r="M61" s="52">
        <f t="shared" si="13"/>
        <v>50400</v>
      </c>
      <c r="N61" s="47">
        <f t="shared" si="14"/>
        <v>0</v>
      </c>
      <c r="O61" s="52">
        <v>1800</v>
      </c>
      <c r="P61" s="53">
        <f t="shared" si="15"/>
        <v>50400</v>
      </c>
      <c r="Q61" s="47">
        <f t="shared" si="16"/>
        <v>0</v>
      </c>
      <c r="R61" s="52">
        <v>1800</v>
      </c>
      <c r="S61" s="53">
        <f t="shared" si="23"/>
        <v>50400</v>
      </c>
      <c r="T61" s="47">
        <f t="shared" si="24"/>
        <v>0</v>
      </c>
      <c r="U61" s="52">
        <v>1850</v>
      </c>
      <c r="V61" s="53">
        <f t="shared" si="18"/>
        <v>51800</v>
      </c>
      <c r="W61" s="47">
        <f t="shared" si="19"/>
        <v>0</v>
      </c>
      <c r="X61" s="72">
        <v>50500</v>
      </c>
      <c r="Y61" s="53">
        <f t="shared" si="20"/>
        <v>0</v>
      </c>
      <c r="Z61" s="91"/>
      <c r="AA61" s="86"/>
    </row>
    <row r="62" spans="1:27" ht="77.25" customHeight="1" outlineLevel="1" x14ac:dyDescent="0.3">
      <c r="A62" s="36">
        <v>13</v>
      </c>
      <c r="B62" s="37" t="s">
        <v>81</v>
      </c>
      <c r="C62" s="35" t="s">
        <v>23</v>
      </c>
      <c r="D62" s="27">
        <v>28</v>
      </c>
      <c r="E62" s="27"/>
      <c r="F62" s="27">
        <v>1550</v>
      </c>
      <c r="G62" s="27">
        <f t="shared" si="21"/>
        <v>43400</v>
      </c>
      <c r="H62" s="27">
        <f t="shared" si="22"/>
        <v>0</v>
      </c>
      <c r="I62" s="27">
        <v>1250</v>
      </c>
      <c r="J62" s="52">
        <f t="shared" si="17"/>
        <v>35000</v>
      </c>
      <c r="K62" s="47">
        <f t="shared" si="12"/>
        <v>0</v>
      </c>
      <c r="L62" s="52">
        <v>1456</v>
      </c>
      <c r="M62" s="52">
        <f t="shared" si="13"/>
        <v>40768</v>
      </c>
      <c r="N62" s="47">
        <f t="shared" si="14"/>
        <v>0</v>
      </c>
      <c r="O62" s="52">
        <v>1550</v>
      </c>
      <c r="P62" s="53">
        <f t="shared" si="15"/>
        <v>43400</v>
      </c>
      <c r="Q62" s="47">
        <f t="shared" si="16"/>
        <v>0</v>
      </c>
      <c r="R62" s="52">
        <v>1350</v>
      </c>
      <c r="S62" s="53">
        <f t="shared" si="23"/>
        <v>37800</v>
      </c>
      <c r="T62" s="47">
        <f t="shared" si="24"/>
        <v>0</v>
      </c>
      <c r="U62" s="52">
        <v>1415</v>
      </c>
      <c r="V62" s="53">
        <f t="shared" si="18"/>
        <v>39620</v>
      </c>
      <c r="W62" s="47">
        <f t="shared" si="19"/>
        <v>0</v>
      </c>
      <c r="X62" s="72"/>
      <c r="Y62" s="53"/>
      <c r="Z62" s="91"/>
      <c r="AA62" s="86"/>
    </row>
    <row r="63" spans="1:27" ht="77.25" customHeight="1" outlineLevel="1" x14ac:dyDescent="0.3">
      <c r="A63" s="36">
        <v>14</v>
      </c>
      <c r="B63" s="37" t="s">
        <v>212</v>
      </c>
      <c r="C63" s="35" t="s">
        <v>23</v>
      </c>
      <c r="D63" s="27">
        <v>18</v>
      </c>
      <c r="E63" s="27">
        <v>0</v>
      </c>
      <c r="F63" s="27">
        <v>1250</v>
      </c>
      <c r="G63" s="27">
        <f t="shared" si="21"/>
        <v>22500</v>
      </c>
      <c r="H63" s="27">
        <f t="shared" si="22"/>
        <v>0</v>
      </c>
      <c r="I63" s="27">
        <v>1200</v>
      </c>
      <c r="J63" s="52">
        <f t="shared" si="17"/>
        <v>21600</v>
      </c>
      <c r="K63" s="47">
        <f t="shared" si="12"/>
        <v>0</v>
      </c>
      <c r="L63" s="54">
        <v>1050</v>
      </c>
      <c r="M63" s="54">
        <f t="shared" si="13"/>
        <v>18900</v>
      </c>
      <c r="N63" s="47">
        <f t="shared" si="14"/>
        <v>0</v>
      </c>
      <c r="O63" s="52">
        <v>1250</v>
      </c>
      <c r="P63" s="53">
        <f t="shared" si="15"/>
        <v>22500</v>
      </c>
      <c r="Q63" s="47">
        <f t="shared" si="16"/>
        <v>0</v>
      </c>
      <c r="R63" s="52">
        <v>1300</v>
      </c>
      <c r="S63" s="53">
        <f t="shared" si="23"/>
        <v>23400</v>
      </c>
      <c r="T63" s="47">
        <f t="shared" si="24"/>
        <v>0</v>
      </c>
      <c r="U63" s="52">
        <v>1325</v>
      </c>
      <c r="V63" s="53">
        <f t="shared" si="18"/>
        <v>23850</v>
      </c>
      <c r="W63" s="47">
        <f t="shared" si="19"/>
        <v>0</v>
      </c>
      <c r="X63" s="72">
        <f>44500/21</f>
        <v>2119.0476190476193</v>
      </c>
      <c r="Y63" s="53">
        <f>X63*E63</f>
        <v>0</v>
      </c>
      <c r="Z63" s="91"/>
      <c r="AA63" s="86"/>
    </row>
    <row r="64" spans="1:27" ht="77.25" customHeight="1" outlineLevel="1" x14ac:dyDescent="0.3">
      <c r="A64" s="36">
        <v>15</v>
      </c>
      <c r="B64" s="37" t="s">
        <v>82</v>
      </c>
      <c r="C64" s="35" t="s">
        <v>23</v>
      </c>
      <c r="D64" s="27">
        <v>18</v>
      </c>
      <c r="E64" s="27"/>
      <c r="F64" s="27">
        <v>1250</v>
      </c>
      <c r="G64" s="27">
        <f t="shared" si="21"/>
        <v>22500</v>
      </c>
      <c r="H64" s="27">
        <f t="shared" si="22"/>
        <v>0</v>
      </c>
      <c r="I64" s="27">
        <v>1050</v>
      </c>
      <c r="J64" s="52">
        <f t="shared" si="17"/>
        <v>18900</v>
      </c>
      <c r="K64" s="47">
        <f t="shared" si="12"/>
        <v>0</v>
      </c>
      <c r="L64" s="54">
        <v>1300</v>
      </c>
      <c r="M64" s="54">
        <f t="shared" si="13"/>
        <v>23400</v>
      </c>
      <c r="N64" s="47">
        <f t="shared" si="14"/>
        <v>0</v>
      </c>
      <c r="O64" s="52">
        <v>1250</v>
      </c>
      <c r="P64" s="53">
        <f t="shared" si="15"/>
        <v>22500</v>
      </c>
      <c r="Q64" s="47">
        <f t="shared" si="16"/>
        <v>0</v>
      </c>
      <c r="R64" s="52">
        <v>1100</v>
      </c>
      <c r="S64" s="53">
        <f t="shared" si="23"/>
        <v>19800</v>
      </c>
      <c r="T64" s="47">
        <f t="shared" si="24"/>
        <v>0</v>
      </c>
      <c r="U64" s="52">
        <v>1325</v>
      </c>
      <c r="V64" s="53">
        <f t="shared" si="18"/>
        <v>23850</v>
      </c>
      <c r="W64" s="47">
        <f t="shared" si="19"/>
        <v>0</v>
      </c>
      <c r="X64" s="72"/>
      <c r="Y64" s="53"/>
      <c r="Z64" s="91"/>
      <c r="AA64" s="86"/>
    </row>
    <row r="65" spans="1:27" ht="77.25" customHeight="1" outlineLevel="1" x14ac:dyDescent="0.3">
      <c r="A65" s="36">
        <v>16</v>
      </c>
      <c r="B65" s="37" t="s">
        <v>83</v>
      </c>
      <c r="C65" s="35" t="s">
        <v>23</v>
      </c>
      <c r="D65" s="27">
        <v>32</v>
      </c>
      <c r="E65" s="27">
        <v>0</v>
      </c>
      <c r="F65" s="27">
        <v>1250</v>
      </c>
      <c r="G65" s="27">
        <f t="shared" si="21"/>
        <v>40000</v>
      </c>
      <c r="H65" s="27">
        <f t="shared" si="22"/>
        <v>0</v>
      </c>
      <c r="I65" s="27">
        <v>1500</v>
      </c>
      <c r="J65" s="52">
        <f t="shared" si="17"/>
        <v>48000</v>
      </c>
      <c r="K65" s="47">
        <f t="shared" si="12"/>
        <v>0</v>
      </c>
      <c r="L65" s="54">
        <v>1400</v>
      </c>
      <c r="M65" s="54">
        <f t="shared" si="13"/>
        <v>44800</v>
      </c>
      <c r="N65" s="47">
        <f t="shared" si="14"/>
        <v>0</v>
      </c>
      <c r="O65" s="52">
        <v>1250</v>
      </c>
      <c r="P65" s="53">
        <f t="shared" si="15"/>
        <v>40000</v>
      </c>
      <c r="Q65" s="47">
        <f t="shared" si="16"/>
        <v>0</v>
      </c>
      <c r="R65" s="52">
        <v>1530</v>
      </c>
      <c r="S65" s="53">
        <f t="shared" si="23"/>
        <v>48960</v>
      </c>
      <c r="T65" s="47">
        <f t="shared" si="24"/>
        <v>0</v>
      </c>
      <c r="U65" s="52">
        <v>1525</v>
      </c>
      <c r="V65" s="53">
        <f t="shared" si="18"/>
        <v>48800</v>
      </c>
      <c r="W65" s="47">
        <f t="shared" si="19"/>
        <v>0</v>
      </c>
      <c r="X65" s="72" t="e">
        <f>70000/E65</f>
        <v>#DIV/0!</v>
      </c>
      <c r="Y65" s="53" t="e">
        <f>X65*E65</f>
        <v>#DIV/0!</v>
      </c>
      <c r="Z65" s="91"/>
      <c r="AA65" s="86"/>
    </row>
    <row r="66" spans="1:27" ht="77.25" customHeight="1" outlineLevel="1" x14ac:dyDescent="0.3">
      <c r="A66" s="36">
        <v>17</v>
      </c>
      <c r="B66" s="37" t="s">
        <v>84</v>
      </c>
      <c r="C66" s="35" t="s">
        <v>23</v>
      </c>
      <c r="D66" s="27">
        <v>64</v>
      </c>
      <c r="E66" s="27">
        <v>0</v>
      </c>
      <c r="F66" s="27">
        <v>950</v>
      </c>
      <c r="G66" s="27">
        <f t="shared" si="21"/>
        <v>60800</v>
      </c>
      <c r="H66" s="27">
        <f t="shared" si="22"/>
        <v>0</v>
      </c>
      <c r="I66" s="27">
        <v>750</v>
      </c>
      <c r="J66" s="52">
        <f t="shared" si="17"/>
        <v>48000</v>
      </c>
      <c r="K66" s="47">
        <f t="shared" si="12"/>
        <v>0</v>
      </c>
      <c r="L66" s="52">
        <v>950</v>
      </c>
      <c r="M66" s="52">
        <f t="shared" si="13"/>
        <v>60800</v>
      </c>
      <c r="N66" s="47">
        <f t="shared" si="14"/>
        <v>0</v>
      </c>
      <c r="O66" s="52">
        <v>950</v>
      </c>
      <c r="P66" s="53">
        <f t="shared" si="15"/>
        <v>60800</v>
      </c>
      <c r="Q66" s="47">
        <f t="shared" si="16"/>
        <v>0</v>
      </c>
      <c r="R66" s="52">
        <v>800</v>
      </c>
      <c r="S66" s="53">
        <f t="shared" si="23"/>
        <v>51200</v>
      </c>
      <c r="T66" s="47">
        <f t="shared" si="24"/>
        <v>0</v>
      </c>
      <c r="U66" s="52">
        <v>750</v>
      </c>
      <c r="V66" s="53">
        <f t="shared" si="18"/>
        <v>48000</v>
      </c>
      <c r="W66" s="47">
        <f t="shared" si="19"/>
        <v>0</v>
      </c>
      <c r="X66" s="72" t="e">
        <f>35000/E66</f>
        <v>#DIV/0!</v>
      </c>
      <c r="Y66" s="53" t="e">
        <f>X66*E66</f>
        <v>#DIV/0!</v>
      </c>
      <c r="Z66" s="91"/>
      <c r="AA66" s="86"/>
    </row>
    <row r="67" spans="1:27" ht="77.25" customHeight="1" outlineLevel="1" x14ac:dyDescent="0.3">
      <c r="A67" s="36">
        <v>18</v>
      </c>
      <c r="B67" s="37" t="s">
        <v>85</v>
      </c>
      <c r="C67" s="35" t="s">
        <v>23</v>
      </c>
      <c r="D67" s="27">
        <v>21</v>
      </c>
      <c r="E67" s="27"/>
      <c r="F67" s="27">
        <v>950</v>
      </c>
      <c r="G67" s="27">
        <f t="shared" si="21"/>
        <v>19950</v>
      </c>
      <c r="H67" s="27">
        <f t="shared" si="22"/>
        <v>0</v>
      </c>
      <c r="I67" s="27">
        <v>750</v>
      </c>
      <c r="J67" s="52">
        <f t="shared" si="17"/>
        <v>15750</v>
      </c>
      <c r="K67" s="47">
        <f t="shared" si="12"/>
        <v>0</v>
      </c>
      <c r="L67" s="52">
        <v>950</v>
      </c>
      <c r="M67" s="52">
        <f t="shared" si="13"/>
        <v>19950</v>
      </c>
      <c r="N67" s="47">
        <f t="shared" si="14"/>
        <v>0</v>
      </c>
      <c r="O67" s="52">
        <v>950</v>
      </c>
      <c r="P67" s="53">
        <f t="shared" si="15"/>
        <v>19950</v>
      </c>
      <c r="Q67" s="47">
        <f t="shared" si="16"/>
        <v>0</v>
      </c>
      <c r="R67" s="52">
        <v>765</v>
      </c>
      <c r="S67" s="53">
        <f t="shared" si="23"/>
        <v>16065</v>
      </c>
      <c r="T67" s="47">
        <f t="shared" si="24"/>
        <v>0</v>
      </c>
      <c r="U67" s="52">
        <v>750</v>
      </c>
      <c r="V67" s="53">
        <f t="shared" si="18"/>
        <v>15750</v>
      </c>
      <c r="W67" s="47">
        <f t="shared" si="19"/>
        <v>0</v>
      </c>
      <c r="X67" s="72"/>
      <c r="Y67" s="53"/>
      <c r="Z67" s="91"/>
      <c r="AA67" s="86"/>
    </row>
    <row r="68" spans="1:27" ht="77.25" customHeight="1" outlineLevel="1" x14ac:dyDescent="0.3">
      <c r="A68" s="36">
        <v>19</v>
      </c>
      <c r="B68" s="37" t="s">
        <v>86</v>
      </c>
      <c r="C68" s="35" t="s">
        <v>20</v>
      </c>
      <c r="D68" s="27">
        <v>3</v>
      </c>
      <c r="E68" s="27">
        <v>0</v>
      </c>
      <c r="F68" s="27">
        <v>47000</v>
      </c>
      <c r="G68" s="27">
        <f t="shared" si="21"/>
        <v>141000</v>
      </c>
      <c r="H68" s="27">
        <f t="shared" si="22"/>
        <v>0</v>
      </c>
      <c r="I68" s="27">
        <v>42500</v>
      </c>
      <c r="J68" s="52">
        <f t="shared" si="17"/>
        <v>127500</v>
      </c>
      <c r="K68" s="47">
        <f t="shared" ref="K68:K99" si="25">I68*$E68</f>
        <v>0</v>
      </c>
      <c r="L68" s="54">
        <v>51000</v>
      </c>
      <c r="M68" s="54">
        <f t="shared" ref="M68:M99" si="26">L68*$D68</f>
        <v>153000</v>
      </c>
      <c r="N68" s="47">
        <f t="shared" ref="N68:N99" si="27">L68*$E68</f>
        <v>0</v>
      </c>
      <c r="O68" s="52">
        <v>47000</v>
      </c>
      <c r="P68" s="53">
        <f t="shared" ref="P68:P99" si="28">O68*$D68</f>
        <v>141000</v>
      </c>
      <c r="Q68" s="47">
        <f t="shared" ref="Q68:Q99" si="29">O68*$E68</f>
        <v>0</v>
      </c>
      <c r="R68" s="52">
        <v>43000</v>
      </c>
      <c r="S68" s="53">
        <f t="shared" si="23"/>
        <v>129000</v>
      </c>
      <c r="T68" s="47">
        <f t="shared" si="24"/>
        <v>0</v>
      </c>
      <c r="U68" s="52">
        <v>45000</v>
      </c>
      <c r="V68" s="53">
        <f t="shared" si="18"/>
        <v>135000</v>
      </c>
      <c r="W68" s="47">
        <f t="shared" si="19"/>
        <v>0</v>
      </c>
      <c r="X68" s="72">
        <v>58500</v>
      </c>
      <c r="Y68" s="53">
        <f>X68*E68</f>
        <v>0</v>
      </c>
      <c r="Z68" s="91"/>
      <c r="AA68" s="86"/>
    </row>
    <row r="69" spans="1:27" ht="77.25" customHeight="1" outlineLevel="1" x14ac:dyDescent="0.3">
      <c r="A69" s="36">
        <v>20</v>
      </c>
      <c r="B69" s="37" t="s">
        <v>87</v>
      </c>
      <c r="C69" s="35" t="s">
        <v>20</v>
      </c>
      <c r="D69" s="27">
        <v>1</v>
      </c>
      <c r="E69" s="27"/>
      <c r="F69" s="27">
        <v>43500</v>
      </c>
      <c r="G69" s="27">
        <f t="shared" si="21"/>
        <v>43500</v>
      </c>
      <c r="H69" s="27">
        <f t="shared" si="22"/>
        <v>0</v>
      </c>
      <c r="I69" s="27">
        <v>42500</v>
      </c>
      <c r="J69" s="52">
        <f t="shared" si="17"/>
        <v>42500</v>
      </c>
      <c r="K69" s="47">
        <f t="shared" si="25"/>
        <v>0</v>
      </c>
      <c r="L69" s="54">
        <v>45000</v>
      </c>
      <c r="M69" s="54">
        <f t="shared" si="26"/>
        <v>45000</v>
      </c>
      <c r="N69" s="47">
        <f t="shared" si="27"/>
        <v>0</v>
      </c>
      <c r="O69" s="52">
        <v>43000</v>
      </c>
      <c r="P69" s="53">
        <f t="shared" si="28"/>
        <v>43000</v>
      </c>
      <c r="Q69" s="47">
        <f t="shared" si="29"/>
        <v>0</v>
      </c>
      <c r="R69" s="52">
        <v>44000</v>
      </c>
      <c r="S69" s="53">
        <f t="shared" si="23"/>
        <v>44000</v>
      </c>
      <c r="T69" s="47">
        <f t="shared" si="24"/>
        <v>0</v>
      </c>
      <c r="U69" s="52">
        <v>45000</v>
      </c>
      <c r="V69" s="53">
        <f t="shared" si="18"/>
        <v>45000</v>
      </c>
      <c r="W69" s="47">
        <f t="shared" si="19"/>
        <v>0</v>
      </c>
      <c r="X69" s="72"/>
      <c r="Y69" s="53"/>
      <c r="Z69" s="91"/>
      <c r="AA69" s="86"/>
    </row>
    <row r="70" spans="1:27" ht="77.25" customHeight="1" outlineLevel="1" x14ac:dyDescent="0.3">
      <c r="A70" s="36">
        <v>21</v>
      </c>
      <c r="B70" s="37" t="s">
        <v>88</v>
      </c>
      <c r="C70" s="35" t="s">
        <v>89</v>
      </c>
      <c r="D70" s="27">
        <v>1</v>
      </c>
      <c r="E70" s="27"/>
      <c r="F70" s="27">
        <v>46000</v>
      </c>
      <c r="G70" s="27">
        <f t="shared" si="21"/>
        <v>46000</v>
      </c>
      <c r="H70" s="27">
        <f t="shared" si="22"/>
        <v>0</v>
      </c>
      <c r="I70" s="27">
        <v>46000</v>
      </c>
      <c r="J70" s="52">
        <f t="shared" si="17"/>
        <v>46000</v>
      </c>
      <c r="K70" s="47">
        <f t="shared" si="25"/>
        <v>0</v>
      </c>
      <c r="L70" s="54">
        <v>51000</v>
      </c>
      <c r="M70" s="54">
        <f t="shared" si="26"/>
        <v>51000</v>
      </c>
      <c r="N70" s="47">
        <f t="shared" si="27"/>
        <v>0</v>
      </c>
      <c r="O70" s="52">
        <v>46000</v>
      </c>
      <c r="P70" s="53">
        <f t="shared" si="28"/>
        <v>46000</v>
      </c>
      <c r="Q70" s="47">
        <f t="shared" si="29"/>
        <v>0</v>
      </c>
      <c r="R70" s="52">
        <v>48000</v>
      </c>
      <c r="S70" s="53">
        <f t="shared" si="23"/>
        <v>48000</v>
      </c>
      <c r="T70" s="47">
        <f t="shared" si="24"/>
        <v>0</v>
      </c>
      <c r="U70" s="52">
        <v>48000</v>
      </c>
      <c r="V70" s="53">
        <f t="shared" si="18"/>
        <v>48000</v>
      </c>
      <c r="W70" s="47">
        <f t="shared" si="19"/>
        <v>0</v>
      </c>
      <c r="X70" s="72"/>
      <c r="Y70" s="53"/>
      <c r="Z70" s="91"/>
      <c r="AA70" s="86"/>
    </row>
    <row r="71" spans="1:27" ht="135.75" customHeight="1" outlineLevel="1" x14ac:dyDescent="0.3">
      <c r="A71" s="36">
        <v>22</v>
      </c>
      <c r="B71" s="37" t="s">
        <v>90</v>
      </c>
      <c r="C71" s="35" t="s">
        <v>89</v>
      </c>
      <c r="D71" s="27">
        <v>1</v>
      </c>
      <c r="E71" s="27"/>
      <c r="F71" s="27">
        <v>46000</v>
      </c>
      <c r="G71" s="27">
        <f t="shared" si="21"/>
        <v>46000</v>
      </c>
      <c r="H71" s="27">
        <f t="shared" si="22"/>
        <v>0</v>
      </c>
      <c r="I71" s="27">
        <v>46000</v>
      </c>
      <c r="J71" s="52">
        <f t="shared" si="17"/>
        <v>46000</v>
      </c>
      <c r="K71" s="47">
        <f t="shared" si="25"/>
        <v>0</v>
      </c>
      <c r="L71" s="54">
        <v>46000</v>
      </c>
      <c r="M71" s="54">
        <f t="shared" si="26"/>
        <v>46000</v>
      </c>
      <c r="N71" s="47">
        <f t="shared" si="27"/>
        <v>0</v>
      </c>
      <c r="O71" s="52">
        <v>46000</v>
      </c>
      <c r="P71" s="53">
        <f t="shared" si="28"/>
        <v>46000</v>
      </c>
      <c r="Q71" s="47">
        <f t="shared" si="29"/>
        <v>0</v>
      </c>
      <c r="R71" s="52">
        <v>48000</v>
      </c>
      <c r="S71" s="53">
        <f t="shared" si="23"/>
        <v>48000</v>
      </c>
      <c r="T71" s="47">
        <f t="shared" si="24"/>
        <v>0</v>
      </c>
      <c r="U71" s="52">
        <v>48000</v>
      </c>
      <c r="V71" s="53">
        <f t="shared" si="18"/>
        <v>48000</v>
      </c>
      <c r="W71" s="47">
        <f t="shared" si="19"/>
        <v>0</v>
      </c>
      <c r="X71" s="72"/>
      <c r="Y71" s="53"/>
      <c r="Z71" s="91"/>
      <c r="AA71" s="86"/>
    </row>
    <row r="72" spans="1:27" ht="77.25" customHeight="1" outlineLevel="1" x14ac:dyDescent="0.3">
      <c r="A72" s="36">
        <v>23</v>
      </c>
      <c r="B72" s="37" t="s">
        <v>91</v>
      </c>
      <c r="C72" s="35" t="s">
        <v>89</v>
      </c>
      <c r="D72" s="27">
        <v>2</v>
      </c>
      <c r="E72" s="27">
        <v>0</v>
      </c>
      <c r="F72" s="27">
        <v>45000</v>
      </c>
      <c r="G72" s="27">
        <f t="shared" si="21"/>
        <v>90000</v>
      </c>
      <c r="H72" s="27">
        <f t="shared" si="22"/>
        <v>0</v>
      </c>
      <c r="I72" s="27">
        <v>45000</v>
      </c>
      <c r="J72" s="52">
        <f t="shared" si="17"/>
        <v>90000</v>
      </c>
      <c r="K72" s="47">
        <f t="shared" si="25"/>
        <v>0</v>
      </c>
      <c r="L72" s="52">
        <v>45000</v>
      </c>
      <c r="M72" s="52">
        <f t="shared" si="26"/>
        <v>90000</v>
      </c>
      <c r="N72" s="47">
        <f t="shared" si="27"/>
        <v>0</v>
      </c>
      <c r="O72" s="52">
        <v>45000</v>
      </c>
      <c r="P72" s="53">
        <f t="shared" si="28"/>
        <v>90000</v>
      </c>
      <c r="Q72" s="47">
        <f t="shared" si="29"/>
        <v>0</v>
      </c>
      <c r="R72" s="52">
        <v>46000</v>
      </c>
      <c r="S72" s="53">
        <f t="shared" si="23"/>
        <v>92000</v>
      </c>
      <c r="T72" s="47">
        <f t="shared" si="24"/>
        <v>0</v>
      </c>
      <c r="U72" s="52">
        <v>46500</v>
      </c>
      <c r="V72" s="53">
        <f t="shared" si="18"/>
        <v>93000</v>
      </c>
      <c r="W72" s="47">
        <f t="shared" si="19"/>
        <v>0</v>
      </c>
      <c r="X72" s="72">
        <v>65000</v>
      </c>
      <c r="Y72" s="53">
        <f>X72*E72</f>
        <v>0</v>
      </c>
      <c r="Z72" s="91"/>
      <c r="AA72" s="86"/>
    </row>
    <row r="73" spans="1:27" ht="77.25" customHeight="1" outlineLevel="1" x14ac:dyDescent="0.3">
      <c r="A73" s="36">
        <v>24</v>
      </c>
      <c r="B73" s="37" t="s">
        <v>92</v>
      </c>
      <c r="C73" s="35" t="s">
        <v>31</v>
      </c>
      <c r="D73" s="27">
        <v>18</v>
      </c>
      <c r="E73" s="27"/>
      <c r="F73" s="27">
        <v>2650</v>
      </c>
      <c r="G73" s="27">
        <f t="shared" si="21"/>
        <v>47700</v>
      </c>
      <c r="H73" s="27">
        <f t="shared" si="22"/>
        <v>0</v>
      </c>
      <c r="I73" s="27">
        <v>3250</v>
      </c>
      <c r="J73" s="52">
        <f t="shared" si="17"/>
        <v>58500</v>
      </c>
      <c r="K73" s="47">
        <f t="shared" si="25"/>
        <v>0</v>
      </c>
      <c r="L73" s="52">
        <v>2650</v>
      </c>
      <c r="M73" s="52">
        <f t="shared" si="26"/>
        <v>47700</v>
      </c>
      <c r="N73" s="47">
        <f t="shared" si="27"/>
        <v>0</v>
      </c>
      <c r="O73" s="52">
        <v>2650</v>
      </c>
      <c r="P73" s="53">
        <f t="shared" si="28"/>
        <v>47700</v>
      </c>
      <c r="Q73" s="47">
        <f t="shared" si="29"/>
        <v>0</v>
      </c>
      <c r="R73" s="52">
        <v>3250</v>
      </c>
      <c r="S73" s="53">
        <f t="shared" si="23"/>
        <v>58500</v>
      </c>
      <c r="T73" s="47">
        <f t="shared" si="24"/>
        <v>0</v>
      </c>
      <c r="U73" s="52">
        <v>3550</v>
      </c>
      <c r="V73" s="53">
        <f t="shared" si="18"/>
        <v>63900</v>
      </c>
      <c r="W73" s="47">
        <f t="shared" si="19"/>
        <v>0</v>
      </c>
      <c r="X73" s="72"/>
      <c r="Y73" s="53"/>
      <c r="Z73" s="91"/>
      <c r="AA73" s="86"/>
    </row>
    <row r="74" spans="1:27" ht="77.25" customHeight="1" outlineLevel="1" x14ac:dyDescent="0.3">
      <c r="A74" s="36">
        <v>25</v>
      </c>
      <c r="B74" s="37" t="s">
        <v>93</v>
      </c>
      <c r="C74" s="35" t="s">
        <v>89</v>
      </c>
      <c r="D74" s="27">
        <v>1</v>
      </c>
      <c r="E74" s="27"/>
      <c r="F74" s="27">
        <v>33500</v>
      </c>
      <c r="G74" s="27">
        <f t="shared" si="21"/>
        <v>33500</v>
      </c>
      <c r="H74" s="27">
        <f t="shared" si="22"/>
        <v>0</v>
      </c>
      <c r="I74" s="27">
        <v>33500</v>
      </c>
      <c r="J74" s="52">
        <f t="shared" si="17"/>
        <v>33500</v>
      </c>
      <c r="K74" s="47">
        <f t="shared" si="25"/>
        <v>0</v>
      </c>
      <c r="L74" s="52">
        <v>33500</v>
      </c>
      <c r="M74" s="52">
        <f t="shared" si="26"/>
        <v>33500</v>
      </c>
      <c r="N74" s="47">
        <f t="shared" si="27"/>
        <v>0</v>
      </c>
      <c r="O74" s="52">
        <v>33500</v>
      </c>
      <c r="P74" s="53">
        <f t="shared" si="28"/>
        <v>33500</v>
      </c>
      <c r="Q74" s="47">
        <f t="shared" si="29"/>
        <v>0</v>
      </c>
      <c r="R74" s="52">
        <v>33500</v>
      </c>
      <c r="S74" s="53">
        <f t="shared" si="23"/>
        <v>33500</v>
      </c>
      <c r="T74" s="47">
        <f t="shared" si="24"/>
        <v>0</v>
      </c>
      <c r="U74" s="52">
        <v>35000</v>
      </c>
      <c r="V74" s="53">
        <f t="shared" si="18"/>
        <v>35000</v>
      </c>
      <c r="W74" s="47">
        <f t="shared" si="19"/>
        <v>0</v>
      </c>
      <c r="X74" s="72"/>
      <c r="Y74" s="53"/>
      <c r="Z74" s="91"/>
      <c r="AA74" s="86"/>
    </row>
    <row r="75" spans="1:27" ht="77.25" customHeight="1" outlineLevel="1" x14ac:dyDescent="0.3">
      <c r="A75" s="36">
        <v>26</v>
      </c>
      <c r="B75" s="37" t="s">
        <v>94</v>
      </c>
      <c r="C75" s="35" t="s">
        <v>31</v>
      </c>
      <c r="D75" s="27">
        <v>1</v>
      </c>
      <c r="E75" s="27">
        <v>0</v>
      </c>
      <c r="F75" s="27">
        <v>32000</v>
      </c>
      <c r="G75" s="27">
        <f t="shared" si="21"/>
        <v>32000</v>
      </c>
      <c r="H75" s="27">
        <f t="shared" si="22"/>
        <v>0</v>
      </c>
      <c r="I75" s="27">
        <v>32500</v>
      </c>
      <c r="J75" s="52">
        <f t="shared" si="17"/>
        <v>32500</v>
      </c>
      <c r="K75" s="47">
        <f t="shared" si="25"/>
        <v>0</v>
      </c>
      <c r="L75" s="52">
        <v>32000</v>
      </c>
      <c r="M75" s="52">
        <f t="shared" si="26"/>
        <v>32000</v>
      </c>
      <c r="N75" s="47">
        <f t="shared" si="27"/>
        <v>0</v>
      </c>
      <c r="O75" s="52">
        <v>32500</v>
      </c>
      <c r="P75" s="53">
        <f t="shared" si="28"/>
        <v>32500</v>
      </c>
      <c r="Q75" s="47">
        <f t="shared" si="29"/>
        <v>0</v>
      </c>
      <c r="R75" s="52">
        <v>32500</v>
      </c>
      <c r="S75" s="53">
        <f t="shared" si="23"/>
        <v>32500</v>
      </c>
      <c r="T75" s="47">
        <f t="shared" si="24"/>
        <v>0</v>
      </c>
      <c r="U75" s="52">
        <v>35000</v>
      </c>
      <c r="V75" s="53">
        <f t="shared" si="18"/>
        <v>35000</v>
      </c>
      <c r="W75" s="47">
        <f t="shared" si="19"/>
        <v>0</v>
      </c>
      <c r="X75" s="72">
        <v>38000</v>
      </c>
      <c r="Y75" s="53">
        <f>X75*E75</f>
        <v>0</v>
      </c>
      <c r="Z75" s="91"/>
      <c r="AA75" s="86"/>
    </row>
    <row r="76" spans="1:27" ht="77.25" customHeight="1" outlineLevel="1" x14ac:dyDescent="0.3">
      <c r="A76" s="36">
        <v>27</v>
      </c>
      <c r="B76" s="37" t="s">
        <v>95</v>
      </c>
      <c r="C76" s="35" t="s">
        <v>39</v>
      </c>
      <c r="D76" s="27">
        <v>24</v>
      </c>
      <c r="E76" s="27">
        <v>0</v>
      </c>
      <c r="F76" s="27">
        <v>2500</v>
      </c>
      <c r="G76" s="27">
        <f t="shared" si="21"/>
        <v>60000</v>
      </c>
      <c r="H76" s="27">
        <f t="shared" si="22"/>
        <v>0</v>
      </c>
      <c r="I76" s="27">
        <v>2200</v>
      </c>
      <c r="J76" s="52">
        <f t="shared" si="17"/>
        <v>52800</v>
      </c>
      <c r="K76" s="47">
        <f t="shared" si="25"/>
        <v>0</v>
      </c>
      <c r="L76" s="54">
        <v>2700</v>
      </c>
      <c r="M76" s="54">
        <f t="shared" si="26"/>
        <v>64800</v>
      </c>
      <c r="N76" s="47">
        <f t="shared" si="27"/>
        <v>0</v>
      </c>
      <c r="O76" s="54">
        <v>2900</v>
      </c>
      <c r="P76" s="55">
        <f t="shared" si="28"/>
        <v>69600</v>
      </c>
      <c r="Q76" s="47">
        <f t="shared" si="29"/>
        <v>0</v>
      </c>
      <c r="R76" s="54">
        <v>2200</v>
      </c>
      <c r="S76" s="55">
        <f t="shared" si="23"/>
        <v>52800</v>
      </c>
      <c r="T76" s="47">
        <f t="shared" si="24"/>
        <v>0</v>
      </c>
      <c r="U76" s="54">
        <v>2450</v>
      </c>
      <c r="V76" s="55">
        <f t="shared" si="18"/>
        <v>58800</v>
      </c>
      <c r="W76" s="47">
        <f t="shared" si="19"/>
        <v>0</v>
      </c>
      <c r="X76" s="72" t="e">
        <f>900000/E76</f>
        <v>#DIV/0!</v>
      </c>
      <c r="Y76" s="55" t="e">
        <f>X76*E76</f>
        <v>#DIV/0!</v>
      </c>
      <c r="Z76" s="91"/>
      <c r="AA76" s="86"/>
    </row>
    <row r="77" spans="1:27" ht="77.25" customHeight="1" outlineLevel="1" x14ac:dyDescent="0.3">
      <c r="A77" s="36">
        <v>28</v>
      </c>
      <c r="B77" s="37" t="s">
        <v>96</v>
      </c>
      <c r="C77" s="35" t="s">
        <v>39</v>
      </c>
      <c r="D77" s="27">
        <v>1</v>
      </c>
      <c r="E77" s="27"/>
      <c r="F77" s="27">
        <v>2300</v>
      </c>
      <c r="G77" s="27">
        <f t="shared" si="21"/>
        <v>2300</v>
      </c>
      <c r="H77" s="27">
        <f t="shared" si="22"/>
        <v>0</v>
      </c>
      <c r="I77" s="27">
        <v>2200</v>
      </c>
      <c r="J77" s="52">
        <f t="shared" si="17"/>
        <v>2200</v>
      </c>
      <c r="K77" s="47">
        <f t="shared" si="25"/>
        <v>0</v>
      </c>
      <c r="L77" s="54">
        <v>2300</v>
      </c>
      <c r="M77" s="54">
        <f t="shared" si="26"/>
        <v>2300</v>
      </c>
      <c r="N77" s="47">
        <f t="shared" si="27"/>
        <v>0</v>
      </c>
      <c r="O77" s="54">
        <v>2500</v>
      </c>
      <c r="P77" s="55">
        <f t="shared" si="28"/>
        <v>2500</v>
      </c>
      <c r="Q77" s="47">
        <f t="shared" si="29"/>
        <v>0</v>
      </c>
      <c r="R77" s="54">
        <v>2200</v>
      </c>
      <c r="S77" s="55">
        <f t="shared" si="23"/>
        <v>2200</v>
      </c>
      <c r="T77" s="47">
        <f t="shared" si="24"/>
        <v>0</v>
      </c>
      <c r="U77" s="54">
        <v>2450</v>
      </c>
      <c r="V77" s="55">
        <f t="shared" si="18"/>
        <v>2450</v>
      </c>
      <c r="W77" s="47">
        <f t="shared" si="19"/>
        <v>0</v>
      </c>
      <c r="X77" s="72"/>
      <c r="Y77" s="55"/>
      <c r="Z77" s="91"/>
      <c r="AA77" s="86"/>
    </row>
    <row r="78" spans="1:27" ht="77.25" customHeight="1" outlineLevel="1" x14ac:dyDescent="0.3">
      <c r="A78" s="36">
        <v>29</v>
      </c>
      <c r="B78" s="37" t="s">
        <v>97</v>
      </c>
      <c r="C78" s="35" t="s">
        <v>39</v>
      </c>
      <c r="D78" s="27">
        <v>48</v>
      </c>
      <c r="E78" s="27"/>
      <c r="F78" s="27">
        <v>7400</v>
      </c>
      <c r="G78" s="27">
        <f t="shared" si="21"/>
        <v>355200</v>
      </c>
      <c r="H78" s="27">
        <f t="shared" si="22"/>
        <v>0</v>
      </c>
      <c r="I78" s="27">
        <v>7400</v>
      </c>
      <c r="J78" s="52">
        <f t="shared" si="17"/>
        <v>355200</v>
      </c>
      <c r="K78" s="47">
        <f t="shared" si="25"/>
        <v>0</v>
      </c>
      <c r="L78" s="54">
        <v>7900</v>
      </c>
      <c r="M78" s="54">
        <f t="shared" si="26"/>
        <v>379200</v>
      </c>
      <c r="N78" s="47">
        <f t="shared" si="27"/>
        <v>0</v>
      </c>
      <c r="O78" s="54">
        <v>7800</v>
      </c>
      <c r="P78" s="55">
        <f t="shared" si="28"/>
        <v>374400</v>
      </c>
      <c r="Q78" s="47">
        <f t="shared" si="29"/>
        <v>0</v>
      </c>
      <c r="R78" s="54">
        <v>7400</v>
      </c>
      <c r="S78" s="55">
        <f t="shared" si="23"/>
        <v>355200</v>
      </c>
      <c r="T78" s="47">
        <f t="shared" si="24"/>
        <v>0</v>
      </c>
      <c r="U78" s="54">
        <v>8200</v>
      </c>
      <c r="V78" s="55">
        <f t="shared" si="18"/>
        <v>393600</v>
      </c>
      <c r="W78" s="47">
        <f t="shared" si="19"/>
        <v>0</v>
      </c>
      <c r="X78" s="72"/>
      <c r="Y78" s="55"/>
      <c r="Z78" s="91"/>
      <c r="AA78" s="86"/>
    </row>
    <row r="79" spans="1:27" ht="77.25" customHeight="1" outlineLevel="1" x14ac:dyDescent="0.3">
      <c r="A79" s="36">
        <v>30</v>
      </c>
      <c r="B79" s="37" t="s">
        <v>98</v>
      </c>
      <c r="C79" s="35" t="s">
        <v>39</v>
      </c>
      <c r="D79" s="27">
        <v>1</v>
      </c>
      <c r="E79" s="27">
        <v>0</v>
      </c>
      <c r="F79" s="27">
        <v>7000</v>
      </c>
      <c r="G79" s="27">
        <f t="shared" si="21"/>
        <v>7000</v>
      </c>
      <c r="H79" s="27">
        <f t="shared" si="22"/>
        <v>0</v>
      </c>
      <c r="I79" s="27">
        <v>7000</v>
      </c>
      <c r="J79" s="52">
        <f t="shared" si="17"/>
        <v>7000</v>
      </c>
      <c r="K79" s="47">
        <f t="shared" si="25"/>
        <v>0</v>
      </c>
      <c r="L79" s="54">
        <v>7450</v>
      </c>
      <c r="M79" s="54">
        <f t="shared" si="26"/>
        <v>7450</v>
      </c>
      <c r="N79" s="47">
        <f t="shared" si="27"/>
        <v>0</v>
      </c>
      <c r="O79" s="54">
        <v>7000</v>
      </c>
      <c r="P79" s="55">
        <f t="shared" si="28"/>
        <v>7000</v>
      </c>
      <c r="Q79" s="47">
        <f t="shared" si="29"/>
        <v>0</v>
      </c>
      <c r="R79" s="54">
        <v>7000</v>
      </c>
      <c r="S79" s="55">
        <f t="shared" si="23"/>
        <v>7000</v>
      </c>
      <c r="T79" s="47">
        <f t="shared" si="24"/>
        <v>0</v>
      </c>
      <c r="U79" s="54">
        <v>8200</v>
      </c>
      <c r="V79" s="55">
        <f t="shared" si="18"/>
        <v>8200</v>
      </c>
      <c r="W79" s="47">
        <f t="shared" si="19"/>
        <v>0</v>
      </c>
      <c r="X79" s="72">
        <f>180000/(7.62*3.28)</f>
        <v>7201.8436719800275</v>
      </c>
      <c r="Y79" s="55">
        <f>X79*E79</f>
        <v>0</v>
      </c>
      <c r="Z79" s="91"/>
      <c r="AA79" s="86"/>
    </row>
    <row r="80" spans="1:27" ht="77.25" customHeight="1" outlineLevel="1" x14ac:dyDescent="0.3">
      <c r="A80" s="36">
        <v>31</v>
      </c>
      <c r="B80" s="37" t="s">
        <v>99</v>
      </c>
      <c r="C80" s="35" t="s">
        <v>100</v>
      </c>
      <c r="D80" s="27">
        <v>350</v>
      </c>
      <c r="E80" s="27">
        <v>0</v>
      </c>
      <c r="F80" s="27">
        <v>750</v>
      </c>
      <c r="G80" s="27">
        <f t="shared" si="21"/>
        <v>262500</v>
      </c>
      <c r="H80" s="27">
        <f t="shared" si="22"/>
        <v>0</v>
      </c>
      <c r="I80" s="27">
        <v>750</v>
      </c>
      <c r="J80" s="52">
        <f t="shared" si="17"/>
        <v>262500</v>
      </c>
      <c r="K80" s="47">
        <f t="shared" si="25"/>
        <v>0</v>
      </c>
      <c r="L80" s="52">
        <v>750</v>
      </c>
      <c r="M80" s="52">
        <f t="shared" si="26"/>
        <v>262500</v>
      </c>
      <c r="N80" s="47">
        <f t="shared" si="27"/>
        <v>0</v>
      </c>
      <c r="O80" s="52">
        <v>650</v>
      </c>
      <c r="P80" s="53">
        <f t="shared" si="28"/>
        <v>227500</v>
      </c>
      <c r="Q80" s="47">
        <f t="shared" si="29"/>
        <v>0</v>
      </c>
      <c r="R80" s="52">
        <v>750</v>
      </c>
      <c r="S80" s="53">
        <f t="shared" si="23"/>
        <v>262500</v>
      </c>
      <c r="T80" s="47">
        <f t="shared" si="24"/>
        <v>0</v>
      </c>
      <c r="U80" s="52">
        <v>750</v>
      </c>
      <c r="V80" s="53">
        <f t="shared" si="18"/>
        <v>262500</v>
      </c>
      <c r="W80" s="47">
        <f t="shared" si="19"/>
        <v>0</v>
      </c>
      <c r="X80" s="72">
        <v>600</v>
      </c>
      <c r="Y80" s="53">
        <f>X80*E80</f>
        <v>0</v>
      </c>
      <c r="Z80" s="91"/>
      <c r="AA80" s="86"/>
    </row>
    <row r="81" spans="1:27" ht="152.25" customHeight="1" outlineLevel="1" x14ac:dyDescent="0.3">
      <c r="A81" s="36">
        <v>32</v>
      </c>
      <c r="B81" s="37" t="s">
        <v>101</v>
      </c>
      <c r="C81" s="35" t="s">
        <v>23</v>
      </c>
      <c r="D81" s="27">
        <v>475</v>
      </c>
      <c r="E81" s="27">
        <v>0</v>
      </c>
      <c r="F81" s="27">
        <v>780</v>
      </c>
      <c r="G81" s="27">
        <f t="shared" si="21"/>
        <v>370500</v>
      </c>
      <c r="H81" s="27">
        <f t="shared" si="22"/>
        <v>0</v>
      </c>
      <c r="I81" s="27">
        <v>780</v>
      </c>
      <c r="J81" s="52">
        <f t="shared" si="17"/>
        <v>370500</v>
      </c>
      <c r="K81" s="47">
        <f t="shared" si="25"/>
        <v>0</v>
      </c>
      <c r="L81" s="52">
        <v>680</v>
      </c>
      <c r="M81" s="52">
        <f t="shared" si="26"/>
        <v>323000</v>
      </c>
      <c r="N81" s="47">
        <f t="shared" si="27"/>
        <v>0</v>
      </c>
      <c r="O81" s="54">
        <v>780</v>
      </c>
      <c r="P81" s="55">
        <f t="shared" si="28"/>
        <v>370500</v>
      </c>
      <c r="Q81" s="47">
        <f t="shared" si="29"/>
        <v>0</v>
      </c>
      <c r="R81" s="54">
        <v>780</v>
      </c>
      <c r="S81" s="55">
        <f t="shared" si="23"/>
        <v>370500</v>
      </c>
      <c r="T81" s="47">
        <f t="shared" si="24"/>
        <v>0</v>
      </c>
      <c r="U81" s="54">
        <v>525</v>
      </c>
      <c r="V81" s="55">
        <f t="shared" si="18"/>
        <v>249375</v>
      </c>
      <c r="W81" s="47">
        <f t="shared" si="19"/>
        <v>0</v>
      </c>
      <c r="X81" s="72">
        <v>850</v>
      </c>
      <c r="Y81" s="55">
        <f>X81*E81</f>
        <v>0</v>
      </c>
      <c r="Z81" s="91"/>
      <c r="AA81" s="86"/>
    </row>
    <row r="82" spans="1:27" ht="77.25" customHeight="1" outlineLevel="1" x14ac:dyDescent="0.3">
      <c r="A82" s="36">
        <v>33</v>
      </c>
      <c r="B82" s="37" t="s">
        <v>102</v>
      </c>
      <c r="C82" s="35" t="s">
        <v>23</v>
      </c>
      <c r="D82" s="27">
        <v>1</v>
      </c>
      <c r="E82" s="27"/>
      <c r="F82" s="27">
        <v>680</v>
      </c>
      <c r="G82" s="27">
        <f t="shared" si="21"/>
        <v>680</v>
      </c>
      <c r="H82" s="27">
        <f t="shared" si="22"/>
        <v>0</v>
      </c>
      <c r="I82" s="27">
        <v>680</v>
      </c>
      <c r="J82" s="52">
        <f t="shared" ref="J82:J113" si="30">I82*$D82</f>
        <v>680</v>
      </c>
      <c r="K82" s="47">
        <f t="shared" si="25"/>
        <v>0</v>
      </c>
      <c r="L82" s="52">
        <v>680</v>
      </c>
      <c r="M82" s="52">
        <f t="shared" si="26"/>
        <v>680</v>
      </c>
      <c r="N82" s="47">
        <f t="shared" si="27"/>
        <v>0</v>
      </c>
      <c r="O82" s="54">
        <v>680</v>
      </c>
      <c r="P82" s="55">
        <f t="shared" si="28"/>
        <v>680</v>
      </c>
      <c r="Q82" s="47">
        <f t="shared" si="29"/>
        <v>0</v>
      </c>
      <c r="R82" s="54">
        <v>680</v>
      </c>
      <c r="S82" s="55">
        <f t="shared" si="23"/>
        <v>680</v>
      </c>
      <c r="T82" s="47">
        <f t="shared" si="24"/>
        <v>0</v>
      </c>
      <c r="U82" s="54">
        <v>680</v>
      </c>
      <c r="V82" s="55">
        <f t="shared" si="18"/>
        <v>680</v>
      </c>
      <c r="W82" s="47">
        <f t="shared" si="19"/>
        <v>0</v>
      </c>
      <c r="X82" s="72"/>
      <c r="Y82" s="55"/>
      <c r="Z82" s="91"/>
      <c r="AA82" s="86"/>
    </row>
    <row r="83" spans="1:27" ht="77.25" customHeight="1" outlineLevel="1" x14ac:dyDescent="0.3">
      <c r="A83" s="36">
        <v>34</v>
      </c>
      <c r="B83" s="37" t="s">
        <v>103</v>
      </c>
      <c r="C83" s="35" t="s">
        <v>39</v>
      </c>
      <c r="D83" s="27">
        <v>600</v>
      </c>
      <c r="E83" s="27">
        <v>0</v>
      </c>
      <c r="F83" s="27">
        <v>275</v>
      </c>
      <c r="G83" s="27">
        <f t="shared" si="21"/>
        <v>165000</v>
      </c>
      <c r="H83" s="27">
        <f t="shared" si="22"/>
        <v>0</v>
      </c>
      <c r="I83" s="27">
        <v>275</v>
      </c>
      <c r="J83" s="52">
        <f t="shared" si="30"/>
        <v>165000</v>
      </c>
      <c r="K83" s="47">
        <f t="shared" si="25"/>
        <v>0</v>
      </c>
      <c r="L83" s="52">
        <v>275</v>
      </c>
      <c r="M83" s="52">
        <f t="shared" si="26"/>
        <v>165000</v>
      </c>
      <c r="N83" s="47">
        <f t="shared" si="27"/>
        <v>0</v>
      </c>
      <c r="O83" s="52">
        <v>275</v>
      </c>
      <c r="P83" s="53">
        <f t="shared" si="28"/>
        <v>165000</v>
      </c>
      <c r="Q83" s="47">
        <f t="shared" si="29"/>
        <v>0</v>
      </c>
      <c r="R83" s="52">
        <v>275</v>
      </c>
      <c r="S83" s="53">
        <f t="shared" si="23"/>
        <v>165000</v>
      </c>
      <c r="T83" s="47">
        <f t="shared" si="24"/>
        <v>0</v>
      </c>
      <c r="U83" s="52">
        <v>275</v>
      </c>
      <c r="V83" s="53">
        <f t="shared" si="18"/>
        <v>165000</v>
      </c>
      <c r="W83" s="47">
        <f t="shared" si="19"/>
        <v>0</v>
      </c>
      <c r="X83" s="72">
        <v>315</v>
      </c>
      <c r="Y83" s="53">
        <f t="shared" ref="Y83:Y92" si="31">X83*E83</f>
        <v>0</v>
      </c>
      <c r="Z83" s="91"/>
      <c r="AA83" s="86"/>
    </row>
    <row r="84" spans="1:27" ht="77.25" customHeight="1" outlineLevel="1" x14ac:dyDescent="0.3">
      <c r="A84" s="36">
        <v>35</v>
      </c>
      <c r="B84" s="37" t="s">
        <v>104</v>
      </c>
      <c r="C84" s="35" t="s">
        <v>23</v>
      </c>
      <c r="D84" s="27">
        <v>18</v>
      </c>
      <c r="E84" s="27">
        <v>0</v>
      </c>
      <c r="F84" s="27">
        <v>3000</v>
      </c>
      <c r="G84" s="27">
        <f t="shared" si="21"/>
        <v>54000</v>
      </c>
      <c r="H84" s="27">
        <f t="shared" si="22"/>
        <v>0</v>
      </c>
      <c r="I84" s="27">
        <v>3000</v>
      </c>
      <c r="J84" s="52">
        <f t="shared" si="30"/>
        <v>54000</v>
      </c>
      <c r="K84" s="47">
        <f t="shared" si="25"/>
        <v>0</v>
      </c>
      <c r="L84" s="52">
        <v>3000</v>
      </c>
      <c r="M84" s="52">
        <f t="shared" si="26"/>
        <v>54000</v>
      </c>
      <c r="N84" s="47">
        <f t="shared" si="27"/>
        <v>0</v>
      </c>
      <c r="O84" s="52">
        <v>3000</v>
      </c>
      <c r="P84" s="53">
        <f t="shared" si="28"/>
        <v>54000</v>
      </c>
      <c r="Q84" s="47">
        <f t="shared" si="29"/>
        <v>0</v>
      </c>
      <c r="R84" s="52">
        <v>3000</v>
      </c>
      <c r="S84" s="53">
        <f t="shared" si="23"/>
        <v>54000</v>
      </c>
      <c r="T84" s="47">
        <f t="shared" si="24"/>
        <v>0</v>
      </c>
      <c r="U84" s="52">
        <v>3500</v>
      </c>
      <c r="V84" s="53">
        <f t="shared" si="18"/>
        <v>63000</v>
      </c>
      <c r="W84" s="47">
        <f t="shared" si="19"/>
        <v>0</v>
      </c>
      <c r="X84" s="72">
        <v>3000</v>
      </c>
      <c r="Y84" s="53">
        <f t="shared" si="31"/>
        <v>0</v>
      </c>
      <c r="Z84" s="91"/>
      <c r="AA84" s="86"/>
    </row>
    <row r="85" spans="1:27" ht="77.25" customHeight="1" outlineLevel="1" x14ac:dyDescent="0.3">
      <c r="A85" s="36">
        <v>36</v>
      </c>
      <c r="B85" s="37" t="s">
        <v>105</v>
      </c>
      <c r="C85" s="35" t="s">
        <v>23</v>
      </c>
      <c r="D85" s="27">
        <v>60</v>
      </c>
      <c r="E85" s="27">
        <v>0</v>
      </c>
      <c r="F85" s="27">
        <v>1200</v>
      </c>
      <c r="G85" s="27">
        <f t="shared" si="21"/>
        <v>72000</v>
      </c>
      <c r="H85" s="27">
        <f t="shared" si="22"/>
        <v>0</v>
      </c>
      <c r="I85" s="27">
        <v>1150</v>
      </c>
      <c r="J85" s="52">
        <f t="shared" si="30"/>
        <v>69000</v>
      </c>
      <c r="K85" s="47">
        <f t="shared" si="25"/>
        <v>0</v>
      </c>
      <c r="L85" s="52">
        <v>1200</v>
      </c>
      <c r="M85" s="52">
        <f t="shared" si="26"/>
        <v>72000</v>
      </c>
      <c r="N85" s="47">
        <f t="shared" si="27"/>
        <v>0</v>
      </c>
      <c r="O85" s="52">
        <v>1200</v>
      </c>
      <c r="P85" s="53">
        <f t="shared" si="28"/>
        <v>72000</v>
      </c>
      <c r="Q85" s="47">
        <f t="shared" si="29"/>
        <v>0</v>
      </c>
      <c r="R85" s="52">
        <v>1150</v>
      </c>
      <c r="S85" s="53">
        <f t="shared" si="23"/>
        <v>69000</v>
      </c>
      <c r="T85" s="47">
        <f t="shared" si="24"/>
        <v>0</v>
      </c>
      <c r="U85" s="52">
        <v>850</v>
      </c>
      <c r="V85" s="53">
        <f t="shared" si="18"/>
        <v>51000</v>
      </c>
      <c r="W85" s="47">
        <f t="shared" si="19"/>
        <v>0</v>
      </c>
      <c r="X85" s="72">
        <v>1150</v>
      </c>
      <c r="Y85" s="53">
        <f t="shared" si="31"/>
        <v>0</v>
      </c>
      <c r="Z85" s="91"/>
      <c r="AA85" s="86"/>
    </row>
    <row r="86" spans="1:27" ht="110.25" customHeight="1" outlineLevel="1" x14ac:dyDescent="0.3">
      <c r="A86" s="36">
        <v>37</v>
      </c>
      <c r="B86" s="37" t="s">
        <v>213</v>
      </c>
      <c r="C86" s="35" t="s">
        <v>39</v>
      </c>
      <c r="D86" s="27">
        <v>25</v>
      </c>
      <c r="E86" s="27">
        <v>0</v>
      </c>
      <c r="F86" s="27">
        <v>3480</v>
      </c>
      <c r="G86" s="27">
        <f t="shared" si="21"/>
        <v>87000</v>
      </c>
      <c r="H86" s="27">
        <f t="shared" si="22"/>
        <v>0</v>
      </c>
      <c r="I86" s="27">
        <v>3480</v>
      </c>
      <c r="J86" s="52">
        <f t="shared" si="30"/>
        <v>87000</v>
      </c>
      <c r="K86" s="47">
        <f t="shared" si="25"/>
        <v>0</v>
      </c>
      <c r="L86" s="54">
        <v>4200</v>
      </c>
      <c r="M86" s="54">
        <f t="shared" si="26"/>
        <v>105000</v>
      </c>
      <c r="N86" s="47">
        <f t="shared" si="27"/>
        <v>0</v>
      </c>
      <c r="O86" s="52">
        <v>3480</v>
      </c>
      <c r="P86" s="53">
        <f t="shared" si="28"/>
        <v>87000</v>
      </c>
      <c r="Q86" s="47">
        <f t="shared" si="29"/>
        <v>0</v>
      </c>
      <c r="R86" s="52">
        <v>3480</v>
      </c>
      <c r="S86" s="53">
        <f t="shared" si="23"/>
        <v>87000</v>
      </c>
      <c r="T86" s="47">
        <f t="shared" si="24"/>
        <v>0</v>
      </c>
      <c r="U86" s="52">
        <v>3560</v>
      </c>
      <c r="V86" s="53">
        <f t="shared" si="18"/>
        <v>89000</v>
      </c>
      <c r="W86" s="47">
        <f t="shared" si="19"/>
        <v>0</v>
      </c>
      <c r="X86" s="72" t="e">
        <f>900000/E86</f>
        <v>#DIV/0!</v>
      </c>
      <c r="Y86" s="53" t="e">
        <f t="shared" si="31"/>
        <v>#DIV/0!</v>
      </c>
      <c r="Z86" s="91"/>
      <c r="AA86" s="86"/>
    </row>
    <row r="87" spans="1:27" ht="150" customHeight="1" outlineLevel="1" x14ac:dyDescent="0.3">
      <c r="A87" s="36">
        <v>38</v>
      </c>
      <c r="B87" s="37" t="s">
        <v>214</v>
      </c>
      <c r="C87" s="35" t="s">
        <v>39</v>
      </c>
      <c r="D87" s="27">
        <v>10</v>
      </c>
      <c r="E87" s="27">
        <v>0</v>
      </c>
      <c r="F87" s="27">
        <v>550</v>
      </c>
      <c r="G87" s="27">
        <f t="shared" si="21"/>
        <v>5500</v>
      </c>
      <c r="H87" s="27">
        <f t="shared" si="22"/>
        <v>0</v>
      </c>
      <c r="I87" s="27">
        <v>550</v>
      </c>
      <c r="J87" s="52">
        <f t="shared" si="30"/>
        <v>5500</v>
      </c>
      <c r="K87" s="47">
        <f t="shared" si="25"/>
        <v>0</v>
      </c>
      <c r="L87" s="54">
        <v>550</v>
      </c>
      <c r="M87" s="54">
        <f t="shared" si="26"/>
        <v>5500</v>
      </c>
      <c r="N87" s="47">
        <f t="shared" si="27"/>
        <v>0</v>
      </c>
      <c r="O87" s="52">
        <v>550</v>
      </c>
      <c r="P87" s="53">
        <f t="shared" si="28"/>
        <v>5500</v>
      </c>
      <c r="Q87" s="47">
        <f t="shared" si="29"/>
        <v>0</v>
      </c>
      <c r="R87" s="52">
        <v>550</v>
      </c>
      <c r="S87" s="53">
        <f t="shared" si="23"/>
        <v>5500</v>
      </c>
      <c r="T87" s="47">
        <f t="shared" si="24"/>
        <v>0</v>
      </c>
      <c r="U87" s="52">
        <v>950</v>
      </c>
      <c r="V87" s="53">
        <f t="shared" si="18"/>
        <v>9500</v>
      </c>
      <c r="W87" s="47">
        <f t="shared" si="19"/>
        <v>0</v>
      </c>
      <c r="X87" s="72">
        <v>550</v>
      </c>
      <c r="Y87" s="53">
        <f t="shared" si="31"/>
        <v>0</v>
      </c>
      <c r="Z87" s="91"/>
      <c r="AA87" s="86"/>
    </row>
    <row r="88" spans="1:27" ht="169.5" customHeight="1" outlineLevel="1" x14ac:dyDescent="0.3">
      <c r="A88" s="36">
        <v>39</v>
      </c>
      <c r="B88" s="37" t="s">
        <v>209</v>
      </c>
      <c r="C88" s="35" t="s">
        <v>23</v>
      </c>
      <c r="D88" s="27">
        <v>20</v>
      </c>
      <c r="E88" s="27">
        <v>0</v>
      </c>
      <c r="F88" s="27">
        <v>1500</v>
      </c>
      <c r="G88" s="27">
        <f t="shared" si="21"/>
        <v>30000</v>
      </c>
      <c r="H88" s="27">
        <f t="shared" si="22"/>
        <v>0</v>
      </c>
      <c r="I88" s="27">
        <v>1500</v>
      </c>
      <c r="J88" s="52">
        <f t="shared" si="30"/>
        <v>30000</v>
      </c>
      <c r="K88" s="47">
        <f t="shared" si="25"/>
        <v>0</v>
      </c>
      <c r="L88" s="52">
        <v>1500</v>
      </c>
      <c r="M88" s="52">
        <f t="shared" si="26"/>
        <v>30000</v>
      </c>
      <c r="N88" s="47">
        <f t="shared" si="27"/>
        <v>0</v>
      </c>
      <c r="O88" s="52">
        <v>1500</v>
      </c>
      <c r="P88" s="53">
        <f t="shared" si="28"/>
        <v>30000</v>
      </c>
      <c r="Q88" s="47">
        <f t="shared" si="29"/>
        <v>0</v>
      </c>
      <c r="R88" s="52">
        <v>1500</v>
      </c>
      <c r="S88" s="53">
        <f t="shared" si="23"/>
        <v>30000</v>
      </c>
      <c r="T88" s="47">
        <f t="shared" si="24"/>
        <v>0</v>
      </c>
      <c r="U88" s="52">
        <v>2250</v>
      </c>
      <c r="V88" s="53">
        <f t="shared" si="18"/>
        <v>45000</v>
      </c>
      <c r="W88" s="47">
        <f t="shared" si="19"/>
        <v>0</v>
      </c>
      <c r="X88" s="72">
        <v>2000</v>
      </c>
      <c r="Y88" s="53">
        <f t="shared" si="31"/>
        <v>0</v>
      </c>
      <c r="Z88" s="91"/>
      <c r="AA88" s="86"/>
    </row>
    <row r="89" spans="1:27" ht="77.25" customHeight="1" outlineLevel="1" x14ac:dyDescent="0.3">
      <c r="A89" s="36">
        <v>40</v>
      </c>
      <c r="B89" s="39" t="s">
        <v>106</v>
      </c>
      <c r="C89" s="35" t="s">
        <v>39</v>
      </c>
      <c r="D89" s="27">
        <v>10</v>
      </c>
      <c r="E89" s="27">
        <v>0</v>
      </c>
      <c r="F89" s="27">
        <v>950</v>
      </c>
      <c r="G89" s="27">
        <f t="shared" si="21"/>
        <v>9500</v>
      </c>
      <c r="H89" s="27">
        <f t="shared" si="22"/>
        <v>0</v>
      </c>
      <c r="I89" s="27">
        <v>1200</v>
      </c>
      <c r="J89" s="52">
        <f t="shared" si="30"/>
        <v>12000</v>
      </c>
      <c r="K89" s="47">
        <f t="shared" si="25"/>
        <v>0</v>
      </c>
      <c r="L89" s="52">
        <v>950</v>
      </c>
      <c r="M89" s="52">
        <f t="shared" si="26"/>
        <v>9500</v>
      </c>
      <c r="N89" s="47">
        <f t="shared" si="27"/>
        <v>0</v>
      </c>
      <c r="O89" s="52">
        <v>950</v>
      </c>
      <c r="P89" s="53">
        <f t="shared" si="28"/>
        <v>9500</v>
      </c>
      <c r="Q89" s="47">
        <f t="shared" si="29"/>
        <v>0</v>
      </c>
      <c r="R89" s="52">
        <v>1200</v>
      </c>
      <c r="S89" s="53">
        <f t="shared" si="23"/>
        <v>12000</v>
      </c>
      <c r="T89" s="47">
        <f t="shared" si="24"/>
        <v>0</v>
      </c>
      <c r="U89" s="52">
        <v>1280</v>
      </c>
      <c r="V89" s="53">
        <f t="shared" si="18"/>
        <v>12800</v>
      </c>
      <c r="W89" s="47">
        <f t="shared" si="19"/>
        <v>0</v>
      </c>
      <c r="X89" s="72">
        <v>1150</v>
      </c>
      <c r="Y89" s="53">
        <f t="shared" si="31"/>
        <v>0</v>
      </c>
      <c r="Z89" s="91"/>
      <c r="AA89" s="86"/>
    </row>
    <row r="90" spans="1:27" ht="77.25" customHeight="1" outlineLevel="1" x14ac:dyDescent="0.3">
      <c r="A90" s="36">
        <v>41</v>
      </c>
      <c r="B90" s="37" t="s">
        <v>107</v>
      </c>
      <c r="C90" s="35" t="s">
        <v>39</v>
      </c>
      <c r="D90" s="27">
        <v>10</v>
      </c>
      <c r="E90" s="27">
        <v>0</v>
      </c>
      <c r="F90" s="27">
        <v>2200</v>
      </c>
      <c r="G90" s="27">
        <f t="shared" si="21"/>
        <v>22000</v>
      </c>
      <c r="H90" s="27">
        <f t="shared" si="22"/>
        <v>0</v>
      </c>
      <c r="I90" s="32">
        <v>1200</v>
      </c>
      <c r="J90" s="54">
        <f t="shared" si="30"/>
        <v>12000</v>
      </c>
      <c r="K90" s="56">
        <f t="shared" si="25"/>
        <v>0</v>
      </c>
      <c r="L90" s="52">
        <v>2200</v>
      </c>
      <c r="M90" s="52">
        <f t="shared" si="26"/>
        <v>22000</v>
      </c>
      <c r="N90" s="56">
        <f t="shared" si="27"/>
        <v>0</v>
      </c>
      <c r="O90" s="52">
        <v>1200</v>
      </c>
      <c r="P90" s="53">
        <f t="shared" si="28"/>
        <v>12000</v>
      </c>
      <c r="Q90" s="56">
        <f t="shared" si="29"/>
        <v>0</v>
      </c>
      <c r="R90" s="52">
        <v>1200</v>
      </c>
      <c r="S90" s="53">
        <f t="shared" si="23"/>
        <v>12000</v>
      </c>
      <c r="T90" s="56">
        <f t="shared" si="24"/>
        <v>0</v>
      </c>
      <c r="U90" s="52">
        <v>1400</v>
      </c>
      <c r="V90" s="53">
        <f t="shared" si="18"/>
        <v>14000</v>
      </c>
      <c r="W90" s="56">
        <f t="shared" si="19"/>
        <v>0</v>
      </c>
      <c r="X90" s="72">
        <v>650</v>
      </c>
      <c r="Y90" s="53">
        <f t="shared" si="31"/>
        <v>0</v>
      </c>
      <c r="Z90" s="91"/>
      <c r="AA90" s="86"/>
    </row>
    <row r="91" spans="1:27" ht="77.25" customHeight="1" outlineLevel="1" x14ac:dyDescent="0.3">
      <c r="A91" s="36">
        <v>42</v>
      </c>
      <c r="B91" s="37" t="s">
        <v>108</v>
      </c>
      <c r="C91" s="35" t="s">
        <v>31</v>
      </c>
      <c r="D91" s="27">
        <v>1</v>
      </c>
      <c r="E91" s="27">
        <v>0</v>
      </c>
      <c r="F91" s="27">
        <v>7000</v>
      </c>
      <c r="G91" s="27">
        <f t="shared" si="21"/>
        <v>7000</v>
      </c>
      <c r="H91" s="27">
        <f t="shared" si="22"/>
        <v>0</v>
      </c>
      <c r="I91" s="27">
        <v>7000</v>
      </c>
      <c r="J91" s="52">
        <f t="shared" si="30"/>
        <v>7000</v>
      </c>
      <c r="K91" s="47">
        <f t="shared" si="25"/>
        <v>0</v>
      </c>
      <c r="L91" s="52">
        <v>7000</v>
      </c>
      <c r="M91" s="52">
        <f t="shared" si="26"/>
        <v>7000</v>
      </c>
      <c r="N91" s="47">
        <f t="shared" si="27"/>
        <v>0</v>
      </c>
      <c r="O91" s="52">
        <v>7000</v>
      </c>
      <c r="P91" s="53">
        <f t="shared" si="28"/>
        <v>7000</v>
      </c>
      <c r="Q91" s="47">
        <f t="shared" si="29"/>
        <v>0</v>
      </c>
      <c r="R91" s="52">
        <v>7000</v>
      </c>
      <c r="S91" s="53">
        <f t="shared" si="23"/>
        <v>7000</v>
      </c>
      <c r="T91" s="47">
        <f t="shared" si="24"/>
        <v>0</v>
      </c>
      <c r="U91" s="52">
        <v>9500</v>
      </c>
      <c r="V91" s="53">
        <f t="shared" si="18"/>
        <v>9500</v>
      </c>
      <c r="W91" s="47">
        <f t="shared" si="19"/>
        <v>0</v>
      </c>
      <c r="X91" s="72">
        <v>7000</v>
      </c>
      <c r="Y91" s="53">
        <f t="shared" si="31"/>
        <v>0</v>
      </c>
      <c r="Z91" s="91"/>
      <c r="AA91" s="86"/>
    </row>
    <row r="92" spans="1:27" ht="77.25" customHeight="1" outlineLevel="1" x14ac:dyDescent="0.3">
      <c r="A92" s="36">
        <v>43</v>
      </c>
      <c r="B92" s="37" t="s">
        <v>109</v>
      </c>
      <c r="C92" s="35" t="s">
        <v>39</v>
      </c>
      <c r="D92" s="27">
        <v>12</v>
      </c>
      <c r="E92" s="27">
        <v>0</v>
      </c>
      <c r="F92" s="27">
        <v>650</v>
      </c>
      <c r="G92" s="27">
        <f t="shared" si="21"/>
        <v>7800</v>
      </c>
      <c r="H92" s="27">
        <f t="shared" si="22"/>
        <v>0</v>
      </c>
      <c r="I92" s="27">
        <v>350</v>
      </c>
      <c r="J92" s="52">
        <f t="shared" si="30"/>
        <v>4200</v>
      </c>
      <c r="K92" s="47">
        <f t="shared" si="25"/>
        <v>0</v>
      </c>
      <c r="L92" s="52">
        <v>650</v>
      </c>
      <c r="M92" s="52">
        <f t="shared" si="26"/>
        <v>7800</v>
      </c>
      <c r="N92" s="47">
        <f t="shared" si="27"/>
        <v>0</v>
      </c>
      <c r="O92" s="52">
        <v>350</v>
      </c>
      <c r="P92" s="53">
        <f t="shared" si="28"/>
        <v>4200</v>
      </c>
      <c r="Q92" s="47">
        <f t="shared" si="29"/>
        <v>0</v>
      </c>
      <c r="R92" s="52">
        <v>350</v>
      </c>
      <c r="S92" s="53">
        <f t="shared" si="23"/>
        <v>4200</v>
      </c>
      <c r="T92" s="47">
        <f t="shared" si="24"/>
        <v>0</v>
      </c>
      <c r="U92" s="52">
        <v>425</v>
      </c>
      <c r="V92" s="53">
        <f t="shared" si="18"/>
        <v>5100</v>
      </c>
      <c r="W92" s="47">
        <f t="shared" si="19"/>
        <v>0</v>
      </c>
      <c r="X92" s="72">
        <v>320</v>
      </c>
      <c r="Y92" s="53">
        <f t="shared" si="31"/>
        <v>0</v>
      </c>
      <c r="Z92" s="91"/>
      <c r="AA92" s="86"/>
    </row>
    <row r="93" spans="1:27" ht="105.75" customHeight="1" outlineLevel="1" x14ac:dyDescent="0.3">
      <c r="A93" s="36">
        <v>44</v>
      </c>
      <c r="B93" s="37" t="s">
        <v>110</v>
      </c>
      <c r="C93" s="35" t="s">
        <v>23</v>
      </c>
      <c r="D93" s="27">
        <v>15</v>
      </c>
      <c r="E93" s="27"/>
      <c r="F93" s="27">
        <v>950</v>
      </c>
      <c r="G93" s="27">
        <f t="shared" si="21"/>
        <v>14250</v>
      </c>
      <c r="H93" s="27">
        <f t="shared" si="22"/>
        <v>0</v>
      </c>
      <c r="I93" s="27">
        <v>1100</v>
      </c>
      <c r="J93" s="52">
        <f t="shared" si="30"/>
        <v>16500</v>
      </c>
      <c r="K93" s="47">
        <f t="shared" si="25"/>
        <v>0</v>
      </c>
      <c r="L93" s="52">
        <v>950</v>
      </c>
      <c r="M93" s="52">
        <f t="shared" si="26"/>
        <v>14250</v>
      </c>
      <c r="N93" s="47">
        <f t="shared" si="27"/>
        <v>0</v>
      </c>
      <c r="O93" s="54">
        <v>950</v>
      </c>
      <c r="P93" s="55">
        <f t="shared" si="28"/>
        <v>14250</v>
      </c>
      <c r="Q93" s="47">
        <f t="shared" si="29"/>
        <v>0</v>
      </c>
      <c r="R93" s="54">
        <v>1100</v>
      </c>
      <c r="S93" s="55">
        <f t="shared" si="23"/>
        <v>16500</v>
      </c>
      <c r="T93" s="47">
        <f t="shared" si="24"/>
        <v>0</v>
      </c>
      <c r="U93" s="54">
        <v>1100</v>
      </c>
      <c r="V93" s="55">
        <f t="shared" si="18"/>
        <v>16500</v>
      </c>
      <c r="W93" s="47">
        <f t="shared" si="19"/>
        <v>0</v>
      </c>
      <c r="X93" s="72"/>
      <c r="Y93" s="55"/>
      <c r="Z93" s="91"/>
      <c r="AA93" s="86"/>
    </row>
    <row r="94" spans="1:27" ht="77.25" customHeight="1" outlineLevel="1" x14ac:dyDescent="0.3">
      <c r="A94" s="36">
        <v>45</v>
      </c>
      <c r="B94" s="37" t="s">
        <v>111</v>
      </c>
      <c r="C94" s="35" t="s">
        <v>23</v>
      </c>
      <c r="D94" s="27">
        <v>35</v>
      </c>
      <c r="E94" s="27">
        <v>0</v>
      </c>
      <c r="F94" s="27">
        <v>2050</v>
      </c>
      <c r="G94" s="27">
        <f t="shared" si="21"/>
        <v>71750</v>
      </c>
      <c r="H94" s="27">
        <f t="shared" si="22"/>
        <v>0</v>
      </c>
      <c r="I94" s="27">
        <v>2050</v>
      </c>
      <c r="J94" s="52">
        <f t="shared" si="30"/>
        <v>71750</v>
      </c>
      <c r="K94" s="47">
        <f t="shared" si="25"/>
        <v>0</v>
      </c>
      <c r="L94" s="52">
        <v>2050</v>
      </c>
      <c r="M94" s="52">
        <f t="shared" si="26"/>
        <v>71750</v>
      </c>
      <c r="N94" s="47">
        <f t="shared" si="27"/>
        <v>0</v>
      </c>
      <c r="O94" s="52">
        <v>2050</v>
      </c>
      <c r="P94" s="53">
        <f t="shared" si="28"/>
        <v>71750</v>
      </c>
      <c r="Q94" s="47">
        <f t="shared" si="29"/>
        <v>0</v>
      </c>
      <c r="R94" s="52">
        <v>2050</v>
      </c>
      <c r="S94" s="53">
        <f t="shared" si="23"/>
        <v>71750</v>
      </c>
      <c r="T94" s="47">
        <f t="shared" si="24"/>
        <v>0</v>
      </c>
      <c r="U94" s="52">
        <v>2275</v>
      </c>
      <c r="V94" s="53">
        <f t="shared" si="18"/>
        <v>79625</v>
      </c>
      <c r="W94" s="47">
        <f t="shared" si="19"/>
        <v>0</v>
      </c>
      <c r="X94" s="72">
        <v>2050</v>
      </c>
      <c r="Y94" s="53">
        <f>X94*E94</f>
        <v>0</v>
      </c>
      <c r="Z94" s="91"/>
      <c r="AA94" s="86"/>
    </row>
    <row r="95" spans="1:27" ht="77.25" customHeight="1" outlineLevel="1" x14ac:dyDescent="0.3">
      <c r="A95" s="36">
        <v>46</v>
      </c>
      <c r="B95" s="37" t="s">
        <v>112</v>
      </c>
      <c r="C95" s="35" t="s">
        <v>23</v>
      </c>
      <c r="D95" s="27">
        <v>25</v>
      </c>
      <c r="E95" s="27">
        <v>0</v>
      </c>
      <c r="F95" s="27">
        <v>600</v>
      </c>
      <c r="G95" s="27">
        <f t="shared" si="21"/>
        <v>15000</v>
      </c>
      <c r="H95" s="27">
        <f t="shared" si="22"/>
        <v>0</v>
      </c>
      <c r="I95" s="27">
        <v>600</v>
      </c>
      <c r="J95" s="52">
        <f t="shared" si="30"/>
        <v>15000</v>
      </c>
      <c r="K95" s="47">
        <f t="shared" si="25"/>
        <v>0</v>
      </c>
      <c r="L95" s="52">
        <v>600</v>
      </c>
      <c r="M95" s="52">
        <f t="shared" si="26"/>
        <v>15000</v>
      </c>
      <c r="N95" s="47">
        <f t="shared" si="27"/>
        <v>0</v>
      </c>
      <c r="O95" s="52">
        <v>600</v>
      </c>
      <c r="P95" s="53">
        <f t="shared" si="28"/>
        <v>15000</v>
      </c>
      <c r="Q95" s="47">
        <f t="shared" si="29"/>
        <v>0</v>
      </c>
      <c r="R95" s="52">
        <v>600</v>
      </c>
      <c r="S95" s="53">
        <f t="shared" si="23"/>
        <v>15000</v>
      </c>
      <c r="T95" s="47">
        <f t="shared" si="24"/>
        <v>0</v>
      </c>
      <c r="U95" s="52">
        <v>675</v>
      </c>
      <c r="V95" s="53">
        <f t="shared" si="18"/>
        <v>16875</v>
      </c>
      <c r="W95" s="47">
        <f t="shared" si="19"/>
        <v>0</v>
      </c>
      <c r="X95" s="72">
        <v>650</v>
      </c>
      <c r="Y95" s="53">
        <f>X95*E95</f>
        <v>0</v>
      </c>
      <c r="Z95" s="91"/>
      <c r="AA95" s="86"/>
    </row>
    <row r="96" spans="1:27" ht="77.25" customHeight="1" outlineLevel="1" x14ac:dyDescent="0.3">
      <c r="A96" s="36">
        <v>47</v>
      </c>
      <c r="B96" s="37" t="s">
        <v>113</v>
      </c>
      <c r="C96" s="35" t="s">
        <v>114</v>
      </c>
      <c r="D96" s="27">
        <v>3</v>
      </c>
      <c r="E96" s="27"/>
      <c r="F96" s="27">
        <v>8500</v>
      </c>
      <c r="G96" s="27">
        <f t="shared" si="21"/>
        <v>25500</v>
      </c>
      <c r="H96" s="27">
        <f t="shared" si="22"/>
        <v>0</v>
      </c>
      <c r="I96" s="27">
        <v>8500</v>
      </c>
      <c r="J96" s="52">
        <f t="shared" si="30"/>
        <v>25500</v>
      </c>
      <c r="K96" s="47">
        <f t="shared" si="25"/>
        <v>0</v>
      </c>
      <c r="L96" s="52">
        <v>8500</v>
      </c>
      <c r="M96" s="52">
        <f t="shared" si="26"/>
        <v>25500</v>
      </c>
      <c r="N96" s="47">
        <f t="shared" si="27"/>
        <v>0</v>
      </c>
      <c r="O96" s="52">
        <v>8500</v>
      </c>
      <c r="P96" s="53">
        <f t="shared" si="28"/>
        <v>25500</v>
      </c>
      <c r="Q96" s="47">
        <f t="shared" si="29"/>
        <v>0</v>
      </c>
      <c r="R96" s="52">
        <v>8500</v>
      </c>
      <c r="S96" s="53">
        <f t="shared" si="23"/>
        <v>25500</v>
      </c>
      <c r="T96" s="47">
        <f t="shared" si="24"/>
        <v>0</v>
      </c>
      <c r="U96" s="52">
        <v>9500</v>
      </c>
      <c r="V96" s="53">
        <f t="shared" si="18"/>
        <v>28500</v>
      </c>
      <c r="W96" s="47">
        <f t="shared" si="19"/>
        <v>0</v>
      </c>
      <c r="X96" s="72"/>
      <c r="Y96" s="53"/>
      <c r="Z96" s="91"/>
      <c r="AA96" s="86"/>
    </row>
    <row r="97" spans="1:27" ht="77.25" customHeight="1" outlineLevel="1" x14ac:dyDescent="0.3">
      <c r="A97" s="36">
        <v>48</v>
      </c>
      <c r="B97" s="37" t="s">
        <v>115</v>
      </c>
      <c r="C97" s="35" t="s">
        <v>116</v>
      </c>
      <c r="D97" s="27">
        <v>32</v>
      </c>
      <c r="E97" s="27">
        <v>0</v>
      </c>
      <c r="F97" s="27">
        <v>750</v>
      </c>
      <c r="G97" s="27">
        <f t="shared" si="21"/>
        <v>24000</v>
      </c>
      <c r="H97" s="27">
        <f t="shared" si="22"/>
        <v>0</v>
      </c>
      <c r="I97" s="27">
        <v>750</v>
      </c>
      <c r="J97" s="52">
        <f t="shared" si="30"/>
        <v>24000</v>
      </c>
      <c r="K97" s="47">
        <f t="shared" si="25"/>
        <v>0</v>
      </c>
      <c r="L97" s="52">
        <v>750</v>
      </c>
      <c r="M97" s="52">
        <f t="shared" si="26"/>
        <v>24000</v>
      </c>
      <c r="N97" s="47">
        <f t="shared" si="27"/>
        <v>0</v>
      </c>
      <c r="O97" s="52">
        <v>750</v>
      </c>
      <c r="P97" s="53">
        <f t="shared" si="28"/>
        <v>24000</v>
      </c>
      <c r="Q97" s="47">
        <f t="shared" si="29"/>
        <v>0</v>
      </c>
      <c r="R97" s="52">
        <v>750</v>
      </c>
      <c r="S97" s="53">
        <f t="shared" si="23"/>
        <v>24000</v>
      </c>
      <c r="T97" s="47">
        <f t="shared" si="24"/>
        <v>0</v>
      </c>
      <c r="U97" s="52">
        <v>850</v>
      </c>
      <c r="V97" s="53">
        <f t="shared" si="18"/>
        <v>27200</v>
      </c>
      <c r="W97" s="47">
        <f t="shared" si="19"/>
        <v>0</v>
      </c>
      <c r="X97" s="72">
        <v>750</v>
      </c>
      <c r="Y97" s="53">
        <f>X97*E97</f>
        <v>0</v>
      </c>
      <c r="Z97" s="91"/>
      <c r="AA97" s="86"/>
    </row>
    <row r="98" spans="1:27" ht="77.25" customHeight="1" outlineLevel="1" x14ac:dyDescent="0.3">
      <c r="A98" s="36">
        <v>49</v>
      </c>
      <c r="B98" s="37" t="s">
        <v>117</v>
      </c>
      <c r="C98" s="35" t="s">
        <v>118</v>
      </c>
      <c r="D98" s="27">
        <v>25</v>
      </c>
      <c r="E98" s="27"/>
      <c r="F98" s="27">
        <v>950</v>
      </c>
      <c r="G98" s="27">
        <f t="shared" si="21"/>
        <v>23750</v>
      </c>
      <c r="H98" s="27">
        <f t="shared" si="22"/>
        <v>0</v>
      </c>
      <c r="I98" s="27">
        <v>970</v>
      </c>
      <c r="J98" s="52">
        <f t="shared" si="30"/>
        <v>24250</v>
      </c>
      <c r="K98" s="47">
        <f t="shared" si="25"/>
        <v>0</v>
      </c>
      <c r="L98" s="52">
        <v>950</v>
      </c>
      <c r="M98" s="52">
        <f t="shared" si="26"/>
        <v>23750</v>
      </c>
      <c r="N98" s="47">
        <f t="shared" si="27"/>
        <v>0</v>
      </c>
      <c r="O98" s="52">
        <v>950</v>
      </c>
      <c r="P98" s="53">
        <f t="shared" si="28"/>
        <v>23750</v>
      </c>
      <c r="Q98" s="47">
        <f t="shared" si="29"/>
        <v>0</v>
      </c>
      <c r="R98" s="52">
        <v>970</v>
      </c>
      <c r="S98" s="53">
        <f t="shared" si="23"/>
        <v>24250</v>
      </c>
      <c r="T98" s="47">
        <f t="shared" si="24"/>
        <v>0</v>
      </c>
      <c r="U98" s="52">
        <v>970</v>
      </c>
      <c r="V98" s="53">
        <f t="shared" si="18"/>
        <v>24250</v>
      </c>
      <c r="W98" s="47">
        <f t="shared" si="19"/>
        <v>0</v>
      </c>
      <c r="X98" s="72"/>
      <c r="Y98" s="53"/>
      <c r="Z98" s="91"/>
      <c r="AA98" s="86"/>
    </row>
    <row r="99" spans="1:27" ht="77.25" customHeight="1" outlineLevel="1" x14ac:dyDescent="0.3">
      <c r="A99" s="36">
        <v>50</v>
      </c>
      <c r="B99" s="37" t="s">
        <v>119</v>
      </c>
      <c r="C99" s="35" t="s">
        <v>116</v>
      </c>
      <c r="D99" s="27">
        <v>10</v>
      </c>
      <c r="E99" s="27">
        <v>0</v>
      </c>
      <c r="F99" s="27">
        <v>6000</v>
      </c>
      <c r="G99" s="27">
        <f t="shared" si="21"/>
        <v>60000</v>
      </c>
      <c r="H99" s="27">
        <f t="shared" si="22"/>
        <v>0</v>
      </c>
      <c r="I99" s="27">
        <v>6000</v>
      </c>
      <c r="J99" s="52">
        <f t="shared" si="30"/>
        <v>60000</v>
      </c>
      <c r="K99" s="47">
        <f t="shared" si="25"/>
        <v>0</v>
      </c>
      <c r="L99" s="52">
        <v>6000</v>
      </c>
      <c r="M99" s="52">
        <f t="shared" si="26"/>
        <v>60000</v>
      </c>
      <c r="N99" s="47">
        <f t="shared" si="27"/>
        <v>0</v>
      </c>
      <c r="O99" s="54">
        <v>6000</v>
      </c>
      <c r="P99" s="55">
        <f t="shared" si="28"/>
        <v>60000</v>
      </c>
      <c r="Q99" s="47">
        <f t="shared" si="29"/>
        <v>0</v>
      </c>
      <c r="R99" s="54">
        <v>6000</v>
      </c>
      <c r="S99" s="55">
        <f t="shared" si="23"/>
        <v>60000</v>
      </c>
      <c r="T99" s="47">
        <f t="shared" si="24"/>
        <v>0</v>
      </c>
      <c r="U99" s="54">
        <v>7000</v>
      </c>
      <c r="V99" s="55">
        <f t="shared" si="18"/>
        <v>70000</v>
      </c>
      <c r="W99" s="47">
        <f t="shared" si="19"/>
        <v>0</v>
      </c>
      <c r="X99" s="72">
        <v>7000</v>
      </c>
      <c r="Y99" s="55">
        <f>X99*E99</f>
        <v>0</v>
      </c>
      <c r="Z99" s="91"/>
      <c r="AA99" s="86"/>
    </row>
    <row r="100" spans="1:27" ht="77.25" customHeight="1" outlineLevel="1" x14ac:dyDescent="0.3">
      <c r="A100" s="36">
        <v>51</v>
      </c>
      <c r="B100" s="37" t="s">
        <v>120</v>
      </c>
      <c r="C100" s="35" t="s">
        <v>116</v>
      </c>
      <c r="D100" s="27">
        <v>12</v>
      </c>
      <c r="E100" s="27">
        <v>0</v>
      </c>
      <c r="F100" s="27">
        <v>8200</v>
      </c>
      <c r="G100" s="27">
        <f t="shared" si="21"/>
        <v>98400</v>
      </c>
      <c r="H100" s="27">
        <f t="shared" si="22"/>
        <v>0</v>
      </c>
      <c r="I100" s="32">
        <v>8100</v>
      </c>
      <c r="J100" s="54">
        <f t="shared" si="30"/>
        <v>97200</v>
      </c>
      <c r="K100" s="56">
        <f t="shared" ref="K100:K131" si="32">I100*$E100</f>
        <v>0</v>
      </c>
      <c r="L100" s="52">
        <v>8200</v>
      </c>
      <c r="M100" s="52">
        <f t="shared" ref="M100:M131" si="33">L100*$D100</f>
        <v>98400</v>
      </c>
      <c r="N100" s="56">
        <f t="shared" ref="N100:N131" si="34">L100*$E100</f>
        <v>0</v>
      </c>
      <c r="O100" s="52">
        <v>7000</v>
      </c>
      <c r="P100" s="53">
        <f t="shared" ref="P100:P131" si="35">O100*$D100</f>
        <v>84000</v>
      </c>
      <c r="Q100" s="56">
        <f t="shared" ref="Q100:Q131" si="36">O100*$E100</f>
        <v>0</v>
      </c>
      <c r="R100" s="52">
        <v>8100</v>
      </c>
      <c r="S100" s="53">
        <f t="shared" si="23"/>
        <v>97200</v>
      </c>
      <c r="T100" s="56">
        <f t="shared" si="24"/>
        <v>0</v>
      </c>
      <c r="U100" s="52">
        <v>7000</v>
      </c>
      <c r="V100" s="53">
        <f t="shared" si="18"/>
        <v>84000</v>
      </c>
      <c r="W100" s="56">
        <f t="shared" si="19"/>
        <v>0</v>
      </c>
      <c r="X100" s="72">
        <v>7000</v>
      </c>
      <c r="Y100" s="53">
        <f>X100*E100</f>
        <v>0</v>
      </c>
      <c r="Z100" s="91"/>
      <c r="AA100" s="86"/>
    </row>
    <row r="101" spans="1:27" ht="77.25" customHeight="1" outlineLevel="1" x14ac:dyDescent="0.3">
      <c r="A101" s="36">
        <v>52</v>
      </c>
      <c r="B101" s="37" t="s">
        <v>121</v>
      </c>
      <c r="C101" s="35" t="s">
        <v>23</v>
      </c>
      <c r="D101" s="27">
        <v>270</v>
      </c>
      <c r="E101" s="27">
        <v>0</v>
      </c>
      <c r="F101" s="27">
        <v>950</v>
      </c>
      <c r="G101" s="27">
        <f t="shared" si="21"/>
        <v>256500</v>
      </c>
      <c r="H101" s="27">
        <f t="shared" si="22"/>
        <v>0</v>
      </c>
      <c r="I101" s="27">
        <v>950</v>
      </c>
      <c r="J101" s="52">
        <f t="shared" si="30"/>
        <v>256500</v>
      </c>
      <c r="K101" s="47">
        <f t="shared" si="32"/>
        <v>0</v>
      </c>
      <c r="L101" s="54">
        <v>1100</v>
      </c>
      <c r="M101" s="54">
        <f t="shared" si="33"/>
        <v>297000</v>
      </c>
      <c r="N101" s="47">
        <f t="shared" si="34"/>
        <v>0</v>
      </c>
      <c r="O101" s="52">
        <v>950</v>
      </c>
      <c r="P101" s="53">
        <f t="shared" si="35"/>
        <v>256500</v>
      </c>
      <c r="Q101" s="47">
        <f t="shared" si="36"/>
        <v>0</v>
      </c>
      <c r="R101" s="52">
        <v>950</v>
      </c>
      <c r="S101" s="53">
        <f t="shared" si="23"/>
        <v>256500</v>
      </c>
      <c r="T101" s="47">
        <f t="shared" si="24"/>
        <v>0</v>
      </c>
      <c r="U101" s="52">
        <v>1050</v>
      </c>
      <c r="V101" s="53">
        <f t="shared" si="18"/>
        <v>283500</v>
      </c>
      <c r="W101" s="47">
        <f t="shared" si="19"/>
        <v>0</v>
      </c>
      <c r="X101" s="72">
        <v>850</v>
      </c>
      <c r="Y101" s="53">
        <f>X101*E101</f>
        <v>0</v>
      </c>
      <c r="Z101" s="91"/>
      <c r="AA101" s="86"/>
    </row>
    <row r="102" spans="1:27" ht="77.25" customHeight="1" outlineLevel="1" x14ac:dyDescent="0.3">
      <c r="A102" s="36">
        <v>53</v>
      </c>
      <c r="B102" s="37" t="s">
        <v>122</v>
      </c>
      <c r="C102" s="35" t="s">
        <v>20</v>
      </c>
      <c r="D102" s="27">
        <v>2</v>
      </c>
      <c r="E102" s="27"/>
      <c r="F102" s="27">
        <v>10500</v>
      </c>
      <c r="G102" s="27">
        <f t="shared" si="21"/>
        <v>21000</v>
      </c>
      <c r="H102" s="27">
        <f t="shared" si="22"/>
        <v>0</v>
      </c>
      <c r="I102" s="32">
        <v>10500</v>
      </c>
      <c r="J102" s="54">
        <f t="shared" si="30"/>
        <v>21000</v>
      </c>
      <c r="K102" s="56">
        <f t="shared" si="32"/>
        <v>0</v>
      </c>
      <c r="L102" s="52">
        <v>10500</v>
      </c>
      <c r="M102" s="52">
        <f t="shared" si="33"/>
        <v>21000</v>
      </c>
      <c r="N102" s="56">
        <f t="shared" si="34"/>
        <v>0</v>
      </c>
      <c r="O102" s="54">
        <v>10500</v>
      </c>
      <c r="P102" s="55">
        <f t="shared" si="35"/>
        <v>21000</v>
      </c>
      <c r="Q102" s="56">
        <f t="shared" si="36"/>
        <v>0</v>
      </c>
      <c r="R102" s="54">
        <v>10500</v>
      </c>
      <c r="S102" s="55">
        <f t="shared" si="23"/>
        <v>21000</v>
      </c>
      <c r="T102" s="56">
        <f t="shared" si="24"/>
        <v>0</v>
      </c>
      <c r="U102" s="54">
        <v>15000</v>
      </c>
      <c r="V102" s="55">
        <f t="shared" si="18"/>
        <v>30000</v>
      </c>
      <c r="W102" s="56">
        <f t="shared" si="19"/>
        <v>0</v>
      </c>
      <c r="X102" s="72"/>
      <c r="Y102" s="55"/>
      <c r="Z102" s="91"/>
      <c r="AA102" s="86"/>
    </row>
    <row r="103" spans="1:27" ht="77.25" customHeight="1" outlineLevel="1" x14ac:dyDescent="0.3">
      <c r="A103" s="36">
        <v>54</v>
      </c>
      <c r="B103" s="37" t="s">
        <v>123</v>
      </c>
      <c r="C103" s="35" t="s">
        <v>20</v>
      </c>
      <c r="D103" s="27">
        <v>2</v>
      </c>
      <c r="E103" s="27"/>
      <c r="F103" s="27">
        <v>4500</v>
      </c>
      <c r="G103" s="27">
        <f t="shared" si="21"/>
        <v>9000</v>
      </c>
      <c r="H103" s="27">
        <f t="shared" si="22"/>
        <v>0</v>
      </c>
      <c r="I103" s="32">
        <v>4500</v>
      </c>
      <c r="J103" s="54">
        <f t="shared" si="30"/>
        <v>9000</v>
      </c>
      <c r="K103" s="56">
        <f t="shared" si="32"/>
        <v>0</v>
      </c>
      <c r="L103" s="52">
        <v>4500</v>
      </c>
      <c r="M103" s="52">
        <f t="shared" si="33"/>
        <v>9000</v>
      </c>
      <c r="N103" s="56">
        <f t="shared" si="34"/>
        <v>0</v>
      </c>
      <c r="O103" s="54">
        <v>4500</v>
      </c>
      <c r="P103" s="55">
        <f t="shared" si="35"/>
        <v>9000</v>
      </c>
      <c r="Q103" s="56">
        <f t="shared" si="36"/>
        <v>0</v>
      </c>
      <c r="R103" s="54">
        <v>4500</v>
      </c>
      <c r="S103" s="55">
        <f t="shared" si="23"/>
        <v>9000</v>
      </c>
      <c r="T103" s="56">
        <f t="shared" si="24"/>
        <v>0</v>
      </c>
      <c r="U103" s="54">
        <v>15000</v>
      </c>
      <c r="V103" s="55">
        <f t="shared" si="18"/>
        <v>30000</v>
      </c>
      <c r="W103" s="56">
        <f t="shared" si="19"/>
        <v>0</v>
      </c>
      <c r="X103" s="72"/>
      <c r="Y103" s="55"/>
      <c r="Z103" s="91"/>
      <c r="AA103" s="86"/>
    </row>
    <row r="104" spans="1:27" ht="77.25" customHeight="1" outlineLevel="1" x14ac:dyDescent="0.3">
      <c r="A104" s="36">
        <v>55</v>
      </c>
      <c r="B104" s="37" t="s">
        <v>124</v>
      </c>
      <c r="C104" s="35" t="s">
        <v>23</v>
      </c>
      <c r="D104" s="27">
        <v>2900</v>
      </c>
      <c r="E104" s="27"/>
      <c r="F104" s="27">
        <v>390</v>
      </c>
      <c r="G104" s="27">
        <f t="shared" si="21"/>
        <v>1131000</v>
      </c>
      <c r="H104" s="27">
        <f t="shared" si="22"/>
        <v>0</v>
      </c>
      <c r="I104" s="27">
        <v>390</v>
      </c>
      <c r="J104" s="52">
        <f t="shared" si="30"/>
        <v>1131000</v>
      </c>
      <c r="K104" s="47">
        <f t="shared" si="32"/>
        <v>0</v>
      </c>
      <c r="L104" s="52">
        <v>390</v>
      </c>
      <c r="M104" s="52">
        <f t="shared" si="33"/>
        <v>1131000</v>
      </c>
      <c r="N104" s="47">
        <f t="shared" si="34"/>
        <v>0</v>
      </c>
      <c r="O104" s="54">
        <v>390</v>
      </c>
      <c r="P104" s="55">
        <f t="shared" si="35"/>
        <v>1131000</v>
      </c>
      <c r="Q104" s="47">
        <f t="shared" si="36"/>
        <v>0</v>
      </c>
      <c r="R104" s="54">
        <v>390</v>
      </c>
      <c r="S104" s="55">
        <f t="shared" si="23"/>
        <v>1131000</v>
      </c>
      <c r="T104" s="47">
        <f t="shared" si="24"/>
        <v>0</v>
      </c>
      <c r="U104" s="54">
        <v>415</v>
      </c>
      <c r="V104" s="55">
        <f t="shared" si="18"/>
        <v>1203500</v>
      </c>
      <c r="W104" s="47">
        <f t="shared" si="19"/>
        <v>0</v>
      </c>
      <c r="X104" s="72"/>
      <c r="Y104" s="55"/>
      <c r="Z104" s="91"/>
      <c r="AA104" s="86"/>
    </row>
    <row r="105" spans="1:27" ht="77.25" customHeight="1" outlineLevel="1" x14ac:dyDescent="0.3">
      <c r="A105" s="36">
        <v>56</v>
      </c>
      <c r="B105" s="37" t="s">
        <v>125</v>
      </c>
      <c r="C105" s="35" t="s">
        <v>23</v>
      </c>
      <c r="D105" s="27">
        <v>1</v>
      </c>
      <c r="E105" s="21">
        <v>1250</v>
      </c>
      <c r="F105" s="27">
        <v>510</v>
      </c>
      <c r="G105" s="27">
        <f t="shared" si="21"/>
        <v>510</v>
      </c>
      <c r="H105" s="27">
        <f t="shared" si="22"/>
        <v>637500</v>
      </c>
      <c r="I105" s="27">
        <v>490</v>
      </c>
      <c r="J105" s="52">
        <f t="shared" si="30"/>
        <v>490</v>
      </c>
      <c r="K105" s="47">
        <f t="shared" si="32"/>
        <v>612500</v>
      </c>
      <c r="L105" s="54">
        <v>510</v>
      </c>
      <c r="M105" s="54">
        <f t="shared" si="33"/>
        <v>510</v>
      </c>
      <c r="N105" s="47">
        <f t="shared" si="34"/>
        <v>637500</v>
      </c>
      <c r="O105" s="52">
        <v>500</v>
      </c>
      <c r="P105" s="53">
        <f t="shared" si="35"/>
        <v>500</v>
      </c>
      <c r="Q105" s="47">
        <f t="shared" si="36"/>
        <v>625000</v>
      </c>
      <c r="R105" s="52">
        <v>490</v>
      </c>
      <c r="S105" s="53">
        <f t="shared" si="23"/>
        <v>490</v>
      </c>
      <c r="T105" s="47">
        <f t="shared" si="24"/>
        <v>612500</v>
      </c>
      <c r="U105" s="52">
        <v>510</v>
      </c>
      <c r="V105" s="53">
        <f t="shared" si="18"/>
        <v>510</v>
      </c>
      <c r="W105" s="47">
        <f t="shared" si="19"/>
        <v>637500</v>
      </c>
      <c r="X105" s="72">
        <v>400</v>
      </c>
      <c r="Y105" s="53">
        <f>X105*E105</f>
        <v>500000</v>
      </c>
      <c r="Z105" s="91"/>
      <c r="AA105" s="86"/>
    </row>
    <row r="106" spans="1:27" ht="77.25" customHeight="1" outlineLevel="1" x14ac:dyDescent="0.3">
      <c r="A106" s="36">
        <v>57</v>
      </c>
      <c r="B106" s="37" t="s">
        <v>126</v>
      </c>
      <c r="C106" s="35" t="s">
        <v>23</v>
      </c>
      <c r="D106" s="27">
        <v>1</v>
      </c>
      <c r="E106" s="27"/>
      <c r="F106" s="27">
        <v>490</v>
      </c>
      <c r="G106" s="27">
        <f t="shared" si="21"/>
        <v>490</v>
      </c>
      <c r="H106" s="27">
        <f t="shared" si="22"/>
        <v>0</v>
      </c>
      <c r="I106" s="27">
        <v>470</v>
      </c>
      <c r="J106" s="52">
        <f t="shared" si="30"/>
        <v>470</v>
      </c>
      <c r="K106" s="47">
        <f t="shared" si="32"/>
        <v>0</v>
      </c>
      <c r="L106" s="54">
        <v>490</v>
      </c>
      <c r="M106" s="54">
        <f t="shared" si="33"/>
        <v>490</v>
      </c>
      <c r="N106" s="47">
        <f t="shared" si="34"/>
        <v>0</v>
      </c>
      <c r="O106" s="52">
        <v>480</v>
      </c>
      <c r="P106" s="53">
        <f t="shared" si="35"/>
        <v>480</v>
      </c>
      <c r="Q106" s="47">
        <f t="shared" si="36"/>
        <v>0</v>
      </c>
      <c r="R106" s="52">
        <v>470</v>
      </c>
      <c r="S106" s="53">
        <f t="shared" si="23"/>
        <v>470</v>
      </c>
      <c r="T106" s="47">
        <f t="shared" si="24"/>
        <v>0</v>
      </c>
      <c r="U106" s="52">
        <v>510</v>
      </c>
      <c r="V106" s="53">
        <f t="shared" si="18"/>
        <v>510</v>
      </c>
      <c r="W106" s="47">
        <f t="shared" si="19"/>
        <v>0</v>
      </c>
      <c r="X106" s="72"/>
      <c r="Y106" s="53"/>
      <c r="Z106" s="91"/>
      <c r="AA106" s="86"/>
    </row>
    <row r="107" spans="1:27" ht="77.25" customHeight="1" outlineLevel="1" x14ac:dyDescent="0.3">
      <c r="A107" s="36">
        <v>58</v>
      </c>
      <c r="B107" s="37" t="s">
        <v>127</v>
      </c>
      <c r="C107" s="35" t="s">
        <v>39</v>
      </c>
      <c r="D107" s="27">
        <v>30</v>
      </c>
      <c r="E107" s="27">
        <v>0</v>
      </c>
      <c r="F107" s="27">
        <v>120</v>
      </c>
      <c r="G107" s="27">
        <f t="shared" si="21"/>
        <v>3600</v>
      </c>
      <c r="H107" s="27">
        <f t="shared" si="22"/>
        <v>0</v>
      </c>
      <c r="I107" s="27">
        <v>120</v>
      </c>
      <c r="J107" s="52">
        <f t="shared" si="30"/>
        <v>3600</v>
      </c>
      <c r="K107" s="47">
        <f t="shared" si="32"/>
        <v>0</v>
      </c>
      <c r="L107" s="52">
        <v>120</v>
      </c>
      <c r="M107" s="52">
        <f t="shared" si="33"/>
        <v>3600</v>
      </c>
      <c r="N107" s="47">
        <f t="shared" si="34"/>
        <v>0</v>
      </c>
      <c r="O107" s="52">
        <v>120</v>
      </c>
      <c r="P107" s="53">
        <f t="shared" si="35"/>
        <v>3600</v>
      </c>
      <c r="Q107" s="47">
        <f t="shared" si="36"/>
        <v>0</v>
      </c>
      <c r="R107" s="52">
        <v>120</v>
      </c>
      <c r="S107" s="53">
        <f t="shared" si="23"/>
        <v>3600</v>
      </c>
      <c r="T107" s="47">
        <f t="shared" si="24"/>
        <v>0</v>
      </c>
      <c r="U107" s="52">
        <v>180</v>
      </c>
      <c r="V107" s="53">
        <f t="shared" si="18"/>
        <v>5400</v>
      </c>
      <c r="W107" s="47">
        <f t="shared" si="19"/>
        <v>0</v>
      </c>
      <c r="X107" s="72">
        <v>120</v>
      </c>
      <c r="Y107" s="53">
        <f>X107*E107</f>
        <v>0</v>
      </c>
      <c r="Z107" s="91"/>
      <c r="AA107" s="86"/>
    </row>
    <row r="108" spans="1:27" ht="77.25" customHeight="1" outlineLevel="1" x14ac:dyDescent="0.3">
      <c r="A108" s="36">
        <v>59</v>
      </c>
      <c r="B108" s="37" t="s">
        <v>128</v>
      </c>
      <c r="C108" s="35" t="s">
        <v>23</v>
      </c>
      <c r="D108" s="27">
        <v>65</v>
      </c>
      <c r="E108" s="27">
        <v>0</v>
      </c>
      <c r="F108" s="27">
        <v>1150</v>
      </c>
      <c r="G108" s="27">
        <f t="shared" si="21"/>
        <v>74750</v>
      </c>
      <c r="H108" s="27">
        <f t="shared" si="22"/>
        <v>0</v>
      </c>
      <c r="I108" s="27">
        <v>1150</v>
      </c>
      <c r="J108" s="52">
        <f t="shared" si="30"/>
        <v>74750</v>
      </c>
      <c r="K108" s="47">
        <f t="shared" si="32"/>
        <v>0</v>
      </c>
      <c r="L108" s="52">
        <v>1150</v>
      </c>
      <c r="M108" s="52">
        <f t="shared" si="33"/>
        <v>74750</v>
      </c>
      <c r="N108" s="47">
        <f t="shared" si="34"/>
        <v>0</v>
      </c>
      <c r="O108" s="52">
        <v>1150</v>
      </c>
      <c r="P108" s="53">
        <f t="shared" si="35"/>
        <v>74750</v>
      </c>
      <c r="Q108" s="47">
        <f t="shared" si="36"/>
        <v>0</v>
      </c>
      <c r="R108" s="52">
        <v>1150</v>
      </c>
      <c r="S108" s="53">
        <f t="shared" si="23"/>
        <v>74750</v>
      </c>
      <c r="T108" s="47">
        <f t="shared" si="24"/>
        <v>0</v>
      </c>
      <c r="U108" s="52">
        <v>1250</v>
      </c>
      <c r="V108" s="53">
        <f t="shared" si="18"/>
        <v>81250</v>
      </c>
      <c r="W108" s="47">
        <f t="shared" si="19"/>
        <v>0</v>
      </c>
      <c r="X108" s="72">
        <v>1150</v>
      </c>
      <c r="Y108" s="53">
        <f>X108*E108</f>
        <v>0</v>
      </c>
      <c r="Z108" s="91"/>
      <c r="AA108" s="86"/>
    </row>
    <row r="109" spans="1:27" ht="77.25" customHeight="1" outlineLevel="1" x14ac:dyDescent="0.3">
      <c r="A109" s="36">
        <v>60</v>
      </c>
      <c r="B109" s="37" t="s">
        <v>129</v>
      </c>
      <c r="C109" s="35" t="s">
        <v>23</v>
      </c>
      <c r="D109" s="27">
        <v>1</v>
      </c>
      <c r="E109" s="27"/>
      <c r="F109" s="27">
        <v>1150</v>
      </c>
      <c r="G109" s="27">
        <f t="shared" si="21"/>
        <v>1150</v>
      </c>
      <c r="H109" s="27">
        <f t="shared" si="22"/>
        <v>0</v>
      </c>
      <c r="I109" s="27">
        <v>1150</v>
      </c>
      <c r="J109" s="52">
        <f t="shared" si="30"/>
        <v>1150</v>
      </c>
      <c r="K109" s="47">
        <f t="shared" si="32"/>
        <v>0</v>
      </c>
      <c r="L109" s="52">
        <v>1150</v>
      </c>
      <c r="M109" s="52">
        <f t="shared" si="33"/>
        <v>1150</v>
      </c>
      <c r="N109" s="47">
        <f t="shared" si="34"/>
        <v>0</v>
      </c>
      <c r="O109" s="52">
        <v>1150</v>
      </c>
      <c r="P109" s="53">
        <f t="shared" si="35"/>
        <v>1150</v>
      </c>
      <c r="Q109" s="47">
        <f t="shared" si="36"/>
        <v>0</v>
      </c>
      <c r="R109" s="52">
        <v>1150</v>
      </c>
      <c r="S109" s="53">
        <f t="shared" si="23"/>
        <v>1150</v>
      </c>
      <c r="T109" s="47">
        <f t="shared" si="24"/>
        <v>0</v>
      </c>
      <c r="U109" s="52">
        <v>1250</v>
      </c>
      <c r="V109" s="53">
        <f t="shared" si="18"/>
        <v>1250</v>
      </c>
      <c r="W109" s="47">
        <f t="shared" si="19"/>
        <v>0</v>
      </c>
      <c r="X109" s="72"/>
      <c r="Y109" s="53"/>
      <c r="Z109" s="91"/>
      <c r="AA109" s="86"/>
    </row>
    <row r="110" spans="1:27" ht="77.25" customHeight="1" outlineLevel="1" x14ac:dyDescent="0.3">
      <c r="A110" s="36">
        <v>61</v>
      </c>
      <c r="B110" s="37" t="s">
        <v>130</v>
      </c>
      <c r="C110" s="35" t="s">
        <v>23</v>
      </c>
      <c r="D110" s="27">
        <v>55</v>
      </c>
      <c r="E110" s="27">
        <v>0</v>
      </c>
      <c r="F110" s="27">
        <v>3400</v>
      </c>
      <c r="G110" s="27">
        <f t="shared" si="21"/>
        <v>187000</v>
      </c>
      <c r="H110" s="27">
        <f t="shared" si="22"/>
        <v>0</v>
      </c>
      <c r="I110" s="27">
        <v>3400</v>
      </c>
      <c r="J110" s="52">
        <f t="shared" si="30"/>
        <v>187000</v>
      </c>
      <c r="K110" s="47">
        <f t="shared" si="32"/>
        <v>0</v>
      </c>
      <c r="L110" s="52">
        <v>3400</v>
      </c>
      <c r="M110" s="52">
        <f t="shared" si="33"/>
        <v>187000</v>
      </c>
      <c r="N110" s="47">
        <f t="shared" si="34"/>
        <v>0</v>
      </c>
      <c r="O110" s="52">
        <v>3400</v>
      </c>
      <c r="P110" s="53">
        <f t="shared" si="35"/>
        <v>187000</v>
      </c>
      <c r="Q110" s="47">
        <f t="shared" si="36"/>
        <v>0</v>
      </c>
      <c r="R110" s="52">
        <v>3400</v>
      </c>
      <c r="S110" s="53">
        <f t="shared" si="23"/>
        <v>187000</v>
      </c>
      <c r="T110" s="47">
        <f t="shared" si="24"/>
        <v>0</v>
      </c>
      <c r="U110" s="52">
        <v>3400</v>
      </c>
      <c r="V110" s="53">
        <f t="shared" si="18"/>
        <v>187000</v>
      </c>
      <c r="W110" s="47">
        <f t="shared" si="19"/>
        <v>0</v>
      </c>
      <c r="X110" s="72">
        <v>3400</v>
      </c>
      <c r="Y110" s="53">
        <f>X110*E110</f>
        <v>0</v>
      </c>
      <c r="Z110" s="91"/>
      <c r="AA110" s="86"/>
    </row>
    <row r="111" spans="1:27" ht="77.25" customHeight="1" outlineLevel="1" x14ac:dyDescent="0.3">
      <c r="A111" s="36">
        <v>62</v>
      </c>
      <c r="B111" s="37" t="s">
        <v>131</v>
      </c>
      <c r="C111" s="35" t="s">
        <v>23</v>
      </c>
      <c r="D111" s="27">
        <v>30</v>
      </c>
      <c r="E111" s="27">
        <v>0</v>
      </c>
      <c r="F111" s="27">
        <v>75</v>
      </c>
      <c r="G111" s="27">
        <f t="shared" si="21"/>
        <v>2250</v>
      </c>
      <c r="H111" s="27">
        <f t="shared" si="22"/>
        <v>0</v>
      </c>
      <c r="I111" s="27">
        <v>100</v>
      </c>
      <c r="J111" s="52">
        <f t="shared" si="30"/>
        <v>3000</v>
      </c>
      <c r="K111" s="47">
        <f t="shared" si="32"/>
        <v>0</v>
      </c>
      <c r="L111" s="52">
        <v>75</v>
      </c>
      <c r="M111" s="52">
        <f t="shared" si="33"/>
        <v>2250</v>
      </c>
      <c r="N111" s="47">
        <f t="shared" si="34"/>
        <v>0</v>
      </c>
      <c r="O111" s="52">
        <v>75</v>
      </c>
      <c r="P111" s="53">
        <f t="shared" si="35"/>
        <v>2250</v>
      </c>
      <c r="Q111" s="47">
        <f t="shared" si="36"/>
        <v>0</v>
      </c>
      <c r="R111" s="52">
        <v>100</v>
      </c>
      <c r="S111" s="53">
        <f t="shared" si="23"/>
        <v>3000</v>
      </c>
      <c r="T111" s="47">
        <f t="shared" si="24"/>
        <v>0</v>
      </c>
      <c r="U111" s="52">
        <v>125</v>
      </c>
      <c r="V111" s="53">
        <f t="shared" si="18"/>
        <v>3750</v>
      </c>
      <c r="W111" s="47">
        <f t="shared" si="19"/>
        <v>0</v>
      </c>
      <c r="X111" s="72">
        <v>100</v>
      </c>
      <c r="Y111" s="53">
        <f>X111*E111</f>
        <v>0</v>
      </c>
      <c r="Z111" s="91"/>
      <c r="AA111" s="86"/>
    </row>
    <row r="112" spans="1:27" ht="77.25" customHeight="1" outlineLevel="1" x14ac:dyDescent="0.3">
      <c r="A112" s="36">
        <v>63</v>
      </c>
      <c r="B112" s="37" t="s">
        <v>132</v>
      </c>
      <c r="C112" s="35" t="s">
        <v>23</v>
      </c>
      <c r="D112" s="27">
        <v>1</v>
      </c>
      <c r="E112" s="27"/>
      <c r="F112" s="27">
        <v>175</v>
      </c>
      <c r="G112" s="27">
        <f t="shared" si="21"/>
        <v>175</v>
      </c>
      <c r="H112" s="27">
        <f t="shared" si="22"/>
        <v>0</v>
      </c>
      <c r="I112" s="27">
        <v>175</v>
      </c>
      <c r="J112" s="52">
        <f t="shared" si="30"/>
        <v>175</v>
      </c>
      <c r="K112" s="47">
        <f t="shared" si="32"/>
        <v>0</v>
      </c>
      <c r="L112" s="54">
        <v>175</v>
      </c>
      <c r="M112" s="54">
        <f t="shared" si="33"/>
        <v>175</v>
      </c>
      <c r="N112" s="47">
        <f t="shared" si="34"/>
        <v>0</v>
      </c>
      <c r="O112" s="52">
        <v>175</v>
      </c>
      <c r="P112" s="53">
        <f t="shared" si="35"/>
        <v>175</v>
      </c>
      <c r="Q112" s="47">
        <f t="shared" si="36"/>
        <v>0</v>
      </c>
      <c r="R112" s="52">
        <v>175</v>
      </c>
      <c r="S112" s="53">
        <f t="shared" si="23"/>
        <v>175</v>
      </c>
      <c r="T112" s="47">
        <f t="shared" si="24"/>
        <v>0</v>
      </c>
      <c r="U112" s="52">
        <v>185</v>
      </c>
      <c r="V112" s="53">
        <f t="shared" si="18"/>
        <v>185</v>
      </c>
      <c r="W112" s="47">
        <f t="shared" si="19"/>
        <v>0</v>
      </c>
      <c r="X112" s="72"/>
      <c r="Y112" s="53"/>
      <c r="Z112" s="91"/>
      <c r="AA112" s="86"/>
    </row>
    <row r="113" spans="1:27" ht="77.25" customHeight="1" outlineLevel="1" x14ac:dyDescent="0.3">
      <c r="A113" s="36">
        <v>64</v>
      </c>
      <c r="B113" s="37" t="s">
        <v>133</v>
      </c>
      <c r="C113" s="35" t="s">
        <v>23</v>
      </c>
      <c r="D113" s="27">
        <v>1</v>
      </c>
      <c r="E113" s="27"/>
      <c r="F113" s="27">
        <v>125</v>
      </c>
      <c r="G113" s="27">
        <f t="shared" si="21"/>
        <v>125</v>
      </c>
      <c r="H113" s="27">
        <f t="shared" si="22"/>
        <v>0</v>
      </c>
      <c r="I113" s="27">
        <v>125</v>
      </c>
      <c r="J113" s="52">
        <f t="shared" si="30"/>
        <v>125</v>
      </c>
      <c r="K113" s="47">
        <f t="shared" si="32"/>
        <v>0</v>
      </c>
      <c r="L113" s="54">
        <v>155</v>
      </c>
      <c r="M113" s="54">
        <f t="shared" si="33"/>
        <v>155</v>
      </c>
      <c r="N113" s="47">
        <f t="shared" si="34"/>
        <v>0</v>
      </c>
      <c r="O113" s="52">
        <v>125</v>
      </c>
      <c r="P113" s="53">
        <f t="shared" si="35"/>
        <v>125</v>
      </c>
      <c r="Q113" s="47">
        <f t="shared" si="36"/>
        <v>0</v>
      </c>
      <c r="R113" s="52">
        <v>125</v>
      </c>
      <c r="S113" s="53">
        <f t="shared" si="23"/>
        <v>125</v>
      </c>
      <c r="T113" s="47">
        <f t="shared" si="24"/>
        <v>0</v>
      </c>
      <c r="U113" s="52">
        <v>140</v>
      </c>
      <c r="V113" s="53">
        <f t="shared" si="18"/>
        <v>140</v>
      </c>
      <c r="W113" s="47">
        <f t="shared" si="19"/>
        <v>0</v>
      </c>
      <c r="X113" s="72"/>
      <c r="Y113" s="53"/>
      <c r="Z113" s="91"/>
      <c r="AA113" s="86"/>
    </row>
    <row r="114" spans="1:27" ht="77.25" customHeight="1" outlineLevel="1" x14ac:dyDescent="0.3">
      <c r="A114" s="36">
        <v>65</v>
      </c>
      <c r="B114" s="37" t="s">
        <v>134</v>
      </c>
      <c r="C114" s="35" t="s">
        <v>31</v>
      </c>
      <c r="D114" s="27">
        <v>560</v>
      </c>
      <c r="E114" s="27">
        <v>0</v>
      </c>
      <c r="F114" s="27">
        <v>85</v>
      </c>
      <c r="G114" s="27">
        <f t="shared" si="21"/>
        <v>47600</v>
      </c>
      <c r="H114" s="27">
        <f t="shared" si="22"/>
        <v>0</v>
      </c>
      <c r="I114" s="27">
        <v>85</v>
      </c>
      <c r="J114" s="52">
        <f t="shared" ref="J114:J120" si="37">I114*$D114</f>
        <v>47600</v>
      </c>
      <c r="K114" s="47">
        <f t="shared" si="32"/>
        <v>0</v>
      </c>
      <c r="L114" s="52">
        <v>85</v>
      </c>
      <c r="M114" s="52">
        <f t="shared" si="33"/>
        <v>47600</v>
      </c>
      <c r="N114" s="47">
        <f t="shared" si="34"/>
        <v>0</v>
      </c>
      <c r="O114" s="52">
        <v>85</v>
      </c>
      <c r="P114" s="53">
        <f t="shared" si="35"/>
        <v>47600</v>
      </c>
      <c r="Q114" s="47">
        <f t="shared" si="36"/>
        <v>0</v>
      </c>
      <c r="R114" s="52">
        <v>85</v>
      </c>
      <c r="S114" s="53">
        <f t="shared" si="23"/>
        <v>47600</v>
      </c>
      <c r="T114" s="47">
        <f t="shared" si="24"/>
        <v>0</v>
      </c>
      <c r="U114" s="52">
        <v>85</v>
      </c>
      <c r="V114" s="53">
        <f t="shared" ref="V114:V120" si="38">U114*D114</f>
        <v>47600</v>
      </c>
      <c r="W114" s="47">
        <f t="shared" ref="W114:W120" si="39">U114*E114</f>
        <v>0</v>
      </c>
      <c r="X114" s="72">
        <v>120</v>
      </c>
      <c r="Y114" s="53">
        <f t="shared" ref="Y114:Y119" si="40">X114*E114</f>
        <v>0</v>
      </c>
      <c r="Z114" s="91"/>
      <c r="AA114" s="86"/>
    </row>
    <row r="115" spans="1:27" ht="77.25" customHeight="1" outlineLevel="1" x14ac:dyDescent="0.3">
      <c r="A115" s="36">
        <v>66</v>
      </c>
      <c r="B115" s="37" t="s">
        <v>135</v>
      </c>
      <c r="C115" s="35" t="s">
        <v>23</v>
      </c>
      <c r="D115" s="27">
        <v>250</v>
      </c>
      <c r="E115" s="27">
        <v>0</v>
      </c>
      <c r="F115" s="27">
        <v>250</v>
      </c>
      <c r="G115" s="27">
        <f t="shared" ref="G115:G120" si="41">F115*D115</f>
        <v>62500</v>
      </c>
      <c r="H115" s="27">
        <f t="shared" ref="H115:H120" si="42">F115*E115</f>
        <v>0</v>
      </c>
      <c r="I115" s="27">
        <v>250</v>
      </c>
      <c r="J115" s="52">
        <f t="shared" si="37"/>
        <v>62500</v>
      </c>
      <c r="K115" s="47">
        <f t="shared" si="32"/>
        <v>0</v>
      </c>
      <c r="L115" s="52">
        <v>250</v>
      </c>
      <c r="M115" s="52">
        <f t="shared" si="33"/>
        <v>62500</v>
      </c>
      <c r="N115" s="47">
        <f t="shared" si="34"/>
        <v>0</v>
      </c>
      <c r="O115" s="52">
        <v>250</v>
      </c>
      <c r="P115" s="53">
        <f t="shared" si="35"/>
        <v>62500</v>
      </c>
      <c r="Q115" s="47">
        <f t="shared" si="36"/>
        <v>0</v>
      </c>
      <c r="R115" s="52">
        <v>250</v>
      </c>
      <c r="S115" s="53">
        <f t="shared" ref="S115:S120" si="43">R115*D115</f>
        <v>62500</v>
      </c>
      <c r="T115" s="47">
        <f t="shared" ref="T115:T120" si="44">R115*E115</f>
        <v>0</v>
      </c>
      <c r="U115" s="52">
        <v>250</v>
      </c>
      <c r="V115" s="53">
        <f t="shared" si="38"/>
        <v>62500</v>
      </c>
      <c r="W115" s="47">
        <f t="shared" si="39"/>
        <v>0</v>
      </c>
      <c r="X115" s="72">
        <v>250</v>
      </c>
      <c r="Y115" s="53">
        <f t="shared" si="40"/>
        <v>0</v>
      </c>
      <c r="Z115" s="91"/>
      <c r="AA115" s="86"/>
    </row>
    <row r="116" spans="1:27" ht="77.25" customHeight="1" outlineLevel="1" x14ac:dyDescent="0.3">
      <c r="A116" s="36">
        <v>67</v>
      </c>
      <c r="B116" s="37" t="s">
        <v>136</v>
      </c>
      <c r="C116" s="35" t="s">
        <v>20</v>
      </c>
      <c r="D116" s="27">
        <v>6</v>
      </c>
      <c r="E116" s="27">
        <v>0</v>
      </c>
      <c r="F116" s="27">
        <v>28000</v>
      </c>
      <c r="G116" s="27">
        <f t="shared" si="41"/>
        <v>168000</v>
      </c>
      <c r="H116" s="27">
        <f t="shared" si="42"/>
        <v>0</v>
      </c>
      <c r="I116" s="27">
        <v>27000</v>
      </c>
      <c r="J116" s="52">
        <f t="shared" si="37"/>
        <v>162000</v>
      </c>
      <c r="K116" s="47">
        <f t="shared" si="32"/>
        <v>0</v>
      </c>
      <c r="L116" s="52">
        <v>28000</v>
      </c>
      <c r="M116" s="52">
        <f t="shared" si="33"/>
        <v>168000</v>
      </c>
      <c r="N116" s="47">
        <f t="shared" si="34"/>
        <v>0</v>
      </c>
      <c r="O116" s="52">
        <v>27000</v>
      </c>
      <c r="P116" s="53">
        <f t="shared" si="35"/>
        <v>162000</v>
      </c>
      <c r="Q116" s="47">
        <f t="shared" si="36"/>
        <v>0</v>
      </c>
      <c r="R116" s="52">
        <v>27000</v>
      </c>
      <c r="S116" s="53">
        <f t="shared" si="43"/>
        <v>162000</v>
      </c>
      <c r="T116" s="47">
        <f t="shared" si="44"/>
        <v>0</v>
      </c>
      <c r="U116" s="52">
        <v>27000</v>
      </c>
      <c r="V116" s="53">
        <f t="shared" si="38"/>
        <v>162000</v>
      </c>
      <c r="W116" s="47">
        <f t="shared" si="39"/>
        <v>0</v>
      </c>
      <c r="X116" s="72">
        <v>27500</v>
      </c>
      <c r="Y116" s="53">
        <f t="shared" si="40"/>
        <v>0</v>
      </c>
      <c r="Z116" s="91"/>
      <c r="AA116" s="86"/>
    </row>
    <row r="117" spans="1:27" ht="77.25" customHeight="1" outlineLevel="1" x14ac:dyDescent="0.3">
      <c r="A117" s="36">
        <v>68</v>
      </c>
      <c r="B117" s="37" t="s">
        <v>137</v>
      </c>
      <c r="C117" s="35" t="s">
        <v>23</v>
      </c>
      <c r="D117" s="27">
        <v>150</v>
      </c>
      <c r="E117" s="27">
        <v>0</v>
      </c>
      <c r="F117" s="27">
        <v>250</v>
      </c>
      <c r="G117" s="27">
        <f t="shared" si="41"/>
        <v>37500</v>
      </c>
      <c r="H117" s="27">
        <f t="shared" si="42"/>
        <v>0</v>
      </c>
      <c r="I117" s="27">
        <v>320</v>
      </c>
      <c r="J117" s="52">
        <f t="shared" si="37"/>
        <v>48000</v>
      </c>
      <c r="K117" s="47">
        <f t="shared" si="32"/>
        <v>0</v>
      </c>
      <c r="L117" s="52">
        <v>250</v>
      </c>
      <c r="M117" s="52">
        <f t="shared" si="33"/>
        <v>37500</v>
      </c>
      <c r="N117" s="47">
        <f t="shared" si="34"/>
        <v>0</v>
      </c>
      <c r="O117" s="52">
        <v>275</v>
      </c>
      <c r="P117" s="53">
        <f t="shared" si="35"/>
        <v>41250</v>
      </c>
      <c r="Q117" s="47">
        <f t="shared" si="36"/>
        <v>0</v>
      </c>
      <c r="R117" s="52">
        <v>320</v>
      </c>
      <c r="S117" s="53">
        <f t="shared" si="43"/>
        <v>48000</v>
      </c>
      <c r="T117" s="47">
        <f t="shared" si="44"/>
        <v>0</v>
      </c>
      <c r="U117" s="52">
        <v>250</v>
      </c>
      <c r="V117" s="53">
        <f t="shared" si="38"/>
        <v>37500</v>
      </c>
      <c r="W117" s="47">
        <f t="shared" si="39"/>
        <v>0</v>
      </c>
      <c r="X117" s="72">
        <v>390</v>
      </c>
      <c r="Y117" s="53">
        <f t="shared" si="40"/>
        <v>0</v>
      </c>
      <c r="Z117" s="91"/>
      <c r="AA117" s="86"/>
    </row>
    <row r="118" spans="1:27" ht="77.25" customHeight="1" outlineLevel="1" x14ac:dyDescent="0.3">
      <c r="A118" s="36">
        <v>69</v>
      </c>
      <c r="B118" s="37" t="s">
        <v>138</v>
      </c>
      <c r="C118" s="35" t="s">
        <v>20</v>
      </c>
      <c r="D118" s="27">
        <v>3</v>
      </c>
      <c r="E118" s="27">
        <v>0</v>
      </c>
      <c r="F118" s="27">
        <v>2500</v>
      </c>
      <c r="G118" s="27">
        <f t="shared" si="41"/>
        <v>7500</v>
      </c>
      <c r="H118" s="27">
        <f t="shared" si="42"/>
        <v>0</v>
      </c>
      <c r="I118" s="27">
        <v>2500</v>
      </c>
      <c r="J118" s="52">
        <f t="shared" si="37"/>
        <v>7500</v>
      </c>
      <c r="K118" s="47">
        <f t="shared" si="32"/>
        <v>0</v>
      </c>
      <c r="L118" s="52">
        <v>2500</v>
      </c>
      <c r="M118" s="52">
        <f t="shared" si="33"/>
        <v>7500</v>
      </c>
      <c r="N118" s="47">
        <f t="shared" si="34"/>
        <v>0</v>
      </c>
      <c r="O118" s="52">
        <v>2500</v>
      </c>
      <c r="P118" s="53">
        <f t="shared" si="35"/>
        <v>7500</v>
      </c>
      <c r="Q118" s="47">
        <f t="shared" si="36"/>
        <v>0</v>
      </c>
      <c r="R118" s="52">
        <v>2500</v>
      </c>
      <c r="S118" s="53">
        <f t="shared" si="43"/>
        <v>7500</v>
      </c>
      <c r="T118" s="47">
        <f t="shared" si="44"/>
        <v>0</v>
      </c>
      <c r="U118" s="52">
        <v>2500</v>
      </c>
      <c r="V118" s="53">
        <f t="shared" si="38"/>
        <v>7500</v>
      </c>
      <c r="W118" s="47">
        <f t="shared" si="39"/>
        <v>0</v>
      </c>
      <c r="X118" s="72">
        <v>4500</v>
      </c>
      <c r="Y118" s="53">
        <f t="shared" si="40"/>
        <v>0</v>
      </c>
      <c r="Z118" s="91"/>
      <c r="AA118" s="86"/>
    </row>
    <row r="119" spans="1:27" ht="77.25" customHeight="1" outlineLevel="1" x14ac:dyDescent="0.3">
      <c r="A119" s="36">
        <v>70</v>
      </c>
      <c r="B119" s="37" t="s">
        <v>139</v>
      </c>
      <c r="C119" s="35" t="s">
        <v>20</v>
      </c>
      <c r="D119" s="27">
        <v>3</v>
      </c>
      <c r="E119" s="27">
        <v>0</v>
      </c>
      <c r="F119" s="27">
        <v>1250</v>
      </c>
      <c r="G119" s="27">
        <f t="shared" si="41"/>
        <v>3750</v>
      </c>
      <c r="H119" s="27">
        <f t="shared" si="42"/>
        <v>0</v>
      </c>
      <c r="I119" s="27">
        <v>1250</v>
      </c>
      <c r="J119" s="52">
        <f t="shared" si="37"/>
        <v>3750</v>
      </c>
      <c r="K119" s="47">
        <f t="shared" si="32"/>
        <v>0</v>
      </c>
      <c r="L119" s="52">
        <v>1250</v>
      </c>
      <c r="M119" s="52">
        <f t="shared" si="33"/>
        <v>3750</v>
      </c>
      <c r="N119" s="47">
        <f t="shared" si="34"/>
        <v>0</v>
      </c>
      <c r="O119" s="52">
        <v>1250</v>
      </c>
      <c r="P119" s="53">
        <f t="shared" si="35"/>
        <v>3750</v>
      </c>
      <c r="Q119" s="47">
        <f t="shared" si="36"/>
        <v>0</v>
      </c>
      <c r="R119" s="52">
        <v>1250</v>
      </c>
      <c r="S119" s="53">
        <f t="shared" si="43"/>
        <v>3750</v>
      </c>
      <c r="T119" s="47">
        <f t="shared" si="44"/>
        <v>0</v>
      </c>
      <c r="U119" s="52">
        <v>1250</v>
      </c>
      <c r="V119" s="53">
        <f t="shared" si="38"/>
        <v>3750</v>
      </c>
      <c r="W119" s="47">
        <f t="shared" si="39"/>
        <v>0</v>
      </c>
      <c r="X119" s="72">
        <v>2250</v>
      </c>
      <c r="Y119" s="53">
        <f t="shared" si="40"/>
        <v>0</v>
      </c>
      <c r="Z119" s="91"/>
      <c r="AA119" s="86"/>
    </row>
    <row r="120" spans="1:27" ht="77.25" customHeight="1" outlineLevel="1" x14ac:dyDescent="0.3">
      <c r="A120" s="36">
        <v>71</v>
      </c>
      <c r="B120" s="37" t="s">
        <v>140</v>
      </c>
      <c r="C120" s="35" t="s">
        <v>20</v>
      </c>
      <c r="D120" s="27">
        <v>4</v>
      </c>
      <c r="E120" s="27"/>
      <c r="F120" s="27">
        <v>2500</v>
      </c>
      <c r="G120" s="27">
        <f t="shared" si="41"/>
        <v>10000</v>
      </c>
      <c r="H120" s="27">
        <f t="shared" si="42"/>
        <v>0</v>
      </c>
      <c r="I120" s="27">
        <v>2500</v>
      </c>
      <c r="J120" s="52">
        <f t="shared" si="37"/>
        <v>10000</v>
      </c>
      <c r="K120" s="47">
        <f t="shared" si="32"/>
        <v>0</v>
      </c>
      <c r="L120" s="52">
        <v>2500</v>
      </c>
      <c r="M120" s="52">
        <f t="shared" si="33"/>
        <v>10000</v>
      </c>
      <c r="N120" s="47">
        <f t="shared" si="34"/>
        <v>0</v>
      </c>
      <c r="O120" s="52">
        <v>2500</v>
      </c>
      <c r="P120" s="53">
        <f t="shared" si="35"/>
        <v>10000</v>
      </c>
      <c r="Q120" s="47">
        <f t="shared" si="36"/>
        <v>0</v>
      </c>
      <c r="R120" s="52">
        <v>2500</v>
      </c>
      <c r="S120" s="53">
        <f t="shared" si="43"/>
        <v>10000</v>
      </c>
      <c r="T120" s="47">
        <f t="shared" si="44"/>
        <v>0</v>
      </c>
      <c r="U120" s="52">
        <v>2500</v>
      </c>
      <c r="V120" s="53">
        <f t="shared" si="38"/>
        <v>10000</v>
      </c>
      <c r="W120" s="47">
        <f t="shared" si="39"/>
        <v>0</v>
      </c>
      <c r="X120" s="72"/>
      <c r="Y120" s="53"/>
      <c r="Z120" s="91"/>
      <c r="AA120" s="86"/>
    </row>
    <row r="121" spans="1:27" ht="33" customHeight="1" x14ac:dyDescent="0.3">
      <c r="A121" s="20"/>
      <c r="B121" s="80" t="s">
        <v>141</v>
      </c>
      <c r="C121" s="22" t="s">
        <v>21</v>
      </c>
      <c r="D121" s="22" t="s">
        <v>21</v>
      </c>
      <c r="E121" s="22" t="s">
        <v>21</v>
      </c>
      <c r="F121" s="22"/>
      <c r="G121" s="22">
        <f>SUM(G122:G180)</f>
        <v>562270</v>
      </c>
      <c r="H121" s="47">
        <f>SUM(H122:H180)</f>
        <v>319330</v>
      </c>
      <c r="I121" s="21"/>
      <c r="J121" s="46">
        <f>SUM(J122:J180)</f>
        <v>584790</v>
      </c>
      <c r="K121" s="47">
        <f>SUM(K122:K180)</f>
        <v>319330</v>
      </c>
      <c r="L121" s="46">
        <v>0</v>
      </c>
      <c r="M121" s="46">
        <f>SUM(M122:M180)</f>
        <v>562270</v>
      </c>
      <c r="N121" s="47">
        <f>SUM(N122:N180)</f>
        <v>319330</v>
      </c>
      <c r="O121" s="46"/>
      <c r="P121" s="46">
        <f>SUM(P122:P180)</f>
        <v>595070</v>
      </c>
      <c r="Q121" s="47">
        <f>SUM(Q122:Q180)</f>
        <v>329195</v>
      </c>
      <c r="R121" s="46"/>
      <c r="S121" s="46">
        <f>SUM(S122:S180)</f>
        <v>610345</v>
      </c>
      <c r="T121" s="47">
        <f>SUM(T122:T180)</f>
        <v>347635</v>
      </c>
      <c r="U121" s="46"/>
      <c r="V121" s="46">
        <f>SUM(V122:V180)</f>
        <v>625285</v>
      </c>
      <c r="W121" s="47">
        <f>SUM(W122:W180)</f>
        <v>343315</v>
      </c>
      <c r="X121" s="72"/>
      <c r="Y121" s="69">
        <f>SUM(Y122:Y180)</f>
        <v>261235</v>
      </c>
      <c r="Z121" s="91"/>
    </row>
    <row r="122" spans="1:27" ht="77.25" customHeight="1" outlineLevel="1" x14ac:dyDescent="0.3">
      <c r="A122" s="41">
        <v>1</v>
      </c>
      <c r="B122" s="38" t="s">
        <v>142</v>
      </c>
      <c r="C122" s="34" t="s">
        <v>143</v>
      </c>
      <c r="D122" s="26">
        <v>1</v>
      </c>
      <c r="E122" s="26"/>
      <c r="F122" s="26">
        <v>65</v>
      </c>
      <c r="G122" s="26">
        <f>F122*D122</f>
        <v>65</v>
      </c>
      <c r="H122" s="26">
        <f>F122*E122</f>
        <v>0</v>
      </c>
      <c r="I122" s="26">
        <v>65</v>
      </c>
      <c r="J122" s="49">
        <f t="shared" ref="J122:J153" si="45">I122*$D122</f>
        <v>65</v>
      </c>
      <c r="K122" s="50">
        <f t="shared" si="32"/>
        <v>0</v>
      </c>
      <c r="L122" s="49">
        <v>65</v>
      </c>
      <c r="M122" s="49">
        <f t="shared" si="33"/>
        <v>65</v>
      </c>
      <c r="N122" s="50">
        <f t="shared" si="34"/>
        <v>0</v>
      </c>
      <c r="O122" s="57">
        <v>210</v>
      </c>
      <c r="P122" s="58">
        <f t="shared" si="35"/>
        <v>210</v>
      </c>
      <c r="Q122" s="50">
        <f t="shared" si="36"/>
        <v>0</v>
      </c>
      <c r="R122" s="57">
        <v>95</v>
      </c>
      <c r="S122" s="58">
        <f>R122*D122</f>
        <v>95</v>
      </c>
      <c r="T122" s="50">
        <f>R122*E122</f>
        <v>0</v>
      </c>
      <c r="U122" s="57">
        <v>75</v>
      </c>
      <c r="V122" s="58">
        <f t="shared" ref="V122:V180" si="46">U122*D122</f>
        <v>75</v>
      </c>
      <c r="W122" s="50">
        <f t="shared" ref="W122:W180" si="47">U122*E122</f>
        <v>0</v>
      </c>
      <c r="X122" s="72"/>
      <c r="Y122" s="58"/>
      <c r="Z122" s="91">
        <f t="shared" ref="Z122:Z152" si="48">T122-N122</f>
        <v>0</v>
      </c>
    </row>
    <row r="123" spans="1:27" ht="77.25" customHeight="1" outlineLevel="1" x14ac:dyDescent="0.3">
      <c r="A123" s="36">
        <v>2</v>
      </c>
      <c r="B123" s="37" t="s">
        <v>144</v>
      </c>
      <c r="C123" s="35" t="s">
        <v>143</v>
      </c>
      <c r="D123" s="27">
        <v>222</v>
      </c>
      <c r="E123" s="27">
        <v>222</v>
      </c>
      <c r="F123" s="27">
        <v>85</v>
      </c>
      <c r="G123" s="27">
        <f t="shared" ref="G123:G180" si="49">F123*D123</f>
        <v>18870</v>
      </c>
      <c r="H123" s="27">
        <f t="shared" ref="H123:H180" si="50">F123*E123</f>
        <v>18870</v>
      </c>
      <c r="I123" s="27">
        <v>85</v>
      </c>
      <c r="J123" s="52">
        <f t="shared" si="45"/>
        <v>18870</v>
      </c>
      <c r="K123" s="47">
        <f t="shared" si="32"/>
        <v>18870</v>
      </c>
      <c r="L123" s="52">
        <v>85</v>
      </c>
      <c r="M123" s="52">
        <f t="shared" si="33"/>
        <v>18870</v>
      </c>
      <c r="N123" s="47">
        <f t="shared" si="34"/>
        <v>18870</v>
      </c>
      <c r="O123" s="52">
        <v>40</v>
      </c>
      <c r="P123" s="53">
        <f t="shared" si="35"/>
        <v>8880</v>
      </c>
      <c r="Q123" s="47">
        <f t="shared" si="36"/>
        <v>8880</v>
      </c>
      <c r="R123" s="52">
        <v>90</v>
      </c>
      <c r="S123" s="53">
        <f t="shared" ref="S123:S180" si="51">R123*D123</f>
        <v>19980</v>
      </c>
      <c r="T123" s="47">
        <f t="shared" ref="T123:T180" si="52">R123*E123</f>
        <v>19980</v>
      </c>
      <c r="U123" s="52">
        <v>95</v>
      </c>
      <c r="V123" s="53">
        <f t="shared" si="46"/>
        <v>21090</v>
      </c>
      <c r="W123" s="47">
        <f t="shared" si="47"/>
        <v>21090</v>
      </c>
      <c r="X123" s="72">
        <v>100</v>
      </c>
      <c r="Y123" s="53">
        <f>X123*E123</f>
        <v>22200</v>
      </c>
      <c r="Z123" s="91">
        <f t="shared" si="48"/>
        <v>1110</v>
      </c>
    </row>
    <row r="124" spans="1:27" ht="77.25" customHeight="1" outlineLevel="1" x14ac:dyDescent="0.3">
      <c r="A124" s="36">
        <v>3</v>
      </c>
      <c r="B124" s="37" t="s">
        <v>145</v>
      </c>
      <c r="C124" s="35" t="s">
        <v>143</v>
      </c>
      <c r="D124" s="27">
        <v>88</v>
      </c>
      <c r="E124" s="27">
        <v>88</v>
      </c>
      <c r="F124" s="27">
        <v>105</v>
      </c>
      <c r="G124" s="27">
        <f t="shared" si="49"/>
        <v>9240</v>
      </c>
      <c r="H124" s="27">
        <f t="shared" si="50"/>
        <v>9240</v>
      </c>
      <c r="I124" s="27">
        <v>105</v>
      </c>
      <c r="J124" s="52">
        <f t="shared" si="45"/>
        <v>9240</v>
      </c>
      <c r="K124" s="47">
        <f t="shared" si="32"/>
        <v>9240</v>
      </c>
      <c r="L124" s="52">
        <v>105</v>
      </c>
      <c r="M124" s="52">
        <f t="shared" si="33"/>
        <v>9240</v>
      </c>
      <c r="N124" s="47">
        <f t="shared" si="34"/>
        <v>9240</v>
      </c>
      <c r="O124" s="52">
        <v>30</v>
      </c>
      <c r="P124" s="53">
        <f t="shared" si="35"/>
        <v>2640</v>
      </c>
      <c r="Q124" s="47">
        <f t="shared" si="36"/>
        <v>2640</v>
      </c>
      <c r="R124" s="52">
        <v>115</v>
      </c>
      <c r="S124" s="53">
        <f t="shared" si="51"/>
        <v>10120</v>
      </c>
      <c r="T124" s="47">
        <f t="shared" si="52"/>
        <v>10120</v>
      </c>
      <c r="U124" s="52">
        <v>115</v>
      </c>
      <c r="V124" s="53">
        <f t="shared" si="46"/>
        <v>10120</v>
      </c>
      <c r="W124" s="47">
        <f t="shared" si="47"/>
        <v>10120</v>
      </c>
      <c r="X124" s="72">
        <v>120</v>
      </c>
      <c r="Y124" s="53">
        <f>X124*E124</f>
        <v>10560</v>
      </c>
      <c r="Z124" s="91">
        <f t="shared" si="48"/>
        <v>880</v>
      </c>
    </row>
    <row r="125" spans="1:27" ht="77.25" customHeight="1" outlineLevel="1" x14ac:dyDescent="0.3">
      <c r="A125" s="36">
        <v>4</v>
      </c>
      <c r="B125" s="37" t="s">
        <v>146</v>
      </c>
      <c r="C125" s="35" t="s">
        <v>143</v>
      </c>
      <c r="D125" s="27">
        <v>15</v>
      </c>
      <c r="E125" s="27">
        <v>15</v>
      </c>
      <c r="F125" s="27">
        <v>125</v>
      </c>
      <c r="G125" s="27">
        <f t="shared" si="49"/>
        <v>1875</v>
      </c>
      <c r="H125" s="27">
        <f t="shared" si="50"/>
        <v>1875</v>
      </c>
      <c r="I125" s="27">
        <v>125</v>
      </c>
      <c r="J125" s="52">
        <f t="shared" si="45"/>
        <v>1875</v>
      </c>
      <c r="K125" s="47">
        <f t="shared" si="32"/>
        <v>1875</v>
      </c>
      <c r="L125" s="52">
        <v>125</v>
      </c>
      <c r="M125" s="52">
        <f t="shared" si="33"/>
        <v>1875</v>
      </c>
      <c r="N125" s="47">
        <f t="shared" si="34"/>
        <v>1875</v>
      </c>
      <c r="O125" s="52">
        <v>55</v>
      </c>
      <c r="P125" s="53">
        <f t="shared" si="35"/>
        <v>825</v>
      </c>
      <c r="Q125" s="47">
        <f t="shared" si="36"/>
        <v>825</v>
      </c>
      <c r="R125" s="52">
        <v>135</v>
      </c>
      <c r="S125" s="53">
        <f t="shared" si="51"/>
        <v>2025</v>
      </c>
      <c r="T125" s="47">
        <f t="shared" si="52"/>
        <v>2025</v>
      </c>
      <c r="U125" s="52">
        <v>135</v>
      </c>
      <c r="V125" s="53">
        <f t="shared" si="46"/>
        <v>2025</v>
      </c>
      <c r="W125" s="47">
        <f t="shared" si="47"/>
        <v>2025</v>
      </c>
      <c r="X125" s="72">
        <v>140</v>
      </c>
      <c r="Y125" s="53">
        <f>X125*E125</f>
        <v>2100</v>
      </c>
      <c r="Z125" s="91">
        <f t="shared" si="48"/>
        <v>150</v>
      </c>
    </row>
    <row r="126" spans="1:27" ht="77.25" customHeight="1" outlineLevel="1" x14ac:dyDescent="0.3">
      <c r="A126" s="36">
        <v>5</v>
      </c>
      <c r="B126" s="37" t="s">
        <v>147</v>
      </c>
      <c r="C126" s="35" t="s">
        <v>143</v>
      </c>
      <c r="D126" s="27">
        <v>1</v>
      </c>
      <c r="E126" s="27">
        <v>15</v>
      </c>
      <c r="F126" s="27">
        <v>145</v>
      </c>
      <c r="G126" s="27">
        <f t="shared" si="49"/>
        <v>145</v>
      </c>
      <c r="H126" s="27">
        <f t="shared" si="50"/>
        <v>2175</v>
      </c>
      <c r="I126" s="27">
        <v>145</v>
      </c>
      <c r="J126" s="52">
        <f t="shared" si="45"/>
        <v>145</v>
      </c>
      <c r="K126" s="47">
        <f t="shared" si="32"/>
        <v>2175</v>
      </c>
      <c r="L126" s="52">
        <v>145</v>
      </c>
      <c r="M126" s="52">
        <f t="shared" si="33"/>
        <v>145</v>
      </c>
      <c r="N126" s="47">
        <f t="shared" si="34"/>
        <v>2175</v>
      </c>
      <c r="O126" s="54">
        <v>220</v>
      </c>
      <c r="P126" s="55">
        <f t="shared" si="35"/>
        <v>220</v>
      </c>
      <c r="Q126" s="47">
        <f t="shared" si="36"/>
        <v>3300</v>
      </c>
      <c r="R126" s="54">
        <v>185</v>
      </c>
      <c r="S126" s="55">
        <f t="shared" si="51"/>
        <v>185</v>
      </c>
      <c r="T126" s="47">
        <f t="shared" si="52"/>
        <v>2775</v>
      </c>
      <c r="U126" s="54">
        <v>155</v>
      </c>
      <c r="V126" s="55">
        <f t="shared" si="46"/>
        <v>155</v>
      </c>
      <c r="W126" s="47">
        <f t="shared" si="47"/>
        <v>2325</v>
      </c>
      <c r="X126" s="72">
        <v>142</v>
      </c>
      <c r="Y126" s="55">
        <f>X126*E126</f>
        <v>2130</v>
      </c>
      <c r="Z126" s="91">
        <f t="shared" si="48"/>
        <v>600</v>
      </c>
    </row>
    <row r="127" spans="1:27" ht="77.25" customHeight="1" outlineLevel="1" x14ac:dyDescent="0.3">
      <c r="A127" s="36">
        <v>6</v>
      </c>
      <c r="B127" s="37" t="s">
        <v>148</v>
      </c>
      <c r="C127" s="35" t="s">
        <v>143</v>
      </c>
      <c r="D127" s="27">
        <v>1</v>
      </c>
      <c r="E127" s="27"/>
      <c r="F127" s="27">
        <v>165</v>
      </c>
      <c r="G127" s="27">
        <f t="shared" si="49"/>
        <v>165</v>
      </c>
      <c r="H127" s="27">
        <f t="shared" si="50"/>
        <v>0</v>
      </c>
      <c r="I127" s="27">
        <v>165</v>
      </c>
      <c r="J127" s="52">
        <f t="shared" si="45"/>
        <v>165</v>
      </c>
      <c r="K127" s="47">
        <f t="shared" si="32"/>
        <v>0</v>
      </c>
      <c r="L127" s="52">
        <v>165</v>
      </c>
      <c r="M127" s="52">
        <f t="shared" si="33"/>
        <v>165</v>
      </c>
      <c r="N127" s="47">
        <f t="shared" si="34"/>
        <v>0</v>
      </c>
      <c r="O127" s="54">
        <v>220</v>
      </c>
      <c r="P127" s="55">
        <f t="shared" si="35"/>
        <v>220</v>
      </c>
      <c r="Q127" s="47">
        <f t="shared" si="36"/>
        <v>0</v>
      </c>
      <c r="R127" s="54">
        <v>200</v>
      </c>
      <c r="S127" s="55">
        <f t="shared" si="51"/>
        <v>200</v>
      </c>
      <c r="T127" s="47">
        <f t="shared" si="52"/>
        <v>0</v>
      </c>
      <c r="U127" s="54">
        <v>175</v>
      </c>
      <c r="V127" s="55">
        <f t="shared" si="46"/>
        <v>175</v>
      </c>
      <c r="W127" s="47">
        <f t="shared" si="47"/>
        <v>0</v>
      </c>
      <c r="X127" s="72"/>
      <c r="Y127" s="55"/>
      <c r="Z127" s="91">
        <f t="shared" si="48"/>
        <v>0</v>
      </c>
    </row>
    <row r="128" spans="1:27" ht="77.25" customHeight="1" outlineLevel="1" x14ac:dyDescent="0.3">
      <c r="A128" s="36">
        <v>7</v>
      </c>
      <c r="B128" s="37" t="s">
        <v>149</v>
      </c>
      <c r="C128" s="35" t="s">
        <v>143</v>
      </c>
      <c r="D128" s="27">
        <v>1</v>
      </c>
      <c r="E128" s="27"/>
      <c r="F128" s="27">
        <v>75</v>
      </c>
      <c r="G128" s="27">
        <f t="shared" si="49"/>
        <v>75</v>
      </c>
      <c r="H128" s="27">
        <f t="shared" si="50"/>
        <v>0</v>
      </c>
      <c r="I128" s="27">
        <v>75</v>
      </c>
      <c r="J128" s="52">
        <f t="shared" si="45"/>
        <v>75</v>
      </c>
      <c r="K128" s="47">
        <f t="shared" si="32"/>
        <v>0</v>
      </c>
      <c r="L128" s="52">
        <v>75</v>
      </c>
      <c r="M128" s="52">
        <f t="shared" si="33"/>
        <v>75</v>
      </c>
      <c r="N128" s="47">
        <f t="shared" si="34"/>
        <v>0</v>
      </c>
      <c r="O128" s="54">
        <v>80</v>
      </c>
      <c r="P128" s="55">
        <f t="shared" si="35"/>
        <v>80</v>
      </c>
      <c r="Q128" s="47">
        <f t="shared" si="36"/>
        <v>0</v>
      </c>
      <c r="R128" s="54">
        <v>105</v>
      </c>
      <c r="S128" s="55">
        <f t="shared" si="51"/>
        <v>105</v>
      </c>
      <c r="T128" s="47">
        <f t="shared" si="52"/>
        <v>0</v>
      </c>
      <c r="U128" s="54">
        <v>85</v>
      </c>
      <c r="V128" s="55">
        <f t="shared" si="46"/>
        <v>85</v>
      </c>
      <c r="W128" s="47">
        <f t="shared" si="47"/>
        <v>0</v>
      </c>
      <c r="X128" s="72"/>
      <c r="Y128" s="55"/>
      <c r="Z128" s="91">
        <f t="shared" si="48"/>
        <v>0</v>
      </c>
    </row>
    <row r="129" spans="1:26" ht="77.25" customHeight="1" outlineLevel="1" x14ac:dyDescent="0.3">
      <c r="A129" s="36">
        <v>8</v>
      </c>
      <c r="B129" s="37" t="s">
        <v>150</v>
      </c>
      <c r="C129" s="35" t="s">
        <v>143</v>
      </c>
      <c r="D129" s="27">
        <v>84</v>
      </c>
      <c r="E129" s="27">
        <v>100</v>
      </c>
      <c r="F129" s="27">
        <v>95</v>
      </c>
      <c r="G129" s="27">
        <f t="shared" si="49"/>
        <v>7980</v>
      </c>
      <c r="H129" s="27">
        <f t="shared" si="50"/>
        <v>9500</v>
      </c>
      <c r="I129" s="27">
        <v>95</v>
      </c>
      <c r="J129" s="52">
        <f t="shared" si="45"/>
        <v>7980</v>
      </c>
      <c r="K129" s="47">
        <f t="shared" si="32"/>
        <v>9500</v>
      </c>
      <c r="L129" s="52">
        <v>95</v>
      </c>
      <c r="M129" s="52">
        <f t="shared" si="33"/>
        <v>7980</v>
      </c>
      <c r="N129" s="47">
        <f t="shared" si="34"/>
        <v>9500</v>
      </c>
      <c r="O129" s="54">
        <v>115</v>
      </c>
      <c r="P129" s="55">
        <f t="shared" si="35"/>
        <v>9660</v>
      </c>
      <c r="Q129" s="47">
        <f t="shared" si="36"/>
        <v>11500</v>
      </c>
      <c r="R129" s="54">
        <v>125</v>
      </c>
      <c r="S129" s="55">
        <f t="shared" si="51"/>
        <v>10500</v>
      </c>
      <c r="T129" s="47">
        <f t="shared" si="52"/>
        <v>12500</v>
      </c>
      <c r="U129" s="54">
        <v>110</v>
      </c>
      <c r="V129" s="55">
        <f t="shared" si="46"/>
        <v>9240</v>
      </c>
      <c r="W129" s="47">
        <f t="shared" si="47"/>
        <v>11000</v>
      </c>
      <c r="X129" s="72">
        <v>120</v>
      </c>
      <c r="Y129" s="55">
        <f>X129*E129</f>
        <v>12000</v>
      </c>
      <c r="Z129" s="91">
        <f t="shared" si="48"/>
        <v>3000</v>
      </c>
    </row>
    <row r="130" spans="1:26" ht="77.25" customHeight="1" outlineLevel="1" x14ac:dyDescent="0.3">
      <c r="A130" s="36">
        <v>9</v>
      </c>
      <c r="B130" s="37" t="s">
        <v>151</v>
      </c>
      <c r="C130" s="35" t="s">
        <v>143</v>
      </c>
      <c r="D130" s="27">
        <v>8</v>
      </c>
      <c r="E130" s="27">
        <v>25</v>
      </c>
      <c r="F130" s="27">
        <v>115</v>
      </c>
      <c r="G130" s="27">
        <f t="shared" si="49"/>
        <v>920</v>
      </c>
      <c r="H130" s="27">
        <f t="shared" si="50"/>
        <v>2875</v>
      </c>
      <c r="I130" s="27">
        <v>115</v>
      </c>
      <c r="J130" s="52">
        <f t="shared" si="45"/>
        <v>920</v>
      </c>
      <c r="K130" s="47">
        <f t="shared" si="32"/>
        <v>2875</v>
      </c>
      <c r="L130" s="52">
        <v>115</v>
      </c>
      <c r="M130" s="52">
        <f t="shared" si="33"/>
        <v>920</v>
      </c>
      <c r="N130" s="47">
        <f t="shared" si="34"/>
        <v>2875</v>
      </c>
      <c r="O130" s="54">
        <v>135</v>
      </c>
      <c r="P130" s="55">
        <f t="shared" si="35"/>
        <v>1080</v>
      </c>
      <c r="Q130" s="47">
        <f t="shared" si="36"/>
        <v>3375</v>
      </c>
      <c r="R130" s="54">
        <v>125</v>
      </c>
      <c r="S130" s="55">
        <f t="shared" si="51"/>
        <v>1000</v>
      </c>
      <c r="T130" s="47">
        <f t="shared" si="52"/>
        <v>3125</v>
      </c>
      <c r="U130" s="54">
        <v>125</v>
      </c>
      <c r="V130" s="55">
        <f t="shared" si="46"/>
        <v>1000</v>
      </c>
      <c r="W130" s="47">
        <f t="shared" si="47"/>
        <v>3125</v>
      </c>
      <c r="X130" s="72">
        <v>140</v>
      </c>
      <c r="Y130" s="55">
        <f>X130*E130</f>
        <v>3500</v>
      </c>
      <c r="Z130" s="91">
        <f t="shared" si="48"/>
        <v>250</v>
      </c>
    </row>
    <row r="131" spans="1:26" ht="77.25" customHeight="1" outlineLevel="1" x14ac:dyDescent="0.3">
      <c r="A131" s="36">
        <v>10</v>
      </c>
      <c r="B131" s="37" t="s">
        <v>152</v>
      </c>
      <c r="C131" s="35" t="s">
        <v>143</v>
      </c>
      <c r="D131" s="27">
        <v>84</v>
      </c>
      <c r="E131" s="27"/>
      <c r="F131" s="27">
        <v>100</v>
      </c>
      <c r="G131" s="27">
        <f t="shared" si="49"/>
        <v>8400</v>
      </c>
      <c r="H131" s="27">
        <f t="shared" si="50"/>
        <v>0</v>
      </c>
      <c r="I131" s="27">
        <v>100</v>
      </c>
      <c r="J131" s="52">
        <f t="shared" si="45"/>
        <v>8400</v>
      </c>
      <c r="K131" s="47">
        <f t="shared" si="32"/>
        <v>0</v>
      </c>
      <c r="L131" s="52">
        <v>100</v>
      </c>
      <c r="M131" s="52">
        <f t="shared" si="33"/>
        <v>8400</v>
      </c>
      <c r="N131" s="47">
        <f t="shared" si="34"/>
        <v>0</v>
      </c>
      <c r="O131" s="54">
        <v>120</v>
      </c>
      <c r="P131" s="55">
        <f t="shared" si="35"/>
        <v>10080</v>
      </c>
      <c r="Q131" s="47">
        <f t="shared" si="36"/>
        <v>0</v>
      </c>
      <c r="R131" s="54">
        <v>115</v>
      </c>
      <c r="S131" s="55">
        <f t="shared" si="51"/>
        <v>9660</v>
      </c>
      <c r="T131" s="47">
        <f t="shared" si="52"/>
        <v>0</v>
      </c>
      <c r="U131" s="54">
        <v>100</v>
      </c>
      <c r="V131" s="55">
        <f t="shared" si="46"/>
        <v>8400</v>
      </c>
      <c r="W131" s="47">
        <f t="shared" si="47"/>
        <v>0</v>
      </c>
      <c r="X131" s="72"/>
      <c r="Y131" s="55"/>
      <c r="Z131" s="91">
        <f t="shared" si="48"/>
        <v>0</v>
      </c>
    </row>
    <row r="132" spans="1:26" ht="77.25" customHeight="1" outlineLevel="1" x14ac:dyDescent="0.3">
      <c r="A132" s="36">
        <v>11</v>
      </c>
      <c r="B132" s="37" t="s">
        <v>153</v>
      </c>
      <c r="C132" s="35" t="s">
        <v>143</v>
      </c>
      <c r="D132" s="27">
        <v>8</v>
      </c>
      <c r="E132" s="27"/>
      <c r="F132" s="27">
        <v>120</v>
      </c>
      <c r="G132" s="27">
        <f t="shared" si="49"/>
        <v>960</v>
      </c>
      <c r="H132" s="27">
        <f t="shared" si="50"/>
        <v>0</v>
      </c>
      <c r="I132" s="27">
        <v>120</v>
      </c>
      <c r="J132" s="52">
        <f t="shared" si="45"/>
        <v>960</v>
      </c>
      <c r="K132" s="47">
        <f t="shared" ref="K132:K163" si="53">I132*$E132</f>
        <v>0</v>
      </c>
      <c r="L132" s="52">
        <v>120</v>
      </c>
      <c r="M132" s="52">
        <f t="shared" ref="M132:M163" si="54">L132*$D132</f>
        <v>960</v>
      </c>
      <c r="N132" s="47">
        <f t="shared" ref="N132:N163" si="55">L132*$E132</f>
        <v>0</v>
      </c>
      <c r="O132" s="54">
        <v>140</v>
      </c>
      <c r="P132" s="55">
        <f t="shared" ref="P132:P163" si="56">O132*$D132</f>
        <v>1120</v>
      </c>
      <c r="Q132" s="47">
        <f t="shared" ref="Q132:Q163" si="57">O132*$E132</f>
        <v>0</v>
      </c>
      <c r="R132" s="54">
        <v>130</v>
      </c>
      <c r="S132" s="55">
        <f t="shared" si="51"/>
        <v>1040</v>
      </c>
      <c r="T132" s="47">
        <f t="shared" si="52"/>
        <v>0</v>
      </c>
      <c r="U132" s="54">
        <v>120</v>
      </c>
      <c r="V132" s="55">
        <f t="shared" si="46"/>
        <v>960</v>
      </c>
      <c r="W132" s="47">
        <f t="shared" si="47"/>
        <v>0</v>
      </c>
      <c r="X132" s="72"/>
      <c r="Y132" s="55"/>
      <c r="Z132" s="91">
        <f t="shared" si="48"/>
        <v>0</v>
      </c>
    </row>
    <row r="133" spans="1:26" ht="77.25" customHeight="1" outlineLevel="1" x14ac:dyDescent="0.3">
      <c r="A133" s="36">
        <v>12</v>
      </c>
      <c r="B133" s="37" t="s">
        <v>154</v>
      </c>
      <c r="C133" s="35" t="s">
        <v>155</v>
      </c>
      <c r="D133" s="27">
        <v>23</v>
      </c>
      <c r="E133" s="27">
        <v>20</v>
      </c>
      <c r="F133" s="27">
        <v>350</v>
      </c>
      <c r="G133" s="27">
        <f t="shared" si="49"/>
        <v>8050</v>
      </c>
      <c r="H133" s="27">
        <f t="shared" si="50"/>
        <v>7000</v>
      </c>
      <c r="I133" s="27">
        <v>350</v>
      </c>
      <c r="J133" s="52">
        <f t="shared" si="45"/>
        <v>8050</v>
      </c>
      <c r="K133" s="47">
        <f t="shared" si="53"/>
        <v>7000</v>
      </c>
      <c r="L133" s="52">
        <v>350</v>
      </c>
      <c r="M133" s="52">
        <f t="shared" si="54"/>
        <v>8050</v>
      </c>
      <c r="N133" s="47">
        <f t="shared" si="55"/>
        <v>7000</v>
      </c>
      <c r="O133" s="52">
        <v>350</v>
      </c>
      <c r="P133" s="53">
        <f t="shared" si="56"/>
        <v>8050</v>
      </c>
      <c r="Q133" s="47">
        <f t="shared" si="57"/>
        <v>7000</v>
      </c>
      <c r="R133" s="52">
        <v>365</v>
      </c>
      <c r="S133" s="53">
        <f t="shared" si="51"/>
        <v>8395</v>
      </c>
      <c r="T133" s="47">
        <f t="shared" si="52"/>
        <v>7300</v>
      </c>
      <c r="U133" s="52">
        <v>375</v>
      </c>
      <c r="V133" s="53">
        <f t="shared" si="46"/>
        <v>8625</v>
      </c>
      <c r="W133" s="47">
        <f t="shared" si="47"/>
        <v>7500</v>
      </c>
      <c r="X133" s="72">
        <v>350</v>
      </c>
      <c r="Y133" s="53">
        <f>X133*E133</f>
        <v>7000</v>
      </c>
      <c r="Z133" s="91">
        <f t="shared" si="48"/>
        <v>300</v>
      </c>
    </row>
    <row r="134" spans="1:26" ht="77.25" customHeight="1" outlineLevel="1" x14ac:dyDescent="0.3">
      <c r="A134" s="36">
        <v>13</v>
      </c>
      <c r="B134" s="37" t="s">
        <v>156</v>
      </c>
      <c r="C134" s="35" t="s">
        <v>155</v>
      </c>
      <c r="D134" s="27">
        <v>1</v>
      </c>
      <c r="E134" s="27">
        <v>1</v>
      </c>
      <c r="F134" s="27">
        <v>550</v>
      </c>
      <c r="G134" s="27">
        <f t="shared" si="49"/>
        <v>550</v>
      </c>
      <c r="H134" s="27">
        <f t="shared" si="50"/>
        <v>550</v>
      </c>
      <c r="I134" s="27">
        <v>550</v>
      </c>
      <c r="J134" s="52">
        <f t="shared" si="45"/>
        <v>550</v>
      </c>
      <c r="K134" s="47">
        <f t="shared" si="53"/>
        <v>550</v>
      </c>
      <c r="L134" s="52">
        <v>550</v>
      </c>
      <c r="M134" s="52">
        <f t="shared" si="54"/>
        <v>550</v>
      </c>
      <c r="N134" s="47">
        <f t="shared" si="55"/>
        <v>550</v>
      </c>
      <c r="O134" s="52">
        <v>550</v>
      </c>
      <c r="P134" s="53">
        <f t="shared" si="56"/>
        <v>550</v>
      </c>
      <c r="Q134" s="47">
        <f t="shared" si="57"/>
        <v>550</v>
      </c>
      <c r="R134" s="52">
        <v>565</v>
      </c>
      <c r="S134" s="53">
        <f t="shared" si="51"/>
        <v>565</v>
      </c>
      <c r="T134" s="47">
        <f t="shared" si="52"/>
        <v>565</v>
      </c>
      <c r="U134" s="52">
        <v>580</v>
      </c>
      <c r="V134" s="53">
        <f t="shared" si="46"/>
        <v>580</v>
      </c>
      <c r="W134" s="47">
        <f t="shared" si="47"/>
        <v>580</v>
      </c>
      <c r="X134" s="72">
        <v>550</v>
      </c>
      <c r="Y134" s="53">
        <f>X134*E134</f>
        <v>550</v>
      </c>
      <c r="Z134" s="91">
        <f t="shared" si="48"/>
        <v>15</v>
      </c>
    </row>
    <row r="135" spans="1:26" ht="77.25" customHeight="1" outlineLevel="1" x14ac:dyDescent="0.3">
      <c r="A135" s="36">
        <v>14</v>
      </c>
      <c r="B135" s="37" t="s">
        <v>157</v>
      </c>
      <c r="C135" s="35" t="s">
        <v>155</v>
      </c>
      <c r="D135" s="27">
        <v>2</v>
      </c>
      <c r="E135" s="27">
        <v>5</v>
      </c>
      <c r="F135" s="27">
        <v>750</v>
      </c>
      <c r="G135" s="27">
        <f t="shared" si="49"/>
        <v>1500</v>
      </c>
      <c r="H135" s="27">
        <f t="shared" si="50"/>
        <v>3750</v>
      </c>
      <c r="I135" s="27">
        <v>750</v>
      </c>
      <c r="J135" s="52">
        <f t="shared" si="45"/>
        <v>1500</v>
      </c>
      <c r="K135" s="47">
        <f t="shared" si="53"/>
        <v>3750</v>
      </c>
      <c r="L135" s="52">
        <v>750</v>
      </c>
      <c r="M135" s="52">
        <f t="shared" si="54"/>
        <v>1500</v>
      </c>
      <c r="N135" s="47">
        <f t="shared" si="55"/>
        <v>3750</v>
      </c>
      <c r="O135" s="52">
        <v>750</v>
      </c>
      <c r="P135" s="53">
        <f t="shared" si="56"/>
        <v>1500</v>
      </c>
      <c r="Q135" s="47">
        <f t="shared" si="57"/>
        <v>3750</v>
      </c>
      <c r="R135" s="52">
        <v>1600</v>
      </c>
      <c r="S135" s="53">
        <f t="shared" si="51"/>
        <v>3200</v>
      </c>
      <c r="T135" s="47">
        <f t="shared" si="52"/>
        <v>8000</v>
      </c>
      <c r="U135" s="52">
        <v>780</v>
      </c>
      <c r="V135" s="53">
        <f t="shared" si="46"/>
        <v>1560</v>
      </c>
      <c r="W135" s="47">
        <f t="shared" si="47"/>
        <v>3900</v>
      </c>
      <c r="X135" s="72">
        <v>1500</v>
      </c>
      <c r="Y135" s="53">
        <f>X135*E135</f>
        <v>7500</v>
      </c>
      <c r="Z135" s="91">
        <f t="shared" si="48"/>
        <v>4250</v>
      </c>
    </row>
    <row r="136" spans="1:26" ht="77.25" customHeight="1" outlineLevel="1" x14ac:dyDescent="0.3">
      <c r="A136" s="36">
        <v>15</v>
      </c>
      <c r="B136" s="37" t="s">
        <v>158</v>
      </c>
      <c r="C136" s="35" t="s">
        <v>155</v>
      </c>
      <c r="D136" s="27">
        <v>1</v>
      </c>
      <c r="E136" s="27"/>
      <c r="F136" s="27">
        <v>950</v>
      </c>
      <c r="G136" s="27">
        <f t="shared" si="49"/>
        <v>950</v>
      </c>
      <c r="H136" s="27">
        <f t="shared" si="50"/>
        <v>0</v>
      </c>
      <c r="I136" s="27">
        <v>950</v>
      </c>
      <c r="J136" s="52">
        <f t="shared" si="45"/>
        <v>950</v>
      </c>
      <c r="K136" s="47">
        <f t="shared" si="53"/>
        <v>0</v>
      </c>
      <c r="L136" s="52">
        <v>950</v>
      </c>
      <c r="M136" s="52">
        <f t="shared" si="54"/>
        <v>950</v>
      </c>
      <c r="N136" s="47">
        <f t="shared" si="55"/>
        <v>0</v>
      </c>
      <c r="O136" s="52">
        <v>950</v>
      </c>
      <c r="P136" s="53">
        <f t="shared" si="56"/>
        <v>950</v>
      </c>
      <c r="Q136" s="47">
        <f t="shared" si="57"/>
        <v>0</v>
      </c>
      <c r="R136" s="52">
        <v>1050</v>
      </c>
      <c r="S136" s="53">
        <f t="shared" si="51"/>
        <v>1050</v>
      </c>
      <c r="T136" s="47">
        <f t="shared" si="52"/>
        <v>0</v>
      </c>
      <c r="U136" s="52">
        <v>1050</v>
      </c>
      <c r="V136" s="53">
        <f t="shared" si="46"/>
        <v>1050</v>
      </c>
      <c r="W136" s="47">
        <f t="shared" si="47"/>
        <v>0</v>
      </c>
      <c r="X136" s="72">
        <v>310</v>
      </c>
      <c r="Y136" s="53"/>
      <c r="Z136" s="91">
        <f t="shared" si="48"/>
        <v>0</v>
      </c>
    </row>
    <row r="137" spans="1:26" ht="77.25" customHeight="1" outlineLevel="1" x14ac:dyDescent="0.3">
      <c r="A137" s="36">
        <v>16</v>
      </c>
      <c r="B137" s="37" t="s">
        <v>159</v>
      </c>
      <c r="C137" s="35" t="s">
        <v>155</v>
      </c>
      <c r="D137" s="27">
        <v>1</v>
      </c>
      <c r="E137" s="27"/>
      <c r="F137" s="27">
        <v>1250</v>
      </c>
      <c r="G137" s="27">
        <f t="shared" si="49"/>
        <v>1250</v>
      </c>
      <c r="H137" s="27">
        <f t="shared" si="50"/>
        <v>0</v>
      </c>
      <c r="I137" s="27">
        <v>1250</v>
      </c>
      <c r="J137" s="52">
        <f t="shared" si="45"/>
        <v>1250</v>
      </c>
      <c r="K137" s="47">
        <f t="shared" si="53"/>
        <v>0</v>
      </c>
      <c r="L137" s="52">
        <v>1250</v>
      </c>
      <c r="M137" s="52">
        <f t="shared" si="54"/>
        <v>1250</v>
      </c>
      <c r="N137" s="47">
        <f t="shared" si="55"/>
        <v>0</v>
      </c>
      <c r="O137" s="52">
        <v>1250</v>
      </c>
      <c r="P137" s="53">
        <f t="shared" si="56"/>
        <v>1250</v>
      </c>
      <c r="Q137" s="47">
        <f t="shared" si="57"/>
        <v>0</v>
      </c>
      <c r="R137" s="52">
        <v>1350</v>
      </c>
      <c r="S137" s="53">
        <f t="shared" si="51"/>
        <v>1350</v>
      </c>
      <c r="T137" s="47">
        <f t="shared" si="52"/>
        <v>0</v>
      </c>
      <c r="U137" s="52">
        <v>1325</v>
      </c>
      <c r="V137" s="53">
        <f t="shared" si="46"/>
        <v>1325</v>
      </c>
      <c r="W137" s="47">
        <f t="shared" si="47"/>
        <v>0</v>
      </c>
      <c r="X137" s="72">
        <v>9250</v>
      </c>
      <c r="Y137" s="53"/>
      <c r="Z137" s="91">
        <f t="shared" si="48"/>
        <v>0</v>
      </c>
    </row>
    <row r="138" spans="1:26" ht="77.25" customHeight="1" outlineLevel="1" x14ac:dyDescent="0.3">
      <c r="A138" s="36">
        <v>17</v>
      </c>
      <c r="B138" s="37" t="s">
        <v>160</v>
      </c>
      <c r="C138" s="35" t="s">
        <v>143</v>
      </c>
      <c r="D138" s="27">
        <v>63</v>
      </c>
      <c r="E138" s="27"/>
      <c r="F138" s="27">
        <v>350</v>
      </c>
      <c r="G138" s="27">
        <f t="shared" si="49"/>
        <v>22050</v>
      </c>
      <c r="H138" s="27">
        <f t="shared" si="50"/>
        <v>0</v>
      </c>
      <c r="I138" s="27">
        <v>350</v>
      </c>
      <c r="J138" s="52">
        <f t="shared" si="45"/>
        <v>22050</v>
      </c>
      <c r="K138" s="47">
        <f t="shared" si="53"/>
        <v>0</v>
      </c>
      <c r="L138" s="52">
        <v>350</v>
      </c>
      <c r="M138" s="52">
        <f t="shared" si="54"/>
        <v>22050</v>
      </c>
      <c r="N138" s="47">
        <f t="shared" si="55"/>
        <v>0</v>
      </c>
      <c r="O138" s="52">
        <v>350</v>
      </c>
      <c r="P138" s="53">
        <f t="shared" si="56"/>
        <v>22050</v>
      </c>
      <c r="Q138" s="47">
        <f t="shared" si="57"/>
        <v>0</v>
      </c>
      <c r="R138" s="52">
        <v>390</v>
      </c>
      <c r="S138" s="53">
        <f t="shared" si="51"/>
        <v>24570</v>
      </c>
      <c r="T138" s="47">
        <f t="shared" si="52"/>
        <v>0</v>
      </c>
      <c r="U138" s="52">
        <v>390</v>
      </c>
      <c r="V138" s="53">
        <f t="shared" si="46"/>
        <v>24570</v>
      </c>
      <c r="W138" s="47">
        <f t="shared" si="47"/>
        <v>0</v>
      </c>
      <c r="X138" s="72">
        <v>12650</v>
      </c>
      <c r="Y138" s="53"/>
      <c r="Z138" s="91">
        <f t="shared" si="48"/>
        <v>0</v>
      </c>
    </row>
    <row r="139" spans="1:26" ht="77.25" customHeight="1" outlineLevel="1" x14ac:dyDescent="0.3">
      <c r="A139" s="36">
        <v>18</v>
      </c>
      <c r="B139" s="37" t="s">
        <v>161</v>
      </c>
      <c r="C139" s="35" t="s">
        <v>143</v>
      </c>
      <c r="D139" s="27">
        <v>1</v>
      </c>
      <c r="E139" s="27"/>
      <c r="F139" s="27">
        <v>310</v>
      </c>
      <c r="G139" s="27">
        <f t="shared" si="49"/>
        <v>310</v>
      </c>
      <c r="H139" s="27">
        <f t="shared" si="50"/>
        <v>0</v>
      </c>
      <c r="I139" s="27">
        <v>310</v>
      </c>
      <c r="J139" s="52">
        <f t="shared" si="45"/>
        <v>310</v>
      </c>
      <c r="K139" s="47">
        <f t="shared" si="53"/>
        <v>0</v>
      </c>
      <c r="L139" s="52">
        <v>310</v>
      </c>
      <c r="M139" s="52">
        <f t="shared" si="54"/>
        <v>310</v>
      </c>
      <c r="N139" s="47">
        <f t="shared" si="55"/>
        <v>0</v>
      </c>
      <c r="O139" s="52">
        <v>310</v>
      </c>
      <c r="P139" s="53">
        <f t="shared" si="56"/>
        <v>310</v>
      </c>
      <c r="Q139" s="47">
        <f t="shared" si="57"/>
        <v>0</v>
      </c>
      <c r="R139" s="52">
        <v>340</v>
      </c>
      <c r="S139" s="53">
        <f t="shared" si="51"/>
        <v>340</v>
      </c>
      <c r="T139" s="47">
        <f t="shared" si="52"/>
        <v>0</v>
      </c>
      <c r="U139" s="52">
        <v>325</v>
      </c>
      <c r="V139" s="53">
        <f t="shared" si="46"/>
        <v>325</v>
      </c>
      <c r="W139" s="47">
        <f t="shared" si="47"/>
        <v>0</v>
      </c>
      <c r="X139" s="72">
        <v>1575</v>
      </c>
      <c r="Y139" s="53"/>
      <c r="Z139" s="91">
        <f t="shared" si="48"/>
        <v>0</v>
      </c>
    </row>
    <row r="140" spans="1:26" ht="77.25" customHeight="1" outlineLevel="1" x14ac:dyDescent="0.3">
      <c r="A140" s="36">
        <v>19</v>
      </c>
      <c r="B140" s="37" t="s">
        <v>162</v>
      </c>
      <c r="C140" s="35" t="s">
        <v>143</v>
      </c>
      <c r="D140" s="27">
        <v>1</v>
      </c>
      <c r="E140" s="27">
        <v>110</v>
      </c>
      <c r="F140" s="27">
        <v>310</v>
      </c>
      <c r="G140" s="27">
        <f t="shared" si="49"/>
        <v>310</v>
      </c>
      <c r="H140" s="27">
        <f t="shared" si="50"/>
        <v>34100</v>
      </c>
      <c r="I140" s="27">
        <v>310</v>
      </c>
      <c r="J140" s="52">
        <f t="shared" si="45"/>
        <v>310</v>
      </c>
      <c r="K140" s="47">
        <f t="shared" si="53"/>
        <v>34100</v>
      </c>
      <c r="L140" s="52">
        <v>310</v>
      </c>
      <c r="M140" s="52">
        <f t="shared" si="54"/>
        <v>310</v>
      </c>
      <c r="N140" s="47">
        <f t="shared" si="55"/>
        <v>34100</v>
      </c>
      <c r="O140" s="52">
        <v>310</v>
      </c>
      <c r="P140" s="53">
        <f t="shared" si="56"/>
        <v>310</v>
      </c>
      <c r="Q140" s="47">
        <f t="shared" si="57"/>
        <v>34100</v>
      </c>
      <c r="R140" s="52">
        <v>330</v>
      </c>
      <c r="S140" s="53">
        <f t="shared" si="51"/>
        <v>330</v>
      </c>
      <c r="T140" s="47">
        <f t="shared" si="52"/>
        <v>36300</v>
      </c>
      <c r="U140" s="52">
        <v>325</v>
      </c>
      <c r="V140" s="53">
        <f t="shared" si="46"/>
        <v>325</v>
      </c>
      <c r="W140" s="47">
        <f t="shared" si="47"/>
        <v>35750</v>
      </c>
      <c r="X140" s="72">
        <v>90</v>
      </c>
      <c r="Y140" s="53">
        <f>X140*E140</f>
        <v>9900</v>
      </c>
      <c r="Z140" s="91">
        <f t="shared" si="48"/>
        <v>2200</v>
      </c>
    </row>
    <row r="141" spans="1:26" ht="77.25" customHeight="1" outlineLevel="1" x14ac:dyDescent="0.3">
      <c r="A141" s="36">
        <v>20</v>
      </c>
      <c r="B141" s="37" t="s">
        <v>163</v>
      </c>
      <c r="C141" s="35" t="s">
        <v>143</v>
      </c>
      <c r="D141" s="27">
        <v>1</v>
      </c>
      <c r="E141" s="27"/>
      <c r="F141" s="27">
        <v>280</v>
      </c>
      <c r="G141" s="27">
        <f t="shared" si="49"/>
        <v>280</v>
      </c>
      <c r="H141" s="27">
        <f t="shared" si="50"/>
        <v>0</v>
      </c>
      <c r="I141" s="27">
        <v>280</v>
      </c>
      <c r="J141" s="52">
        <f t="shared" si="45"/>
        <v>280</v>
      </c>
      <c r="K141" s="47">
        <f t="shared" si="53"/>
        <v>0</v>
      </c>
      <c r="L141" s="52">
        <v>280</v>
      </c>
      <c r="M141" s="52">
        <f t="shared" si="54"/>
        <v>280</v>
      </c>
      <c r="N141" s="47">
        <f t="shared" si="55"/>
        <v>0</v>
      </c>
      <c r="O141" s="52">
        <v>280</v>
      </c>
      <c r="P141" s="53">
        <f t="shared" si="56"/>
        <v>280</v>
      </c>
      <c r="Q141" s="47">
        <f t="shared" si="57"/>
        <v>0</v>
      </c>
      <c r="R141" s="52">
        <v>295</v>
      </c>
      <c r="S141" s="53">
        <f t="shared" si="51"/>
        <v>295</v>
      </c>
      <c r="T141" s="47">
        <f t="shared" si="52"/>
        <v>0</v>
      </c>
      <c r="U141" s="52">
        <v>290</v>
      </c>
      <c r="V141" s="53">
        <f t="shared" si="46"/>
        <v>290</v>
      </c>
      <c r="W141" s="47">
        <f t="shared" si="47"/>
        <v>0</v>
      </c>
      <c r="X141" s="72">
        <v>75</v>
      </c>
      <c r="Y141" s="53"/>
      <c r="Z141" s="91">
        <f t="shared" si="48"/>
        <v>0</v>
      </c>
    </row>
    <row r="142" spans="1:26" ht="77.25" customHeight="1" outlineLevel="1" x14ac:dyDescent="0.3">
      <c r="A142" s="36">
        <v>21</v>
      </c>
      <c r="B142" s="37" t="s">
        <v>164</v>
      </c>
      <c r="C142" s="35" t="s">
        <v>143</v>
      </c>
      <c r="D142" s="27">
        <v>37</v>
      </c>
      <c r="E142" s="27">
        <v>70</v>
      </c>
      <c r="F142" s="27">
        <v>250</v>
      </c>
      <c r="G142" s="27">
        <f t="shared" si="49"/>
        <v>9250</v>
      </c>
      <c r="H142" s="27">
        <f t="shared" si="50"/>
        <v>17500</v>
      </c>
      <c r="I142" s="27">
        <v>250</v>
      </c>
      <c r="J142" s="52">
        <f t="shared" si="45"/>
        <v>9250</v>
      </c>
      <c r="K142" s="47">
        <f t="shared" si="53"/>
        <v>17500</v>
      </c>
      <c r="L142" s="52">
        <v>250</v>
      </c>
      <c r="M142" s="52">
        <f t="shared" si="54"/>
        <v>9250</v>
      </c>
      <c r="N142" s="47">
        <f t="shared" si="55"/>
        <v>17500</v>
      </c>
      <c r="O142" s="52">
        <v>250</v>
      </c>
      <c r="P142" s="53">
        <f t="shared" si="56"/>
        <v>9250</v>
      </c>
      <c r="Q142" s="47">
        <f t="shared" si="57"/>
        <v>17500</v>
      </c>
      <c r="R142" s="52">
        <v>265</v>
      </c>
      <c r="S142" s="53">
        <f t="shared" si="51"/>
        <v>9805</v>
      </c>
      <c r="T142" s="47">
        <f t="shared" si="52"/>
        <v>18550</v>
      </c>
      <c r="U142" s="52">
        <v>265</v>
      </c>
      <c r="V142" s="53">
        <f t="shared" si="46"/>
        <v>9805</v>
      </c>
      <c r="W142" s="47">
        <f t="shared" si="47"/>
        <v>18550</v>
      </c>
      <c r="X142" s="72">
        <v>250</v>
      </c>
      <c r="Y142" s="53">
        <f t="shared" ref="Y142:Y150" si="58">X142*E142</f>
        <v>17500</v>
      </c>
      <c r="Z142" s="91">
        <f t="shared" si="48"/>
        <v>1050</v>
      </c>
    </row>
    <row r="143" spans="1:26" ht="77.25" customHeight="1" outlineLevel="1" x14ac:dyDescent="0.3">
      <c r="A143" s="36">
        <v>22</v>
      </c>
      <c r="B143" s="37" t="s">
        <v>165</v>
      </c>
      <c r="C143" s="35" t="s">
        <v>143</v>
      </c>
      <c r="D143" s="27">
        <v>55</v>
      </c>
      <c r="E143" s="27">
        <v>55</v>
      </c>
      <c r="F143" s="27">
        <v>230</v>
      </c>
      <c r="G143" s="27">
        <f t="shared" si="49"/>
        <v>12650</v>
      </c>
      <c r="H143" s="27">
        <f t="shared" si="50"/>
        <v>12650</v>
      </c>
      <c r="I143" s="27">
        <v>230</v>
      </c>
      <c r="J143" s="52">
        <f t="shared" si="45"/>
        <v>12650</v>
      </c>
      <c r="K143" s="47">
        <f t="shared" si="53"/>
        <v>12650</v>
      </c>
      <c r="L143" s="52">
        <v>230</v>
      </c>
      <c r="M143" s="52">
        <f t="shared" si="54"/>
        <v>12650</v>
      </c>
      <c r="N143" s="47">
        <f t="shared" si="55"/>
        <v>12650</v>
      </c>
      <c r="O143" s="54">
        <v>245</v>
      </c>
      <c r="P143" s="55">
        <f t="shared" si="56"/>
        <v>13475</v>
      </c>
      <c r="Q143" s="47">
        <f t="shared" si="57"/>
        <v>13475</v>
      </c>
      <c r="R143" s="54">
        <v>350</v>
      </c>
      <c r="S143" s="55">
        <f t="shared" si="51"/>
        <v>19250</v>
      </c>
      <c r="T143" s="47">
        <f t="shared" si="52"/>
        <v>19250</v>
      </c>
      <c r="U143" s="54">
        <v>240</v>
      </c>
      <c r="V143" s="55">
        <f t="shared" si="46"/>
        <v>13200</v>
      </c>
      <c r="W143" s="47">
        <f t="shared" si="47"/>
        <v>13200</v>
      </c>
      <c r="X143" s="72">
        <v>230</v>
      </c>
      <c r="Y143" s="55">
        <f t="shared" si="58"/>
        <v>12650</v>
      </c>
      <c r="Z143" s="91">
        <f t="shared" si="48"/>
        <v>6600</v>
      </c>
    </row>
    <row r="144" spans="1:26" ht="77.25" customHeight="1" outlineLevel="1" x14ac:dyDescent="0.3">
      <c r="A144" s="36">
        <v>23</v>
      </c>
      <c r="B144" s="37" t="s">
        <v>166</v>
      </c>
      <c r="C144" s="35" t="s">
        <v>143</v>
      </c>
      <c r="D144" s="27">
        <v>15</v>
      </c>
      <c r="E144" s="27">
        <v>15</v>
      </c>
      <c r="F144" s="27">
        <v>105</v>
      </c>
      <c r="G144" s="27">
        <f t="shared" si="49"/>
        <v>1575</v>
      </c>
      <c r="H144" s="27">
        <f t="shared" si="50"/>
        <v>1575</v>
      </c>
      <c r="I144" s="27">
        <v>105</v>
      </c>
      <c r="J144" s="52">
        <f t="shared" si="45"/>
        <v>1575</v>
      </c>
      <c r="K144" s="47">
        <f t="shared" si="53"/>
        <v>1575</v>
      </c>
      <c r="L144" s="52">
        <v>105</v>
      </c>
      <c r="M144" s="52">
        <f t="shared" si="54"/>
        <v>1575</v>
      </c>
      <c r="N144" s="47">
        <f t="shared" si="55"/>
        <v>1575</v>
      </c>
      <c r="O144" s="54">
        <v>125</v>
      </c>
      <c r="P144" s="55">
        <f t="shared" si="56"/>
        <v>1875</v>
      </c>
      <c r="Q144" s="47">
        <f t="shared" si="57"/>
        <v>1875</v>
      </c>
      <c r="R144" s="54">
        <v>125</v>
      </c>
      <c r="S144" s="55">
        <f t="shared" si="51"/>
        <v>1875</v>
      </c>
      <c r="T144" s="47">
        <f t="shared" si="52"/>
        <v>1875</v>
      </c>
      <c r="U144" s="54">
        <v>115</v>
      </c>
      <c r="V144" s="55">
        <f t="shared" si="46"/>
        <v>1725</v>
      </c>
      <c r="W144" s="47">
        <f t="shared" si="47"/>
        <v>1725</v>
      </c>
      <c r="X144" s="72">
        <v>105</v>
      </c>
      <c r="Y144" s="55">
        <f t="shared" si="58"/>
        <v>1575</v>
      </c>
      <c r="Z144" s="91">
        <f t="shared" si="48"/>
        <v>300</v>
      </c>
    </row>
    <row r="145" spans="1:26" ht="77.25" customHeight="1" outlineLevel="1" x14ac:dyDescent="0.3">
      <c r="A145" s="36">
        <v>24</v>
      </c>
      <c r="B145" s="37" t="s">
        <v>167</v>
      </c>
      <c r="C145" s="35" t="s">
        <v>143</v>
      </c>
      <c r="D145" s="27">
        <v>1</v>
      </c>
      <c r="E145" s="27">
        <v>15</v>
      </c>
      <c r="F145" s="27">
        <v>90</v>
      </c>
      <c r="G145" s="27">
        <f t="shared" si="49"/>
        <v>90</v>
      </c>
      <c r="H145" s="27">
        <f t="shared" si="50"/>
        <v>1350</v>
      </c>
      <c r="I145" s="27">
        <v>90</v>
      </c>
      <c r="J145" s="52">
        <f t="shared" si="45"/>
        <v>90</v>
      </c>
      <c r="K145" s="47">
        <f t="shared" si="53"/>
        <v>1350</v>
      </c>
      <c r="L145" s="52">
        <v>90</v>
      </c>
      <c r="M145" s="52">
        <f t="shared" si="54"/>
        <v>90</v>
      </c>
      <c r="N145" s="47">
        <f t="shared" si="55"/>
        <v>1350</v>
      </c>
      <c r="O145" s="54">
        <v>110</v>
      </c>
      <c r="P145" s="55">
        <f t="shared" si="56"/>
        <v>110</v>
      </c>
      <c r="Q145" s="47">
        <f t="shared" si="57"/>
        <v>1650</v>
      </c>
      <c r="R145" s="54">
        <v>115</v>
      </c>
      <c r="S145" s="55">
        <f t="shared" si="51"/>
        <v>115</v>
      </c>
      <c r="T145" s="47">
        <f t="shared" si="52"/>
        <v>1725</v>
      </c>
      <c r="U145" s="54">
        <v>125</v>
      </c>
      <c r="V145" s="55">
        <f t="shared" si="46"/>
        <v>125</v>
      </c>
      <c r="W145" s="47">
        <f t="shared" si="47"/>
        <v>1875</v>
      </c>
      <c r="X145" s="72">
        <v>90</v>
      </c>
      <c r="Y145" s="55">
        <f t="shared" si="58"/>
        <v>1350</v>
      </c>
      <c r="Z145" s="91">
        <f t="shared" si="48"/>
        <v>375</v>
      </c>
    </row>
    <row r="146" spans="1:26" ht="77.25" customHeight="1" outlineLevel="1" x14ac:dyDescent="0.3">
      <c r="A146" s="36">
        <v>25</v>
      </c>
      <c r="B146" s="37" t="s">
        <v>168</v>
      </c>
      <c r="C146" s="35" t="s">
        <v>143</v>
      </c>
      <c r="D146" s="27">
        <v>1</v>
      </c>
      <c r="E146" s="27">
        <v>15</v>
      </c>
      <c r="F146" s="27">
        <v>75</v>
      </c>
      <c r="G146" s="27">
        <f t="shared" si="49"/>
        <v>75</v>
      </c>
      <c r="H146" s="27">
        <f t="shared" si="50"/>
        <v>1125</v>
      </c>
      <c r="I146" s="27">
        <v>75</v>
      </c>
      <c r="J146" s="52">
        <f t="shared" si="45"/>
        <v>75</v>
      </c>
      <c r="K146" s="47">
        <f t="shared" si="53"/>
        <v>1125</v>
      </c>
      <c r="L146" s="52">
        <v>75</v>
      </c>
      <c r="M146" s="52">
        <f t="shared" si="54"/>
        <v>75</v>
      </c>
      <c r="N146" s="47">
        <f t="shared" si="55"/>
        <v>1125</v>
      </c>
      <c r="O146" s="54">
        <v>95</v>
      </c>
      <c r="P146" s="55">
        <f t="shared" si="56"/>
        <v>95</v>
      </c>
      <c r="Q146" s="47">
        <f t="shared" si="57"/>
        <v>1425</v>
      </c>
      <c r="R146" s="54">
        <v>90</v>
      </c>
      <c r="S146" s="55">
        <f t="shared" si="51"/>
        <v>90</v>
      </c>
      <c r="T146" s="47">
        <f t="shared" si="52"/>
        <v>1350</v>
      </c>
      <c r="U146" s="54">
        <v>90</v>
      </c>
      <c r="V146" s="55">
        <f t="shared" si="46"/>
        <v>90</v>
      </c>
      <c r="W146" s="47">
        <f t="shared" si="47"/>
        <v>1350</v>
      </c>
      <c r="X146" s="72">
        <v>75</v>
      </c>
      <c r="Y146" s="55">
        <f t="shared" si="58"/>
        <v>1125</v>
      </c>
      <c r="Z146" s="91">
        <f t="shared" si="48"/>
        <v>225</v>
      </c>
    </row>
    <row r="147" spans="1:26" ht="77.25" customHeight="1" outlineLevel="1" x14ac:dyDescent="0.3">
      <c r="A147" s="36">
        <v>26</v>
      </c>
      <c r="B147" s="37" t="s">
        <v>169</v>
      </c>
      <c r="C147" s="35" t="s">
        <v>155</v>
      </c>
      <c r="D147" s="27">
        <v>7</v>
      </c>
      <c r="E147" s="27">
        <v>7</v>
      </c>
      <c r="F147" s="27">
        <v>1475</v>
      </c>
      <c r="G147" s="27">
        <f t="shared" si="49"/>
        <v>10325</v>
      </c>
      <c r="H147" s="27">
        <f t="shared" si="50"/>
        <v>10325</v>
      </c>
      <c r="I147" s="27">
        <v>1475</v>
      </c>
      <c r="J147" s="52">
        <f t="shared" si="45"/>
        <v>10325</v>
      </c>
      <c r="K147" s="47">
        <f t="shared" si="53"/>
        <v>10325</v>
      </c>
      <c r="L147" s="52">
        <v>1475</v>
      </c>
      <c r="M147" s="52">
        <f t="shared" si="54"/>
        <v>10325</v>
      </c>
      <c r="N147" s="47">
        <f t="shared" si="55"/>
        <v>10325</v>
      </c>
      <c r="O147" s="52">
        <v>1550</v>
      </c>
      <c r="P147" s="53">
        <f t="shared" si="56"/>
        <v>10850</v>
      </c>
      <c r="Q147" s="47">
        <f t="shared" si="57"/>
        <v>10850</v>
      </c>
      <c r="R147" s="52">
        <v>1475</v>
      </c>
      <c r="S147" s="53">
        <f t="shared" si="51"/>
        <v>10325</v>
      </c>
      <c r="T147" s="47">
        <f t="shared" si="52"/>
        <v>10325</v>
      </c>
      <c r="U147" s="52">
        <v>1650</v>
      </c>
      <c r="V147" s="53">
        <f t="shared" si="46"/>
        <v>11550</v>
      </c>
      <c r="W147" s="47">
        <f t="shared" si="47"/>
        <v>11550</v>
      </c>
      <c r="X147" s="72">
        <v>1475</v>
      </c>
      <c r="Y147" s="53">
        <f t="shared" si="58"/>
        <v>10325</v>
      </c>
      <c r="Z147" s="91">
        <f t="shared" si="48"/>
        <v>0</v>
      </c>
    </row>
    <row r="148" spans="1:26" ht="77.25" customHeight="1" outlineLevel="1" x14ac:dyDescent="0.3">
      <c r="A148" s="36">
        <v>27</v>
      </c>
      <c r="B148" s="37" t="s">
        <v>170</v>
      </c>
      <c r="C148" s="35" t="s">
        <v>155</v>
      </c>
      <c r="D148" s="27">
        <v>2</v>
      </c>
      <c r="E148" s="27">
        <v>2</v>
      </c>
      <c r="F148" s="27">
        <v>13500</v>
      </c>
      <c r="G148" s="27">
        <f t="shared" si="49"/>
        <v>27000</v>
      </c>
      <c r="H148" s="27">
        <f t="shared" si="50"/>
        <v>27000</v>
      </c>
      <c r="I148" s="27">
        <v>13500</v>
      </c>
      <c r="J148" s="52">
        <f t="shared" si="45"/>
        <v>27000</v>
      </c>
      <c r="K148" s="47">
        <f t="shared" si="53"/>
        <v>27000</v>
      </c>
      <c r="L148" s="52">
        <v>13500</v>
      </c>
      <c r="M148" s="52">
        <f t="shared" si="54"/>
        <v>27000</v>
      </c>
      <c r="N148" s="47">
        <f t="shared" si="55"/>
        <v>27000</v>
      </c>
      <c r="O148" s="52">
        <v>15000</v>
      </c>
      <c r="P148" s="53">
        <f t="shared" si="56"/>
        <v>30000</v>
      </c>
      <c r="Q148" s="47">
        <f t="shared" si="57"/>
        <v>30000</v>
      </c>
      <c r="R148" s="52">
        <v>13500</v>
      </c>
      <c r="S148" s="53">
        <f t="shared" si="51"/>
        <v>27000</v>
      </c>
      <c r="T148" s="47">
        <f t="shared" si="52"/>
        <v>27000</v>
      </c>
      <c r="U148" s="52">
        <v>14500</v>
      </c>
      <c r="V148" s="53">
        <f t="shared" si="46"/>
        <v>29000</v>
      </c>
      <c r="W148" s="47">
        <f t="shared" si="47"/>
        <v>29000</v>
      </c>
      <c r="X148" s="72">
        <v>13500</v>
      </c>
      <c r="Y148" s="53">
        <f t="shared" si="58"/>
        <v>27000</v>
      </c>
      <c r="Z148" s="91">
        <f t="shared" si="48"/>
        <v>0</v>
      </c>
    </row>
    <row r="149" spans="1:26" ht="77.25" customHeight="1" outlineLevel="1" x14ac:dyDescent="0.3">
      <c r="A149" s="36">
        <v>28</v>
      </c>
      <c r="B149" s="37" t="s">
        <v>171</v>
      </c>
      <c r="C149" s="35" t="s">
        <v>155</v>
      </c>
      <c r="D149" s="27">
        <v>3</v>
      </c>
      <c r="E149" s="27">
        <v>3</v>
      </c>
      <c r="F149" s="27">
        <v>4450</v>
      </c>
      <c r="G149" s="27">
        <f t="shared" si="49"/>
        <v>13350</v>
      </c>
      <c r="H149" s="27">
        <f t="shared" si="50"/>
        <v>13350</v>
      </c>
      <c r="I149" s="27">
        <v>4450</v>
      </c>
      <c r="J149" s="52">
        <f t="shared" si="45"/>
        <v>13350</v>
      </c>
      <c r="K149" s="47">
        <f t="shared" si="53"/>
        <v>13350</v>
      </c>
      <c r="L149" s="52">
        <v>4450</v>
      </c>
      <c r="M149" s="52">
        <f t="shared" si="54"/>
        <v>13350</v>
      </c>
      <c r="N149" s="47">
        <f t="shared" si="55"/>
        <v>13350</v>
      </c>
      <c r="O149" s="52">
        <v>5500</v>
      </c>
      <c r="P149" s="53">
        <f t="shared" si="56"/>
        <v>16500</v>
      </c>
      <c r="Q149" s="47">
        <f t="shared" si="57"/>
        <v>16500</v>
      </c>
      <c r="R149" s="52">
        <v>4450</v>
      </c>
      <c r="S149" s="53">
        <f t="shared" si="51"/>
        <v>13350</v>
      </c>
      <c r="T149" s="47">
        <f t="shared" si="52"/>
        <v>13350</v>
      </c>
      <c r="U149" s="52">
        <v>4850</v>
      </c>
      <c r="V149" s="53">
        <f t="shared" si="46"/>
        <v>14550</v>
      </c>
      <c r="W149" s="47">
        <f t="shared" si="47"/>
        <v>14550</v>
      </c>
      <c r="X149" s="72">
        <v>4450</v>
      </c>
      <c r="Y149" s="53">
        <f t="shared" si="58"/>
        <v>13350</v>
      </c>
      <c r="Z149" s="91">
        <f t="shared" si="48"/>
        <v>0</v>
      </c>
    </row>
    <row r="150" spans="1:26" ht="77.25" customHeight="1" outlineLevel="1" x14ac:dyDescent="0.3">
      <c r="A150" s="36">
        <v>29</v>
      </c>
      <c r="B150" s="37" t="s">
        <v>172</v>
      </c>
      <c r="C150" s="35" t="s">
        <v>155</v>
      </c>
      <c r="D150" s="27">
        <v>3</v>
      </c>
      <c r="E150" s="27">
        <v>3</v>
      </c>
      <c r="F150" s="27">
        <v>3840</v>
      </c>
      <c r="G150" s="27">
        <f t="shared" si="49"/>
        <v>11520</v>
      </c>
      <c r="H150" s="27">
        <f t="shared" si="50"/>
        <v>11520</v>
      </c>
      <c r="I150" s="27">
        <v>3840</v>
      </c>
      <c r="J150" s="52">
        <f t="shared" si="45"/>
        <v>11520</v>
      </c>
      <c r="K150" s="47">
        <f t="shared" si="53"/>
        <v>11520</v>
      </c>
      <c r="L150" s="52">
        <v>3840</v>
      </c>
      <c r="M150" s="52">
        <f t="shared" si="54"/>
        <v>11520</v>
      </c>
      <c r="N150" s="47">
        <f t="shared" si="55"/>
        <v>11520</v>
      </c>
      <c r="O150" s="52">
        <v>4500</v>
      </c>
      <c r="P150" s="53">
        <f t="shared" si="56"/>
        <v>13500</v>
      </c>
      <c r="Q150" s="47">
        <f t="shared" si="57"/>
        <v>13500</v>
      </c>
      <c r="R150" s="52">
        <v>3840</v>
      </c>
      <c r="S150" s="53">
        <f t="shared" si="51"/>
        <v>11520</v>
      </c>
      <c r="T150" s="47">
        <f t="shared" si="52"/>
        <v>11520</v>
      </c>
      <c r="U150" s="52">
        <v>4200</v>
      </c>
      <c r="V150" s="53">
        <f t="shared" si="46"/>
        <v>12600</v>
      </c>
      <c r="W150" s="47">
        <f t="shared" si="47"/>
        <v>12600</v>
      </c>
      <c r="X150" s="72">
        <v>3840</v>
      </c>
      <c r="Y150" s="53">
        <f t="shared" si="58"/>
        <v>11520</v>
      </c>
      <c r="Z150" s="91">
        <f t="shared" si="48"/>
        <v>0</v>
      </c>
    </row>
    <row r="151" spans="1:26" ht="77.25" customHeight="1" outlineLevel="1" x14ac:dyDescent="0.3">
      <c r="A151" s="36">
        <v>30</v>
      </c>
      <c r="B151" s="37" t="s">
        <v>173</v>
      </c>
      <c r="C151" s="35" t="s">
        <v>155</v>
      </c>
      <c r="D151" s="27">
        <v>0</v>
      </c>
      <c r="E151" s="27"/>
      <c r="F151" s="27">
        <v>5000</v>
      </c>
      <c r="G151" s="27">
        <f t="shared" si="49"/>
        <v>0</v>
      </c>
      <c r="H151" s="27">
        <f t="shared" si="50"/>
        <v>0</v>
      </c>
      <c r="I151" s="32">
        <v>25000</v>
      </c>
      <c r="J151" s="54">
        <f t="shared" si="45"/>
        <v>0</v>
      </c>
      <c r="K151" s="56">
        <f t="shared" si="53"/>
        <v>0</v>
      </c>
      <c r="L151" s="52">
        <v>5000</v>
      </c>
      <c r="M151" s="52">
        <f t="shared" si="54"/>
        <v>0</v>
      </c>
      <c r="N151" s="56">
        <f t="shared" si="55"/>
        <v>0</v>
      </c>
      <c r="O151" s="54">
        <v>25000</v>
      </c>
      <c r="P151" s="55">
        <f t="shared" si="56"/>
        <v>0</v>
      </c>
      <c r="Q151" s="56">
        <f t="shared" si="57"/>
        <v>0</v>
      </c>
      <c r="R151" s="54">
        <v>25000</v>
      </c>
      <c r="S151" s="55">
        <f t="shared" si="51"/>
        <v>0</v>
      </c>
      <c r="T151" s="56">
        <f t="shared" si="52"/>
        <v>0</v>
      </c>
      <c r="U151" s="54">
        <v>26500</v>
      </c>
      <c r="V151" s="55">
        <f t="shared" si="46"/>
        <v>0</v>
      </c>
      <c r="W151" s="56">
        <f t="shared" si="47"/>
        <v>0</v>
      </c>
      <c r="X151" s="72"/>
      <c r="Y151" s="55"/>
      <c r="Z151" s="91">
        <f t="shared" si="48"/>
        <v>0</v>
      </c>
    </row>
    <row r="152" spans="1:26" ht="77.25" customHeight="1" outlineLevel="1" x14ac:dyDescent="0.3">
      <c r="A152" s="36">
        <v>31</v>
      </c>
      <c r="B152" s="37" t="s">
        <v>174</v>
      </c>
      <c r="C152" s="35" t="s">
        <v>155</v>
      </c>
      <c r="D152" s="27">
        <v>10</v>
      </c>
      <c r="E152" s="27">
        <v>10</v>
      </c>
      <c r="F152" s="27">
        <v>1000</v>
      </c>
      <c r="G152" s="27">
        <f t="shared" si="49"/>
        <v>10000</v>
      </c>
      <c r="H152" s="27">
        <f t="shared" si="50"/>
        <v>10000</v>
      </c>
      <c r="I152" s="27">
        <v>1000</v>
      </c>
      <c r="J152" s="52">
        <f t="shared" si="45"/>
        <v>10000</v>
      </c>
      <c r="K152" s="47">
        <f t="shared" si="53"/>
        <v>10000</v>
      </c>
      <c r="L152" s="52">
        <v>1000</v>
      </c>
      <c r="M152" s="52">
        <f t="shared" si="54"/>
        <v>10000</v>
      </c>
      <c r="N152" s="47">
        <f t="shared" si="55"/>
        <v>10000</v>
      </c>
      <c r="O152" s="52">
        <v>1000</v>
      </c>
      <c r="P152" s="53">
        <f t="shared" si="56"/>
        <v>10000</v>
      </c>
      <c r="Q152" s="47">
        <f t="shared" si="57"/>
        <v>10000</v>
      </c>
      <c r="R152" s="52">
        <v>1000</v>
      </c>
      <c r="S152" s="53">
        <f t="shared" si="51"/>
        <v>10000</v>
      </c>
      <c r="T152" s="47">
        <f t="shared" si="52"/>
        <v>10000</v>
      </c>
      <c r="U152" s="52">
        <v>1000</v>
      </c>
      <c r="V152" s="53">
        <f t="shared" si="46"/>
        <v>10000</v>
      </c>
      <c r="W152" s="47">
        <f t="shared" si="47"/>
        <v>10000</v>
      </c>
      <c r="X152" s="72"/>
      <c r="Y152" s="53"/>
      <c r="Z152" s="91">
        <f t="shared" si="48"/>
        <v>0</v>
      </c>
    </row>
    <row r="153" spans="1:26" ht="77.25" customHeight="1" outlineLevel="1" x14ac:dyDescent="0.3">
      <c r="A153" s="36">
        <v>32</v>
      </c>
      <c r="B153" s="37" t="s">
        <v>175</v>
      </c>
      <c r="C153" s="35" t="s">
        <v>155</v>
      </c>
      <c r="D153" s="27">
        <v>6</v>
      </c>
      <c r="E153" s="27">
        <v>6</v>
      </c>
      <c r="F153" s="27">
        <v>2400</v>
      </c>
      <c r="G153" s="27">
        <f t="shared" si="49"/>
        <v>14400</v>
      </c>
      <c r="H153" s="27">
        <f t="shared" si="50"/>
        <v>14400</v>
      </c>
      <c r="I153" s="27">
        <v>2400</v>
      </c>
      <c r="J153" s="52">
        <f t="shared" si="45"/>
        <v>14400</v>
      </c>
      <c r="K153" s="47">
        <f t="shared" si="53"/>
        <v>14400</v>
      </c>
      <c r="L153" s="52">
        <v>2400</v>
      </c>
      <c r="M153" s="52">
        <f t="shared" si="54"/>
        <v>14400</v>
      </c>
      <c r="N153" s="47">
        <f t="shared" si="55"/>
        <v>14400</v>
      </c>
      <c r="O153" s="52">
        <v>2400</v>
      </c>
      <c r="P153" s="53">
        <f t="shared" si="56"/>
        <v>14400</v>
      </c>
      <c r="Q153" s="47">
        <f t="shared" si="57"/>
        <v>14400</v>
      </c>
      <c r="R153" s="52">
        <v>2400</v>
      </c>
      <c r="S153" s="53">
        <f t="shared" si="51"/>
        <v>14400</v>
      </c>
      <c r="T153" s="47">
        <f t="shared" si="52"/>
        <v>14400</v>
      </c>
      <c r="U153" s="52">
        <v>2500</v>
      </c>
      <c r="V153" s="53">
        <f t="shared" si="46"/>
        <v>15000</v>
      </c>
      <c r="W153" s="47">
        <f t="shared" si="47"/>
        <v>15000</v>
      </c>
      <c r="X153" s="72">
        <v>2400</v>
      </c>
      <c r="Y153" s="53">
        <f>X153*E153</f>
        <v>14400</v>
      </c>
      <c r="Z153" s="91">
        <f t="shared" ref="Z153:Z180" si="59">T153-N153</f>
        <v>0</v>
      </c>
    </row>
    <row r="154" spans="1:26" ht="77.25" customHeight="1" outlineLevel="1" x14ac:dyDescent="0.3">
      <c r="A154" s="36">
        <v>33</v>
      </c>
      <c r="B154" s="37" t="s">
        <v>176</v>
      </c>
      <c r="C154" s="35" t="s">
        <v>155</v>
      </c>
      <c r="D154" s="27">
        <v>3</v>
      </c>
      <c r="E154" s="27">
        <v>3</v>
      </c>
      <c r="F154" s="27">
        <v>15000</v>
      </c>
      <c r="G154" s="27">
        <f t="shared" si="49"/>
        <v>45000</v>
      </c>
      <c r="H154" s="27">
        <f t="shared" si="50"/>
        <v>45000</v>
      </c>
      <c r="I154" s="27">
        <v>15000</v>
      </c>
      <c r="J154" s="52">
        <f t="shared" ref="J154:J180" si="60">I154*$D154</f>
        <v>45000</v>
      </c>
      <c r="K154" s="47">
        <f t="shared" si="53"/>
        <v>45000</v>
      </c>
      <c r="L154" s="52">
        <v>15000</v>
      </c>
      <c r="M154" s="52">
        <f t="shared" si="54"/>
        <v>45000</v>
      </c>
      <c r="N154" s="47">
        <f t="shared" si="55"/>
        <v>45000</v>
      </c>
      <c r="O154" s="52">
        <v>18500</v>
      </c>
      <c r="P154" s="53">
        <f t="shared" si="56"/>
        <v>55500</v>
      </c>
      <c r="Q154" s="47">
        <f t="shared" si="57"/>
        <v>55500</v>
      </c>
      <c r="R154" s="46">
        <v>16000</v>
      </c>
      <c r="S154" s="53">
        <f t="shared" si="51"/>
        <v>48000</v>
      </c>
      <c r="T154" s="47">
        <f t="shared" si="52"/>
        <v>48000</v>
      </c>
      <c r="U154" s="52">
        <v>15000</v>
      </c>
      <c r="V154" s="53">
        <f t="shared" si="46"/>
        <v>45000</v>
      </c>
      <c r="W154" s="47">
        <f t="shared" si="47"/>
        <v>45000</v>
      </c>
      <c r="X154" s="72">
        <v>18000</v>
      </c>
      <c r="Y154" s="53">
        <f>X154*E154</f>
        <v>54000</v>
      </c>
      <c r="Z154" s="92">
        <f t="shared" si="59"/>
        <v>3000</v>
      </c>
    </row>
    <row r="155" spans="1:26" ht="77.25" customHeight="1" outlineLevel="1" x14ac:dyDescent="0.3">
      <c r="A155" s="36">
        <v>34</v>
      </c>
      <c r="B155" s="37" t="s">
        <v>177</v>
      </c>
      <c r="C155" s="35" t="s">
        <v>155</v>
      </c>
      <c r="D155" s="27">
        <v>2</v>
      </c>
      <c r="E155" s="27">
        <v>2</v>
      </c>
      <c r="F155" s="27">
        <v>1000</v>
      </c>
      <c r="G155" s="27">
        <f t="shared" si="49"/>
        <v>2000</v>
      </c>
      <c r="H155" s="27">
        <f t="shared" si="50"/>
        <v>2000</v>
      </c>
      <c r="I155" s="27">
        <v>1000</v>
      </c>
      <c r="J155" s="52">
        <f t="shared" si="60"/>
        <v>2000</v>
      </c>
      <c r="K155" s="47">
        <f t="shared" si="53"/>
        <v>2000</v>
      </c>
      <c r="L155" s="52">
        <v>1000</v>
      </c>
      <c r="M155" s="52">
        <f t="shared" si="54"/>
        <v>2000</v>
      </c>
      <c r="N155" s="47">
        <f t="shared" si="55"/>
        <v>2000</v>
      </c>
      <c r="O155" s="52">
        <v>1000</v>
      </c>
      <c r="P155" s="53">
        <f t="shared" si="56"/>
        <v>2000</v>
      </c>
      <c r="Q155" s="47">
        <f t="shared" si="57"/>
        <v>2000</v>
      </c>
      <c r="R155" s="52">
        <v>1000</v>
      </c>
      <c r="S155" s="53">
        <f t="shared" si="51"/>
        <v>2000</v>
      </c>
      <c r="T155" s="47">
        <f t="shared" si="52"/>
        <v>2000</v>
      </c>
      <c r="U155" s="52">
        <v>1000</v>
      </c>
      <c r="V155" s="53">
        <f t="shared" si="46"/>
        <v>2000</v>
      </c>
      <c r="W155" s="47">
        <f t="shared" si="47"/>
        <v>2000</v>
      </c>
      <c r="X155" s="72">
        <v>1000</v>
      </c>
      <c r="Y155" s="53">
        <f>X155*E155</f>
        <v>2000</v>
      </c>
      <c r="Z155" s="91">
        <f t="shared" si="59"/>
        <v>0</v>
      </c>
    </row>
    <row r="156" spans="1:26" ht="77.25" customHeight="1" outlineLevel="1" x14ac:dyDescent="0.3">
      <c r="A156" s="36">
        <v>35</v>
      </c>
      <c r="B156" s="37" t="s">
        <v>178</v>
      </c>
      <c r="C156" s="35" t="s">
        <v>155</v>
      </c>
      <c r="D156" s="27">
        <v>1</v>
      </c>
      <c r="E156" s="27">
        <v>1</v>
      </c>
      <c r="F156" s="27">
        <v>7000</v>
      </c>
      <c r="G156" s="27">
        <f t="shared" si="49"/>
        <v>7000</v>
      </c>
      <c r="H156" s="27">
        <f t="shared" si="50"/>
        <v>7000</v>
      </c>
      <c r="I156" s="27">
        <v>7000</v>
      </c>
      <c r="J156" s="52">
        <f t="shared" si="60"/>
        <v>7000</v>
      </c>
      <c r="K156" s="47">
        <f t="shared" si="53"/>
        <v>7000</v>
      </c>
      <c r="L156" s="52">
        <v>7000</v>
      </c>
      <c r="M156" s="52">
        <f t="shared" si="54"/>
        <v>7000</v>
      </c>
      <c r="N156" s="47">
        <f t="shared" si="55"/>
        <v>7000</v>
      </c>
      <c r="O156" s="52">
        <v>10000</v>
      </c>
      <c r="P156" s="53">
        <f t="shared" si="56"/>
        <v>10000</v>
      </c>
      <c r="Q156" s="47">
        <f t="shared" si="57"/>
        <v>10000</v>
      </c>
      <c r="R156" s="52">
        <v>7000</v>
      </c>
      <c r="S156" s="53">
        <f t="shared" si="51"/>
        <v>7000</v>
      </c>
      <c r="T156" s="47">
        <f t="shared" si="52"/>
        <v>7000</v>
      </c>
      <c r="U156" s="52">
        <v>8500</v>
      </c>
      <c r="V156" s="53">
        <f t="shared" si="46"/>
        <v>8500</v>
      </c>
      <c r="W156" s="47">
        <f t="shared" si="47"/>
        <v>8500</v>
      </c>
      <c r="X156" s="72">
        <v>7000</v>
      </c>
      <c r="Y156" s="53">
        <f>X156*E156</f>
        <v>7000</v>
      </c>
      <c r="Z156" s="91">
        <f t="shared" si="59"/>
        <v>0</v>
      </c>
    </row>
    <row r="157" spans="1:26" ht="77.25" customHeight="1" outlineLevel="1" x14ac:dyDescent="0.3">
      <c r="A157" s="36">
        <v>36</v>
      </c>
      <c r="B157" s="37" t="s">
        <v>179</v>
      </c>
      <c r="C157" s="35" t="s">
        <v>155</v>
      </c>
      <c r="D157" s="27">
        <v>1</v>
      </c>
      <c r="E157" s="27">
        <v>1</v>
      </c>
      <c r="F157" s="27">
        <v>10000</v>
      </c>
      <c r="G157" s="27">
        <f t="shared" si="49"/>
        <v>10000</v>
      </c>
      <c r="H157" s="27">
        <f t="shared" si="50"/>
        <v>10000</v>
      </c>
      <c r="I157" s="27">
        <v>10000</v>
      </c>
      <c r="J157" s="52">
        <f t="shared" si="60"/>
        <v>10000</v>
      </c>
      <c r="K157" s="47">
        <f t="shared" si="53"/>
        <v>10000</v>
      </c>
      <c r="L157" s="52">
        <v>10000</v>
      </c>
      <c r="M157" s="52">
        <f t="shared" si="54"/>
        <v>10000</v>
      </c>
      <c r="N157" s="47">
        <f t="shared" si="55"/>
        <v>10000</v>
      </c>
      <c r="O157" s="52">
        <v>10000</v>
      </c>
      <c r="P157" s="53">
        <f t="shared" si="56"/>
        <v>10000</v>
      </c>
      <c r="Q157" s="47">
        <f t="shared" si="57"/>
        <v>10000</v>
      </c>
      <c r="R157" s="52">
        <v>14000</v>
      </c>
      <c r="S157" s="53">
        <f t="shared" si="51"/>
        <v>14000</v>
      </c>
      <c r="T157" s="47">
        <f t="shared" si="52"/>
        <v>14000</v>
      </c>
      <c r="U157" s="52">
        <v>12500</v>
      </c>
      <c r="V157" s="53">
        <f t="shared" si="46"/>
        <v>12500</v>
      </c>
      <c r="W157" s="47">
        <f t="shared" si="47"/>
        <v>12500</v>
      </c>
      <c r="X157" s="72">
        <v>10000</v>
      </c>
      <c r="Y157" s="53">
        <f>X157*E157</f>
        <v>10000</v>
      </c>
      <c r="Z157" s="91">
        <f t="shared" si="59"/>
        <v>4000</v>
      </c>
    </row>
    <row r="158" spans="1:26" ht="77.25" customHeight="1" outlineLevel="1" x14ac:dyDescent="0.3">
      <c r="A158" s="36">
        <v>37</v>
      </c>
      <c r="B158" s="37" t="s">
        <v>180</v>
      </c>
      <c r="C158" s="35" t="s">
        <v>155</v>
      </c>
      <c r="D158" s="27">
        <v>1</v>
      </c>
      <c r="E158" s="27">
        <v>16</v>
      </c>
      <c r="F158" s="27">
        <v>1100</v>
      </c>
      <c r="G158" s="27">
        <f t="shared" si="49"/>
        <v>1100</v>
      </c>
      <c r="H158" s="27">
        <f t="shared" si="50"/>
        <v>17600</v>
      </c>
      <c r="I158" s="27">
        <v>1100</v>
      </c>
      <c r="J158" s="52">
        <f t="shared" si="60"/>
        <v>1100</v>
      </c>
      <c r="K158" s="47">
        <f t="shared" si="53"/>
        <v>17600</v>
      </c>
      <c r="L158" s="52">
        <v>1100</v>
      </c>
      <c r="M158" s="52">
        <f t="shared" si="54"/>
        <v>1100</v>
      </c>
      <c r="N158" s="47">
        <f t="shared" si="55"/>
        <v>17600</v>
      </c>
      <c r="O158" s="52">
        <v>1100</v>
      </c>
      <c r="P158" s="53">
        <f t="shared" si="56"/>
        <v>1100</v>
      </c>
      <c r="Q158" s="47">
        <f t="shared" si="57"/>
        <v>17600</v>
      </c>
      <c r="R158" s="52">
        <v>1100</v>
      </c>
      <c r="S158" s="53">
        <f t="shared" si="51"/>
        <v>1100</v>
      </c>
      <c r="T158" s="47">
        <f t="shared" si="52"/>
        <v>17600</v>
      </c>
      <c r="U158" s="52">
        <v>1250</v>
      </c>
      <c r="V158" s="53">
        <f t="shared" si="46"/>
        <v>1250</v>
      </c>
      <c r="W158" s="47">
        <f t="shared" si="47"/>
        <v>20000</v>
      </c>
      <c r="X158" s="72"/>
      <c r="Y158" s="53"/>
      <c r="Z158" s="91">
        <f t="shared" si="59"/>
        <v>0</v>
      </c>
    </row>
    <row r="159" spans="1:26" ht="77.25" customHeight="1" outlineLevel="1" x14ac:dyDescent="0.3">
      <c r="A159" s="36">
        <v>38</v>
      </c>
      <c r="B159" s="37" t="s">
        <v>181</v>
      </c>
      <c r="C159" s="35" t="s">
        <v>155</v>
      </c>
      <c r="D159" s="27">
        <v>1</v>
      </c>
      <c r="E159" s="27"/>
      <c r="F159" s="27">
        <v>23000</v>
      </c>
      <c r="G159" s="27">
        <f t="shared" si="49"/>
        <v>23000</v>
      </c>
      <c r="H159" s="27">
        <f t="shared" si="50"/>
        <v>0</v>
      </c>
      <c r="I159" s="27">
        <v>23000</v>
      </c>
      <c r="J159" s="52">
        <f t="shared" si="60"/>
        <v>23000</v>
      </c>
      <c r="K159" s="47">
        <f t="shared" si="53"/>
        <v>0</v>
      </c>
      <c r="L159" s="52">
        <v>23000</v>
      </c>
      <c r="M159" s="52">
        <f t="shared" si="54"/>
        <v>23000</v>
      </c>
      <c r="N159" s="47">
        <f t="shared" si="55"/>
        <v>0</v>
      </c>
      <c r="O159" s="52">
        <v>23000</v>
      </c>
      <c r="P159" s="53">
        <f t="shared" si="56"/>
        <v>23000</v>
      </c>
      <c r="Q159" s="47">
        <f t="shared" si="57"/>
        <v>0</v>
      </c>
      <c r="R159" s="52">
        <v>23000</v>
      </c>
      <c r="S159" s="53">
        <f t="shared" si="51"/>
        <v>23000</v>
      </c>
      <c r="T159" s="47">
        <f t="shared" si="52"/>
        <v>0</v>
      </c>
      <c r="U159" s="52">
        <v>24500</v>
      </c>
      <c r="V159" s="53">
        <f t="shared" si="46"/>
        <v>24500</v>
      </c>
      <c r="W159" s="47">
        <f t="shared" si="47"/>
        <v>0</v>
      </c>
      <c r="X159" s="72"/>
      <c r="Y159" s="53"/>
      <c r="Z159" s="91">
        <f t="shared" si="59"/>
        <v>0</v>
      </c>
    </row>
    <row r="160" spans="1:26" ht="77.25" customHeight="1" outlineLevel="1" x14ac:dyDescent="0.3">
      <c r="A160" s="36">
        <v>39</v>
      </c>
      <c r="B160" s="37" t="s">
        <v>182</v>
      </c>
      <c r="C160" s="35" t="s">
        <v>155</v>
      </c>
      <c r="D160" s="27">
        <v>1</v>
      </c>
      <c r="E160" s="27"/>
      <c r="F160" s="27">
        <v>44000</v>
      </c>
      <c r="G160" s="27">
        <f t="shared" si="49"/>
        <v>44000</v>
      </c>
      <c r="H160" s="27">
        <f t="shared" si="50"/>
        <v>0</v>
      </c>
      <c r="I160" s="27">
        <v>44000</v>
      </c>
      <c r="J160" s="52">
        <f t="shared" si="60"/>
        <v>44000</v>
      </c>
      <c r="K160" s="47">
        <f t="shared" si="53"/>
        <v>0</v>
      </c>
      <c r="L160" s="52">
        <v>44000</v>
      </c>
      <c r="M160" s="52">
        <f t="shared" si="54"/>
        <v>44000</v>
      </c>
      <c r="N160" s="47">
        <f t="shared" si="55"/>
        <v>0</v>
      </c>
      <c r="O160" s="52">
        <v>44000</v>
      </c>
      <c r="P160" s="53">
        <f t="shared" si="56"/>
        <v>44000</v>
      </c>
      <c r="Q160" s="47">
        <f t="shared" si="57"/>
        <v>0</v>
      </c>
      <c r="R160" s="52">
        <v>44000</v>
      </c>
      <c r="S160" s="53">
        <f t="shared" si="51"/>
        <v>44000</v>
      </c>
      <c r="T160" s="47">
        <f t="shared" si="52"/>
        <v>0</v>
      </c>
      <c r="U160" s="52">
        <v>45000</v>
      </c>
      <c r="V160" s="53">
        <f t="shared" si="46"/>
        <v>45000</v>
      </c>
      <c r="W160" s="47">
        <f t="shared" si="47"/>
        <v>0</v>
      </c>
      <c r="X160" s="72"/>
      <c r="Y160" s="53"/>
      <c r="Z160" s="91">
        <f t="shared" si="59"/>
        <v>0</v>
      </c>
    </row>
    <row r="161" spans="1:26" ht="77.25" customHeight="1" outlineLevel="1" x14ac:dyDescent="0.3">
      <c r="A161" s="36">
        <v>40</v>
      </c>
      <c r="B161" s="37" t="s">
        <v>183</v>
      </c>
      <c r="C161" s="35" t="s">
        <v>155</v>
      </c>
      <c r="D161" s="27">
        <v>1</v>
      </c>
      <c r="E161" s="27"/>
      <c r="F161" s="27">
        <v>37170</v>
      </c>
      <c r="G161" s="27">
        <f t="shared" si="49"/>
        <v>37170</v>
      </c>
      <c r="H161" s="27">
        <f t="shared" si="50"/>
        <v>0</v>
      </c>
      <c r="I161" s="27">
        <v>37170</v>
      </c>
      <c r="J161" s="52">
        <f t="shared" si="60"/>
        <v>37170</v>
      </c>
      <c r="K161" s="47">
        <f t="shared" si="53"/>
        <v>0</v>
      </c>
      <c r="L161" s="52">
        <v>37170</v>
      </c>
      <c r="M161" s="52">
        <f t="shared" si="54"/>
        <v>37170</v>
      </c>
      <c r="N161" s="47">
        <f t="shared" si="55"/>
        <v>0</v>
      </c>
      <c r="O161" s="52">
        <v>37170</v>
      </c>
      <c r="P161" s="53">
        <f t="shared" si="56"/>
        <v>37170</v>
      </c>
      <c r="Q161" s="47">
        <f t="shared" si="57"/>
        <v>0</v>
      </c>
      <c r="R161" s="52">
        <v>37170</v>
      </c>
      <c r="S161" s="53">
        <f t="shared" si="51"/>
        <v>37170</v>
      </c>
      <c r="T161" s="47">
        <f t="shared" si="52"/>
        <v>0</v>
      </c>
      <c r="U161" s="52">
        <v>38500</v>
      </c>
      <c r="V161" s="53">
        <f t="shared" si="46"/>
        <v>38500</v>
      </c>
      <c r="W161" s="47">
        <f t="shared" si="47"/>
        <v>0</v>
      </c>
      <c r="X161" s="72"/>
      <c r="Y161" s="53"/>
      <c r="Z161" s="91">
        <f t="shared" si="59"/>
        <v>0</v>
      </c>
    </row>
    <row r="162" spans="1:26" ht="77.25" customHeight="1" outlineLevel="1" x14ac:dyDescent="0.3">
      <c r="A162" s="36">
        <v>41</v>
      </c>
      <c r="B162" s="37" t="s">
        <v>184</v>
      </c>
      <c r="C162" s="35" t="s">
        <v>155</v>
      </c>
      <c r="D162" s="27">
        <v>1</v>
      </c>
      <c r="E162" s="27"/>
      <c r="F162" s="27">
        <v>17110</v>
      </c>
      <c r="G162" s="27">
        <f t="shared" si="49"/>
        <v>17110</v>
      </c>
      <c r="H162" s="27">
        <f t="shared" si="50"/>
        <v>0</v>
      </c>
      <c r="I162" s="32">
        <v>22500</v>
      </c>
      <c r="J162" s="54">
        <f t="shared" si="60"/>
        <v>22500</v>
      </c>
      <c r="K162" s="56">
        <f t="shared" si="53"/>
        <v>0</v>
      </c>
      <c r="L162" s="52">
        <v>17110</v>
      </c>
      <c r="M162" s="52">
        <f t="shared" si="54"/>
        <v>17110</v>
      </c>
      <c r="N162" s="56">
        <f t="shared" si="55"/>
        <v>0</v>
      </c>
      <c r="O162" s="52">
        <v>22500</v>
      </c>
      <c r="P162" s="53">
        <f t="shared" si="56"/>
        <v>22500</v>
      </c>
      <c r="Q162" s="56">
        <f t="shared" si="57"/>
        <v>0</v>
      </c>
      <c r="R162" s="52">
        <v>22500</v>
      </c>
      <c r="S162" s="53">
        <f t="shared" si="51"/>
        <v>22500</v>
      </c>
      <c r="T162" s="56">
        <f t="shared" si="52"/>
        <v>0</v>
      </c>
      <c r="U162" s="52">
        <v>24500</v>
      </c>
      <c r="V162" s="53">
        <f t="shared" si="46"/>
        <v>24500</v>
      </c>
      <c r="W162" s="56">
        <f t="shared" si="47"/>
        <v>0</v>
      </c>
      <c r="X162" s="72"/>
      <c r="Y162" s="53"/>
      <c r="Z162" s="91">
        <f t="shared" si="59"/>
        <v>0</v>
      </c>
    </row>
    <row r="163" spans="1:26" ht="77.25" customHeight="1" outlineLevel="1" x14ac:dyDescent="0.3">
      <c r="A163" s="36">
        <v>42</v>
      </c>
      <c r="B163" s="37" t="s">
        <v>185</v>
      </c>
      <c r="C163" s="35" t="s">
        <v>155</v>
      </c>
      <c r="D163" s="27">
        <v>1</v>
      </c>
      <c r="E163" s="27"/>
      <c r="F163" s="27">
        <v>3020</v>
      </c>
      <c r="G163" s="27">
        <f t="shared" si="49"/>
        <v>3020</v>
      </c>
      <c r="H163" s="27">
        <f t="shared" si="50"/>
        <v>0</v>
      </c>
      <c r="I163" s="32">
        <v>15000</v>
      </c>
      <c r="J163" s="54">
        <f t="shared" si="60"/>
        <v>15000</v>
      </c>
      <c r="K163" s="56">
        <f t="shared" si="53"/>
        <v>0</v>
      </c>
      <c r="L163" s="52">
        <v>3020</v>
      </c>
      <c r="M163" s="52">
        <f t="shared" si="54"/>
        <v>3020</v>
      </c>
      <c r="N163" s="56">
        <f t="shared" si="55"/>
        <v>0</v>
      </c>
      <c r="O163" s="54">
        <v>15000</v>
      </c>
      <c r="P163" s="55">
        <f t="shared" si="56"/>
        <v>15000</v>
      </c>
      <c r="Q163" s="56">
        <f t="shared" si="57"/>
        <v>0</v>
      </c>
      <c r="R163" s="54">
        <v>15000</v>
      </c>
      <c r="S163" s="55">
        <f t="shared" si="51"/>
        <v>15000</v>
      </c>
      <c r="T163" s="56">
        <f t="shared" si="52"/>
        <v>0</v>
      </c>
      <c r="U163" s="54">
        <v>16500</v>
      </c>
      <c r="V163" s="55">
        <f t="shared" si="46"/>
        <v>16500</v>
      </c>
      <c r="W163" s="56">
        <f t="shared" si="47"/>
        <v>0</v>
      </c>
      <c r="X163" s="72"/>
      <c r="Y163" s="55"/>
      <c r="Z163" s="91">
        <f t="shared" si="59"/>
        <v>0</v>
      </c>
    </row>
    <row r="164" spans="1:26" ht="77.25" customHeight="1" outlineLevel="1" x14ac:dyDescent="0.3">
      <c r="A164" s="36">
        <v>43</v>
      </c>
      <c r="B164" s="37" t="s">
        <v>186</v>
      </c>
      <c r="C164" s="35" t="s">
        <v>155</v>
      </c>
      <c r="D164" s="27">
        <v>1</v>
      </c>
      <c r="E164" s="27"/>
      <c r="F164" s="27">
        <v>4510</v>
      </c>
      <c r="G164" s="27">
        <f t="shared" si="49"/>
        <v>4510</v>
      </c>
      <c r="H164" s="27">
        <f t="shared" si="50"/>
        <v>0</v>
      </c>
      <c r="I164" s="27">
        <v>4510</v>
      </c>
      <c r="J164" s="52">
        <f t="shared" si="60"/>
        <v>4510</v>
      </c>
      <c r="K164" s="47">
        <f t="shared" ref="K164:K187" si="61">I164*$E164</f>
        <v>0</v>
      </c>
      <c r="L164" s="52">
        <v>4510</v>
      </c>
      <c r="M164" s="52">
        <f t="shared" ref="M164:M187" si="62">L164*$D164</f>
        <v>4510</v>
      </c>
      <c r="N164" s="47">
        <f t="shared" ref="N164:N187" si="63">L164*$E164</f>
        <v>0</v>
      </c>
      <c r="O164" s="52">
        <v>4800</v>
      </c>
      <c r="P164" s="53">
        <f t="shared" ref="P164:P187" si="64">O164*$D164</f>
        <v>4800</v>
      </c>
      <c r="Q164" s="47">
        <f t="shared" ref="Q164:Q187" si="65">O164*$E164</f>
        <v>0</v>
      </c>
      <c r="R164" s="52">
        <v>4510</v>
      </c>
      <c r="S164" s="53">
        <f t="shared" si="51"/>
        <v>4510</v>
      </c>
      <c r="T164" s="47">
        <f t="shared" si="52"/>
        <v>0</v>
      </c>
      <c r="U164" s="52">
        <v>5500</v>
      </c>
      <c r="V164" s="53">
        <f t="shared" si="46"/>
        <v>5500</v>
      </c>
      <c r="W164" s="47">
        <f t="shared" si="47"/>
        <v>0</v>
      </c>
      <c r="X164" s="72"/>
      <c r="Y164" s="53"/>
      <c r="Z164" s="91">
        <f t="shared" si="59"/>
        <v>0</v>
      </c>
    </row>
    <row r="165" spans="1:26" ht="77.25" customHeight="1" outlineLevel="1" x14ac:dyDescent="0.3">
      <c r="A165" s="36">
        <v>44</v>
      </c>
      <c r="B165" s="37" t="s">
        <v>187</v>
      </c>
      <c r="C165" s="35" t="s">
        <v>155</v>
      </c>
      <c r="D165" s="27">
        <v>1</v>
      </c>
      <c r="E165" s="27"/>
      <c r="F165" s="27">
        <v>1520</v>
      </c>
      <c r="G165" s="27">
        <f t="shared" si="49"/>
        <v>1520</v>
      </c>
      <c r="H165" s="27">
        <f t="shared" si="50"/>
        <v>0</v>
      </c>
      <c r="I165" s="27">
        <v>1520</v>
      </c>
      <c r="J165" s="52">
        <f t="shared" si="60"/>
        <v>1520</v>
      </c>
      <c r="K165" s="47">
        <f t="shared" si="61"/>
        <v>0</v>
      </c>
      <c r="L165" s="52">
        <v>1520</v>
      </c>
      <c r="M165" s="52">
        <f t="shared" si="62"/>
        <v>1520</v>
      </c>
      <c r="N165" s="47">
        <f t="shared" si="63"/>
        <v>0</v>
      </c>
      <c r="O165" s="52">
        <v>1520</v>
      </c>
      <c r="P165" s="53">
        <f t="shared" si="64"/>
        <v>1520</v>
      </c>
      <c r="Q165" s="47">
        <f t="shared" si="65"/>
        <v>0</v>
      </c>
      <c r="R165" s="52">
        <v>1520</v>
      </c>
      <c r="S165" s="53">
        <f t="shared" si="51"/>
        <v>1520</v>
      </c>
      <c r="T165" s="47">
        <f t="shared" si="52"/>
        <v>0</v>
      </c>
      <c r="U165" s="52">
        <v>1650</v>
      </c>
      <c r="V165" s="53">
        <f t="shared" si="46"/>
        <v>1650</v>
      </c>
      <c r="W165" s="47">
        <f t="shared" si="47"/>
        <v>0</v>
      </c>
      <c r="X165" s="72"/>
      <c r="Y165" s="53"/>
      <c r="Z165" s="91">
        <f t="shared" si="59"/>
        <v>0</v>
      </c>
    </row>
    <row r="166" spans="1:26" ht="77.25" customHeight="1" outlineLevel="1" x14ac:dyDescent="0.3">
      <c r="A166" s="36">
        <v>45</v>
      </c>
      <c r="B166" s="37" t="s">
        <v>188</v>
      </c>
      <c r="C166" s="35" t="s">
        <v>155</v>
      </c>
      <c r="D166" s="27">
        <v>1</v>
      </c>
      <c r="E166" s="27"/>
      <c r="F166" s="27">
        <v>250</v>
      </c>
      <c r="G166" s="27">
        <f t="shared" si="49"/>
        <v>250</v>
      </c>
      <c r="H166" s="27">
        <f t="shared" si="50"/>
        <v>0</v>
      </c>
      <c r="I166" s="27">
        <v>250</v>
      </c>
      <c r="J166" s="52">
        <f t="shared" si="60"/>
        <v>250</v>
      </c>
      <c r="K166" s="47">
        <f t="shared" si="61"/>
        <v>0</v>
      </c>
      <c r="L166" s="52">
        <v>250</v>
      </c>
      <c r="M166" s="52">
        <f t="shared" si="62"/>
        <v>250</v>
      </c>
      <c r="N166" s="47">
        <f t="shared" si="63"/>
        <v>0</v>
      </c>
      <c r="O166" s="52">
        <v>250</v>
      </c>
      <c r="P166" s="53">
        <f t="shared" si="64"/>
        <v>250</v>
      </c>
      <c r="Q166" s="47">
        <f t="shared" si="65"/>
        <v>0</v>
      </c>
      <c r="R166" s="52">
        <v>250</v>
      </c>
      <c r="S166" s="53">
        <f t="shared" si="51"/>
        <v>250</v>
      </c>
      <c r="T166" s="47">
        <f t="shared" si="52"/>
        <v>0</v>
      </c>
      <c r="U166" s="52">
        <v>275</v>
      </c>
      <c r="V166" s="53">
        <f t="shared" si="46"/>
        <v>275</v>
      </c>
      <c r="W166" s="47">
        <f t="shared" si="47"/>
        <v>0</v>
      </c>
      <c r="X166" s="72"/>
      <c r="Y166" s="53"/>
      <c r="Z166" s="91">
        <f t="shared" si="59"/>
        <v>0</v>
      </c>
    </row>
    <row r="167" spans="1:26" ht="77.25" customHeight="1" outlineLevel="1" x14ac:dyDescent="0.3">
      <c r="A167" s="36">
        <v>46</v>
      </c>
      <c r="B167" s="37" t="s">
        <v>189</v>
      </c>
      <c r="C167" s="35" t="s">
        <v>155</v>
      </c>
      <c r="D167" s="27">
        <v>1</v>
      </c>
      <c r="E167" s="27"/>
      <c r="F167" s="27">
        <v>1250</v>
      </c>
      <c r="G167" s="27">
        <f t="shared" si="49"/>
        <v>1250</v>
      </c>
      <c r="H167" s="27">
        <f t="shared" si="50"/>
        <v>0</v>
      </c>
      <c r="I167" s="27">
        <v>1250</v>
      </c>
      <c r="J167" s="52">
        <f t="shared" si="60"/>
        <v>1250</v>
      </c>
      <c r="K167" s="47">
        <f t="shared" si="61"/>
        <v>0</v>
      </c>
      <c r="L167" s="52">
        <v>1250</v>
      </c>
      <c r="M167" s="52">
        <f t="shared" si="62"/>
        <v>1250</v>
      </c>
      <c r="N167" s="47">
        <f t="shared" si="63"/>
        <v>0</v>
      </c>
      <c r="O167" s="52">
        <v>1250</v>
      </c>
      <c r="P167" s="53">
        <f t="shared" si="64"/>
        <v>1250</v>
      </c>
      <c r="Q167" s="47">
        <f t="shared" si="65"/>
        <v>0</v>
      </c>
      <c r="R167" s="52">
        <v>1250</v>
      </c>
      <c r="S167" s="53">
        <f t="shared" si="51"/>
        <v>1250</v>
      </c>
      <c r="T167" s="47">
        <f t="shared" si="52"/>
        <v>0</v>
      </c>
      <c r="U167" s="52">
        <v>1250</v>
      </c>
      <c r="V167" s="53">
        <f t="shared" si="46"/>
        <v>1250</v>
      </c>
      <c r="W167" s="47">
        <f t="shared" si="47"/>
        <v>0</v>
      </c>
      <c r="X167" s="72"/>
      <c r="Y167" s="53"/>
      <c r="Z167" s="91">
        <f t="shared" si="59"/>
        <v>0</v>
      </c>
    </row>
    <row r="168" spans="1:26" ht="77.25" customHeight="1" outlineLevel="1" x14ac:dyDescent="0.3">
      <c r="A168" s="36">
        <v>47</v>
      </c>
      <c r="B168" s="37" t="s">
        <v>190</v>
      </c>
      <c r="C168" s="35" t="s">
        <v>155</v>
      </c>
      <c r="D168" s="27">
        <v>1</v>
      </c>
      <c r="E168" s="27"/>
      <c r="F168" s="27">
        <v>7400</v>
      </c>
      <c r="G168" s="27">
        <f t="shared" si="49"/>
        <v>7400</v>
      </c>
      <c r="H168" s="27">
        <f t="shared" si="50"/>
        <v>0</v>
      </c>
      <c r="I168" s="27">
        <v>7400</v>
      </c>
      <c r="J168" s="52">
        <f t="shared" si="60"/>
        <v>7400</v>
      </c>
      <c r="K168" s="47">
        <f t="shared" si="61"/>
        <v>0</v>
      </c>
      <c r="L168" s="52">
        <v>7400</v>
      </c>
      <c r="M168" s="52">
        <f t="shared" si="62"/>
        <v>7400</v>
      </c>
      <c r="N168" s="47">
        <f t="shared" si="63"/>
        <v>0</v>
      </c>
      <c r="O168" s="52">
        <v>7400</v>
      </c>
      <c r="P168" s="53">
        <f t="shared" si="64"/>
        <v>7400</v>
      </c>
      <c r="Q168" s="47">
        <f t="shared" si="65"/>
        <v>0</v>
      </c>
      <c r="R168" s="52">
        <v>7400</v>
      </c>
      <c r="S168" s="53">
        <f t="shared" si="51"/>
        <v>7400</v>
      </c>
      <c r="T168" s="47">
        <f t="shared" si="52"/>
        <v>0</v>
      </c>
      <c r="U168" s="52">
        <v>8200</v>
      </c>
      <c r="V168" s="53">
        <f t="shared" si="46"/>
        <v>8200</v>
      </c>
      <c r="W168" s="47">
        <f t="shared" si="47"/>
        <v>0</v>
      </c>
      <c r="X168" s="72"/>
      <c r="Y168" s="53"/>
      <c r="Z168" s="91">
        <f t="shared" si="59"/>
        <v>0</v>
      </c>
    </row>
    <row r="169" spans="1:26" ht="77.25" customHeight="1" outlineLevel="1" x14ac:dyDescent="0.3">
      <c r="A169" s="36">
        <v>48</v>
      </c>
      <c r="B169" s="37" t="s">
        <v>191</v>
      </c>
      <c r="C169" s="35" t="s">
        <v>155</v>
      </c>
      <c r="D169" s="27">
        <v>1</v>
      </c>
      <c r="E169" s="27"/>
      <c r="F169" s="27">
        <v>2590</v>
      </c>
      <c r="G169" s="27">
        <f t="shared" si="49"/>
        <v>2590</v>
      </c>
      <c r="H169" s="27">
        <f t="shared" si="50"/>
        <v>0</v>
      </c>
      <c r="I169" s="27">
        <v>2590</v>
      </c>
      <c r="J169" s="52">
        <f t="shared" si="60"/>
        <v>2590</v>
      </c>
      <c r="K169" s="47">
        <f t="shared" si="61"/>
        <v>0</v>
      </c>
      <c r="L169" s="52">
        <v>2590</v>
      </c>
      <c r="M169" s="52">
        <f t="shared" si="62"/>
        <v>2590</v>
      </c>
      <c r="N169" s="47">
        <f t="shared" si="63"/>
        <v>0</v>
      </c>
      <c r="O169" s="52">
        <v>2590</v>
      </c>
      <c r="P169" s="53">
        <f t="shared" si="64"/>
        <v>2590</v>
      </c>
      <c r="Q169" s="47">
        <f t="shared" si="65"/>
        <v>0</v>
      </c>
      <c r="R169" s="52">
        <v>2590</v>
      </c>
      <c r="S169" s="53">
        <f t="shared" si="51"/>
        <v>2590</v>
      </c>
      <c r="T169" s="47">
        <f t="shared" si="52"/>
        <v>0</v>
      </c>
      <c r="U169" s="52">
        <v>2675</v>
      </c>
      <c r="V169" s="53">
        <f t="shared" si="46"/>
        <v>2675</v>
      </c>
      <c r="W169" s="47">
        <f t="shared" si="47"/>
        <v>0</v>
      </c>
      <c r="X169" s="72"/>
      <c r="Y169" s="53"/>
      <c r="Z169" s="91">
        <f t="shared" si="59"/>
        <v>0</v>
      </c>
    </row>
    <row r="170" spans="1:26" ht="77.25" customHeight="1" outlineLevel="1" x14ac:dyDescent="0.3">
      <c r="A170" s="36">
        <v>49</v>
      </c>
      <c r="B170" s="37" t="s">
        <v>192</v>
      </c>
      <c r="C170" s="35" t="s">
        <v>155</v>
      </c>
      <c r="D170" s="27">
        <v>1</v>
      </c>
      <c r="E170" s="27"/>
      <c r="F170" s="27">
        <v>2350</v>
      </c>
      <c r="G170" s="27">
        <f t="shared" si="49"/>
        <v>2350</v>
      </c>
      <c r="H170" s="27">
        <f t="shared" si="50"/>
        <v>0</v>
      </c>
      <c r="I170" s="27">
        <v>2350</v>
      </c>
      <c r="J170" s="52">
        <f t="shared" si="60"/>
        <v>2350</v>
      </c>
      <c r="K170" s="47">
        <f t="shared" si="61"/>
        <v>0</v>
      </c>
      <c r="L170" s="52">
        <v>2350</v>
      </c>
      <c r="M170" s="52">
        <f t="shared" si="62"/>
        <v>2350</v>
      </c>
      <c r="N170" s="47">
        <f t="shared" si="63"/>
        <v>0</v>
      </c>
      <c r="O170" s="52">
        <v>2350</v>
      </c>
      <c r="P170" s="53">
        <f t="shared" si="64"/>
        <v>2350</v>
      </c>
      <c r="Q170" s="47">
        <f t="shared" si="65"/>
        <v>0</v>
      </c>
      <c r="R170" s="52">
        <v>2350</v>
      </c>
      <c r="S170" s="53">
        <f t="shared" si="51"/>
        <v>2350</v>
      </c>
      <c r="T170" s="47">
        <f t="shared" si="52"/>
        <v>0</v>
      </c>
      <c r="U170" s="52">
        <v>2680</v>
      </c>
      <c r="V170" s="53">
        <f t="shared" si="46"/>
        <v>2680</v>
      </c>
      <c r="W170" s="47">
        <f t="shared" si="47"/>
        <v>0</v>
      </c>
      <c r="X170" s="72"/>
      <c r="Y170" s="53"/>
      <c r="Z170" s="91">
        <f t="shared" si="59"/>
        <v>0</v>
      </c>
    </row>
    <row r="171" spans="1:26" ht="77.25" customHeight="1" outlineLevel="1" x14ac:dyDescent="0.3">
      <c r="A171" s="36">
        <v>50</v>
      </c>
      <c r="B171" s="37" t="s">
        <v>193</v>
      </c>
      <c r="C171" s="35" t="s">
        <v>155</v>
      </c>
      <c r="D171" s="27">
        <v>1</v>
      </c>
      <c r="E171" s="27"/>
      <c r="F171" s="27">
        <v>4250</v>
      </c>
      <c r="G171" s="27">
        <f t="shared" si="49"/>
        <v>4250</v>
      </c>
      <c r="H171" s="27">
        <f t="shared" si="50"/>
        <v>0</v>
      </c>
      <c r="I171" s="27">
        <v>4250</v>
      </c>
      <c r="J171" s="52">
        <f t="shared" si="60"/>
        <v>4250</v>
      </c>
      <c r="K171" s="47">
        <f t="shared" si="61"/>
        <v>0</v>
      </c>
      <c r="L171" s="52">
        <v>4250</v>
      </c>
      <c r="M171" s="52">
        <f t="shared" si="62"/>
        <v>4250</v>
      </c>
      <c r="N171" s="47">
        <f t="shared" si="63"/>
        <v>0</v>
      </c>
      <c r="O171" s="52">
        <v>4500</v>
      </c>
      <c r="P171" s="53">
        <f t="shared" si="64"/>
        <v>4500</v>
      </c>
      <c r="Q171" s="47">
        <f t="shared" si="65"/>
        <v>0</v>
      </c>
      <c r="R171" s="52">
        <v>4250</v>
      </c>
      <c r="S171" s="53">
        <f t="shared" si="51"/>
        <v>4250</v>
      </c>
      <c r="T171" s="47">
        <f t="shared" si="52"/>
        <v>0</v>
      </c>
      <c r="U171" s="52">
        <v>4825</v>
      </c>
      <c r="V171" s="53">
        <f t="shared" si="46"/>
        <v>4825</v>
      </c>
      <c r="W171" s="47">
        <f t="shared" si="47"/>
        <v>0</v>
      </c>
      <c r="X171" s="72"/>
      <c r="Y171" s="53"/>
      <c r="Z171" s="91">
        <f t="shared" si="59"/>
        <v>0</v>
      </c>
    </row>
    <row r="172" spans="1:26" ht="77.25" customHeight="1" outlineLevel="1" x14ac:dyDescent="0.3">
      <c r="A172" s="36">
        <v>51</v>
      </c>
      <c r="B172" s="37" t="s">
        <v>194</v>
      </c>
      <c r="C172" s="35" t="s">
        <v>155</v>
      </c>
      <c r="D172" s="27">
        <v>1</v>
      </c>
      <c r="E172" s="27"/>
      <c r="F172" s="27">
        <v>1900</v>
      </c>
      <c r="G172" s="27">
        <f t="shared" si="49"/>
        <v>1900</v>
      </c>
      <c r="H172" s="27">
        <f t="shared" si="50"/>
        <v>0</v>
      </c>
      <c r="I172" s="27">
        <v>1900</v>
      </c>
      <c r="J172" s="52">
        <f t="shared" si="60"/>
        <v>1900</v>
      </c>
      <c r="K172" s="47">
        <f t="shared" si="61"/>
        <v>0</v>
      </c>
      <c r="L172" s="52">
        <v>1900</v>
      </c>
      <c r="M172" s="52">
        <f t="shared" si="62"/>
        <v>1900</v>
      </c>
      <c r="N172" s="47">
        <f t="shared" si="63"/>
        <v>0</v>
      </c>
      <c r="O172" s="52">
        <v>2000</v>
      </c>
      <c r="P172" s="53">
        <f t="shared" si="64"/>
        <v>2000</v>
      </c>
      <c r="Q172" s="47">
        <f t="shared" si="65"/>
        <v>0</v>
      </c>
      <c r="R172" s="52">
        <v>1900</v>
      </c>
      <c r="S172" s="53">
        <f t="shared" si="51"/>
        <v>1900</v>
      </c>
      <c r="T172" s="47">
        <f t="shared" si="52"/>
        <v>0</v>
      </c>
      <c r="U172" s="52">
        <v>2100</v>
      </c>
      <c r="V172" s="53">
        <f t="shared" si="46"/>
        <v>2100</v>
      </c>
      <c r="W172" s="47">
        <f t="shared" si="47"/>
        <v>0</v>
      </c>
      <c r="X172" s="72"/>
      <c r="Y172" s="53"/>
      <c r="Z172" s="91">
        <f t="shared" si="59"/>
        <v>0</v>
      </c>
    </row>
    <row r="173" spans="1:26" ht="77.25" customHeight="1" outlineLevel="1" x14ac:dyDescent="0.3">
      <c r="A173" s="36">
        <v>52</v>
      </c>
      <c r="B173" s="37" t="s">
        <v>195</v>
      </c>
      <c r="C173" s="35" t="s">
        <v>155</v>
      </c>
      <c r="D173" s="27">
        <v>1</v>
      </c>
      <c r="E173" s="27"/>
      <c r="F173" s="27">
        <v>16870</v>
      </c>
      <c r="G173" s="27">
        <f t="shared" si="49"/>
        <v>16870</v>
      </c>
      <c r="H173" s="27">
        <f t="shared" si="50"/>
        <v>0</v>
      </c>
      <c r="I173" s="27">
        <v>16870</v>
      </c>
      <c r="J173" s="52">
        <f t="shared" si="60"/>
        <v>16870</v>
      </c>
      <c r="K173" s="47">
        <f t="shared" si="61"/>
        <v>0</v>
      </c>
      <c r="L173" s="52">
        <v>16870</v>
      </c>
      <c r="M173" s="52">
        <f t="shared" si="62"/>
        <v>16870</v>
      </c>
      <c r="N173" s="47">
        <f t="shared" si="63"/>
        <v>0</v>
      </c>
      <c r="O173" s="52">
        <v>16870</v>
      </c>
      <c r="P173" s="53">
        <f t="shared" si="64"/>
        <v>16870</v>
      </c>
      <c r="Q173" s="47">
        <f t="shared" si="65"/>
        <v>0</v>
      </c>
      <c r="R173" s="52">
        <v>16870</v>
      </c>
      <c r="S173" s="53">
        <f t="shared" si="51"/>
        <v>16870</v>
      </c>
      <c r="T173" s="47">
        <f t="shared" si="52"/>
        <v>0</v>
      </c>
      <c r="U173" s="52">
        <v>17458</v>
      </c>
      <c r="V173" s="53">
        <f t="shared" si="46"/>
        <v>17458</v>
      </c>
      <c r="W173" s="47">
        <f t="shared" si="47"/>
        <v>0</v>
      </c>
      <c r="X173" s="72"/>
      <c r="Y173" s="53"/>
      <c r="Z173" s="91">
        <f t="shared" si="59"/>
        <v>0</v>
      </c>
    </row>
    <row r="174" spans="1:26" ht="77.25" customHeight="1" outlineLevel="1" x14ac:dyDescent="0.3">
      <c r="A174" s="36">
        <v>53</v>
      </c>
      <c r="B174" s="37" t="s">
        <v>196</v>
      </c>
      <c r="C174" s="35" t="s">
        <v>155</v>
      </c>
      <c r="D174" s="27">
        <v>1</v>
      </c>
      <c r="E174" s="27"/>
      <c r="F174" s="27">
        <v>1100</v>
      </c>
      <c r="G174" s="27">
        <f t="shared" si="49"/>
        <v>1100</v>
      </c>
      <c r="H174" s="27">
        <f t="shared" si="50"/>
        <v>0</v>
      </c>
      <c r="I174" s="27">
        <v>1100</v>
      </c>
      <c r="J174" s="52">
        <f t="shared" si="60"/>
        <v>1100</v>
      </c>
      <c r="K174" s="47">
        <f t="shared" si="61"/>
        <v>0</v>
      </c>
      <c r="L174" s="52">
        <v>1100</v>
      </c>
      <c r="M174" s="52">
        <f t="shared" si="62"/>
        <v>1100</v>
      </c>
      <c r="N174" s="47">
        <f t="shared" si="63"/>
        <v>0</v>
      </c>
      <c r="O174" s="52">
        <v>1100</v>
      </c>
      <c r="P174" s="53">
        <f t="shared" si="64"/>
        <v>1100</v>
      </c>
      <c r="Q174" s="47">
        <f t="shared" si="65"/>
        <v>0</v>
      </c>
      <c r="R174" s="52">
        <v>1100</v>
      </c>
      <c r="S174" s="53">
        <f t="shared" si="51"/>
        <v>1100</v>
      </c>
      <c r="T174" s="47">
        <f t="shared" si="52"/>
        <v>0</v>
      </c>
      <c r="U174" s="52">
        <v>1200</v>
      </c>
      <c r="V174" s="53">
        <f t="shared" si="46"/>
        <v>1200</v>
      </c>
      <c r="W174" s="47">
        <f t="shared" si="47"/>
        <v>0</v>
      </c>
      <c r="X174" s="72"/>
      <c r="Y174" s="53"/>
      <c r="Z174" s="91">
        <f t="shared" si="59"/>
        <v>0</v>
      </c>
    </row>
    <row r="175" spans="1:26" ht="77.25" customHeight="1" outlineLevel="1" x14ac:dyDescent="0.3">
      <c r="A175" s="36">
        <v>54</v>
      </c>
      <c r="B175" s="37" t="s">
        <v>197</v>
      </c>
      <c r="C175" s="35" t="s">
        <v>155</v>
      </c>
      <c r="D175" s="27">
        <v>1</v>
      </c>
      <c r="E175" s="27"/>
      <c r="F175" s="27">
        <v>26650</v>
      </c>
      <c r="G175" s="27">
        <f t="shared" si="49"/>
        <v>26650</v>
      </c>
      <c r="H175" s="27">
        <f t="shared" si="50"/>
        <v>0</v>
      </c>
      <c r="I175" s="27">
        <v>26650</v>
      </c>
      <c r="J175" s="52">
        <f t="shared" si="60"/>
        <v>26650</v>
      </c>
      <c r="K175" s="47">
        <f t="shared" si="61"/>
        <v>0</v>
      </c>
      <c r="L175" s="52">
        <v>26650</v>
      </c>
      <c r="M175" s="52">
        <f t="shared" si="62"/>
        <v>26650</v>
      </c>
      <c r="N175" s="47">
        <f t="shared" si="63"/>
        <v>0</v>
      </c>
      <c r="O175" s="52">
        <v>26650</v>
      </c>
      <c r="P175" s="53">
        <f t="shared" si="64"/>
        <v>26650</v>
      </c>
      <c r="Q175" s="47">
        <f t="shared" si="65"/>
        <v>0</v>
      </c>
      <c r="R175" s="52">
        <v>26650</v>
      </c>
      <c r="S175" s="53">
        <f t="shared" si="51"/>
        <v>26650</v>
      </c>
      <c r="T175" s="47">
        <f t="shared" si="52"/>
        <v>0</v>
      </c>
      <c r="U175" s="52">
        <v>28350</v>
      </c>
      <c r="V175" s="53">
        <f t="shared" si="46"/>
        <v>28350</v>
      </c>
      <c r="W175" s="47">
        <f t="shared" si="47"/>
        <v>0</v>
      </c>
      <c r="X175" s="72"/>
      <c r="Y175" s="53"/>
      <c r="Z175" s="91">
        <f t="shared" si="59"/>
        <v>0</v>
      </c>
    </row>
    <row r="176" spans="1:26" ht="77.25" customHeight="1" outlineLevel="1" x14ac:dyDescent="0.3">
      <c r="A176" s="36">
        <v>55</v>
      </c>
      <c r="B176" s="37" t="s">
        <v>197</v>
      </c>
      <c r="C176" s="35" t="s">
        <v>155</v>
      </c>
      <c r="D176" s="27">
        <v>1</v>
      </c>
      <c r="E176" s="27"/>
      <c r="F176" s="27">
        <v>21500</v>
      </c>
      <c r="G176" s="27">
        <f t="shared" si="49"/>
        <v>21500</v>
      </c>
      <c r="H176" s="27">
        <f t="shared" si="50"/>
        <v>0</v>
      </c>
      <c r="I176" s="32">
        <v>26650</v>
      </c>
      <c r="J176" s="54">
        <f t="shared" si="60"/>
        <v>26650</v>
      </c>
      <c r="K176" s="56">
        <f t="shared" si="61"/>
        <v>0</v>
      </c>
      <c r="L176" s="52">
        <v>21500</v>
      </c>
      <c r="M176" s="52">
        <f t="shared" si="62"/>
        <v>21500</v>
      </c>
      <c r="N176" s="56">
        <f t="shared" si="63"/>
        <v>0</v>
      </c>
      <c r="O176" s="52">
        <v>26650</v>
      </c>
      <c r="P176" s="53">
        <f t="shared" si="64"/>
        <v>26650</v>
      </c>
      <c r="Q176" s="56">
        <f t="shared" si="65"/>
        <v>0</v>
      </c>
      <c r="R176" s="52">
        <v>26650</v>
      </c>
      <c r="S176" s="53">
        <f t="shared" si="51"/>
        <v>26650</v>
      </c>
      <c r="T176" s="56">
        <f t="shared" si="52"/>
        <v>0</v>
      </c>
      <c r="U176" s="52">
        <v>28350</v>
      </c>
      <c r="V176" s="53">
        <f t="shared" si="46"/>
        <v>28350</v>
      </c>
      <c r="W176" s="56">
        <f t="shared" si="47"/>
        <v>0</v>
      </c>
      <c r="X176" s="72"/>
      <c r="Y176" s="53"/>
      <c r="Z176" s="91">
        <f t="shared" si="59"/>
        <v>0</v>
      </c>
    </row>
    <row r="177" spans="1:26" ht="77.25" customHeight="1" outlineLevel="1" x14ac:dyDescent="0.3">
      <c r="A177" s="36">
        <v>56</v>
      </c>
      <c r="B177" s="37" t="s">
        <v>198</v>
      </c>
      <c r="C177" s="35" t="s">
        <v>155</v>
      </c>
      <c r="D177" s="27">
        <v>1</v>
      </c>
      <c r="E177" s="27"/>
      <c r="F177" s="27">
        <v>36220</v>
      </c>
      <c r="G177" s="27">
        <f t="shared" si="49"/>
        <v>36220</v>
      </c>
      <c r="H177" s="27">
        <f t="shared" si="50"/>
        <v>0</v>
      </c>
      <c r="I177" s="27">
        <v>36220</v>
      </c>
      <c r="J177" s="52">
        <f t="shared" si="60"/>
        <v>36220</v>
      </c>
      <c r="K177" s="47">
        <f t="shared" si="61"/>
        <v>0</v>
      </c>
      <c r="L177" s="52">
        <v>36220</v>
      </c>
      <c r="M177" s="52">
        <f t="shared" si="62"/>
        <v>36220</v>
      </c>
      <c r="N177" s="47">
        <f t="shared" si="63"/>
        <v>0</v>
      </c>
      <c r="O177" s="52">
        <v>36220</v>
      </c>
      <c r="P177" s="53">
        <f t="shared" si="64"/>
        <v>36220</v>
      </c>
      <c r="Q177" s="47">
        <f t="shared" si="65"/>
        <v>0</v>
      </c>
      <c r="R177" s="52">
        <v>36220</v>
      </c>
      <c r="S177" s="53">
        <f t="shared" si="51"/>
        <v>36220</v>
      </c>
      <c r="T177" s="47">
        <f t="shared" si="52"/>
        <v>0</v>
      </c>
      <c r="U177" s="52">
        <v>39568</v>
      </c>
      <c r="V177" s="53">
        <f t="shared" si="46"/>
        <v>39568</v>
      </c>
      <c r="W177" s="47">
        <f t="shared" si="47"/>
        <v>0</v>
      </c>
      <c r="X177" s="72"/>
      <c r="Y177" s="53"/>
      <c r="Z177" s="91">
        <f t="shared" si="59"/>
        <v>0</v>
      </c>
    </row>
    <row r="178" spans="1:26" ht="77.25" customHeight="1" outlineLevel="1" x14ac:dyDescent="0.3">
      <c r="A178" s="36">
        <v>57</v>
      </c>
      <c r="B178" s="37" t="s">
        <v>199</v>
      </c>
      <c r="C178" s="35" t="s">
        <v>155</v>
      </c>
      <c r="D178" s="27">
        <v>1</v>
      </c>
      <c r="E178" s="27"/>
      <c r="F178" s="27">
        <v>19280</v>
      </c>
      <c r="G178" s="27">
        <f t="shared" si="49"/>
        <v>19280</v>
      </c>
      <c r="H178" s="27">
        <f t="shared" si="50"/>
        <v>0</v>
      </c>
      <c r="I178" s="27">
        <v>19280</v>
      </c>
      <c r="J178" s="52">
        <f t="shared" si="60"/>
        <v>19280</v>
      </c>
      <c r="K178" s="47">
        <f t="shared" si="61"/>
        <v>0</v>
      </c>
      <c r="L178" s="52">
        <v>19280</v>
      </c>
      <c r="M178" s="52">
        <f t="shared" si="62"/>
        <v>19280</v>
      </c>
      <c r="N178" s="47">
        <f t="shared" si="63"/>
        <v>0</v>
      </c>
      <c r="O178" s="52">
        <v>19280</v>
      </c>
      <c r="P178" s="53">
        <f t="shared" si="64"/>
        <v>19280</v>
      </c>
      <c r="Q178" s="47">
        <f t="shared" si="65"/>
        <v>0</v>
      </c>
      <c r="R178" s="52">
        <v>19280</v>
      </c>
      <c r="S178" s="53">
        <f t="shared" si="51"/>
        <v>19280</v>
      </c>
      <c r="T178" s="47">
        <f t="shared" si="52"/>
        <v>0</v>
      </c>
      <c r="U178" s="52">
        <v>20584</v>
      </c>
      <c r="V178" s="53">
        <f t="shared" si="46"/>
        <v>20584</v>
      </c>
      <c r="W178" s="47">
        <f t="shared" si="47"/>
        <v>0</v>
      </c>
      <c r="X178" s="72"/>
      <c r="Y178" s="53"/>
      <c r="Z178" s="91">
        <f t="shared" si="59"/>
        <v>0</v>
      </c>
    </row>
    <row r="179" spans="1:26" ht="77.25" customHeight="1" outlineLevel="1" x14ac:dyDescent="0.3">
      <c r="A179" s="36">
        <v>58</v>
      </c>
      <c r="B179" s="37" t="s">
        <v>200</v>
      </c>
      <c r="C179" s="35" t="s">
        <v>155</v>
      </c>
      <c r="D179" s="27">
        <v>1</v>
      </c>
      <c r="E179" s="27"/>
      <c r="F179" s="27">
        <v>4050</v>
      </c>
      <c r="G179" s="27">
        <f t="shared" si="49"/>
        <v>4050</v>
      </c>
      <c r="H179" s="27">
        <f t="shared" si="50"/>
        <v>0</v>
      </c>
      <c r="I179" s="27">
        <v>4050</v>
      </c>
      <c r="J179" s="52">
        <f t="shared" si="60"/>
        <v>4050</v>
      </c>
      <c r="K179" s="47">
        <f t="shared" si="61"/>
        <v>0</v>
      </c>
      <c r="L179" s="52">
        <v>4050</v>
      </c>
      <c r="M179" s="52">
        <f t="shared" si="62"/>
        <v>4050</v>
      </c>
      <c r="N179" s="47">
        <f t="shared" si="63"/>
        <v>0</v>
      </c>
      <c r="O179" s="52">
        <v>4050</v>
      </c>
      <c r="P179" s="53">
        <f t="shared" si="64"/>
        <v>4050</v>
      </c>
      <c r="Q179" s="47">
        <f t="shared" si="65"/>
        <v>0</v>
      </c>
      <c r="R179" s="52">
        <v>4050</v>
      </c>
      <c r="S179" s="53">
        <f t="shared" si="51"/>
        <v>4050</v>
      </c>
      <c r="T179" s="47">
        <f t="shared" si="52"/>
        <v>0</v>
      </c>
      <c r="U179" s="52">
        <v>4250</v>
      </c>
      <c r="V179" s="53">
        <f t="shared" si="46"/>
        <v>4250</v>
      </c>
      <c r="W179" s="47">
        <f t="shared" si="47"/>
        <v>0</v>
      </c>
      <c r="X179" s="72"/>
      <c r="Y179" s="53"/>
      <c r="Z179" s="91">
        <f t="shared" si="59"/>
        <v>0</v>
      </c>
    </row>
    <row r="180" spans="1:26" ht="77.25" customHeight="1" outlineLevel="1" x14ac:dyDescent="0.3">
      <c r="A180" s="36">
        <v>59</v>
      </c>
      <c r="B180" s="37" t="s">
        <v>201</v>
      </c>
      <c r="C180" s="35" t="s">
        <v>155</v>
      </c>
      <c r="D180" s="27">
        <v>2</v>
      </c>
      <c r="E180" s="27">
        <v>2</v>
      </c>
      <c r="F180" s="27">
        <v>13500</v>
      </c>
      <c r="G180" s="27">
        <f t="shared" si="49"/>
        <v>27000</v>
      </c>
      <c r="H180" s="27">
        <f t="shared" si="50"/>
        <v>27000</v>
      </c>
      <c r="I180" s="27">
        <v>13500</v>
      </c>
      <c r="J180" s="52">
        <f t="shared" si="60"/>
        <v>27000</v>
      </c>
      <c r="K180" s="47">
        <f t="shared" si="61"/>
        <v>27000</v>
      </c>
      <c r="L180" s="52">
        <v>13500</v>
      </c>
      <c r="M180" s="52">
        <f t="shared" si="62"/>
        <v>27000</v>
      </c>
      <c r="N180" s="47">
        <f t="shared" si="63"/>
        <v>27000</v>
      </c>
      <c r="O180" s="52">
        <v>13500</v>
      </c>
      <c r="P180" s="53">
        <f t="shared" si="64"/>
        <v>27000</v>
      </c>
      <c r="Q180" s="47">
        <f t="shared" si="65"/>
        <v>27000</v>
      </c>
      <c r="R180" s="52">
        <v>13500</v>
      </c>
      <c r="S180" s="53">
        <f t="shared" si="51"/>
        <v>27000</v>
      </c>
      <c r="T180" s="47">
        <f t="shared" si="52"/>
        <v>27000</v>
      </c>
      <c r="U180" s="52">
        <v>14250</v>
      </c>
      <c r="V180" s="53">
        <f t="shared" si="46"/>
        <v>28500</v>
      </c>
      <c r="W180" s="47">
        <f t="shared" si="47"/>
        <v>28500</v>
      </c>
      <c r="X180" s="72"/>
      <c r="Y180" s="53"/>
      <c r="Z180" s="91">
        <f t="shared" si="59"/>
        <v>0</v>
      </c>
    </row>
    <row r="181" spans="1:26" s="17" customFormat="1" ht="33.75" customHeight="1" x14ac:dyDescent="0.3">
      <c r="A181" s="20"/>
      <c r="B181" s="80" t="s">
        <v>10</v>
      </c>
      <c r="C181" s="22" t="s">
        <v>21</v>
      </c>
      <c r="D181" s="22" t="s">
        <v>21</v>
      </c>
      <c r="E181" s="22" t="s">
        <v>21</v>
      </c>
      <c r="F181" s="22"/>
      <c r="G181" s="22">
        <f>SUM(G182:G185)</f>
        <v>157555</v>
      </c>
      <c r="H181" s="47">
        <f>SUM(H182:H185)</f>
        <v>0</v>
      </c>
      <c r="I181" s="33"/>
      <c r="J181" s="59">
        <f>SUM(J182:J185)</f>
        <v>157555</v>
      </c>
      <c r="K181" s="60">
        <f>SUM(K182:K185)</f>
        <v>0</v>
      </c>
      <c r="L181" s="46">
        <v>0</v>
      </c>
      <c r="M181" s="59">
        <f>SUM(M182:M185)</f>
        <v>157555</v>
      </c>
      <c r="N181" s="60">
        <f>SUM(N182:N185)</f>
        <v>0</v>
      </c>
      <c r="O181" s="59"/>
      <c r="P181" s="59">
        <f>SUM(P182:P185)</f>
        <v>157555</v>
      </c>
      <c r="Q181" s="60">
        <f>SUM(Q182:Q185)</f>
        <v>0</v>
      </c>
      <c r="R181" s="59"/>
      <c r="S181" s="59">
        <f>SUM(S182:S185)</f>
        <v>157555</v>
      </c>
      <c r="T181" s="60">
        <f>SUM(T182:T185)</f>
        <v>0</v>
      </c>
      <c r="U181" s="59"/>
      <c r="V181" s="59">
        <f>SUM(V182:V185)</f>
        <v>190565</v>
      </c>
      <c r="W181" s="60">
        <f>SUM(W182:W185)</f>
        <v>0</v>
      </c>
      <c r="X181" s="72"/>
      <c r="Y181" s="89"/>
      <c r="Z181" s="91"/>
    </row>
    <row r="182" spans="1:26" ht="77.25" customHeight="1" outlineLevel="1" x14ac:dyDescent="0.3">
      <c r="A182" s="36">
        <v>1</v>
      </c>
      <c r="B182" s="37" t="s">
        <v>202</v>
      </c>
      <c r="C182" s="36" t="s">
        <v>23</v>
      </c>
      <c r="D182" s="28">
        <v>550</v>
      </c>
      <c r="E182" s="28">
        <v>0</v>
      </c>
      <c r="F182" s="28">
        <v>210</v>
      </c>
      <c r="G182" s="28">
        <f>F182*D182</f>
        <v>115500</v>
      </c>
      <c r="H182" s="28">
        <f>F182*E182</f>
        <v>0</v>
      </c>
      <c r="I182" s="28">
        <v>210</v>
      </c>
      <c r="J182" s="52">
        <f t="shared" ref="J182:J187" si="66">I182*$D182</f>
        <v>115500</v>
      </c>
      <c r="K182" s="47">
        <f t="shared" si="61"/>
        <v>0</v>
      </c>
      <c r="L182" s="52">
        <v>210</v>
      </c>
      <c r="M182" s="61">
        <f t="shared" si="62"/>
        <v>115500</v>
      </c>
      <c r="N182" s="47">
        <f t="shared" si="63"/>
        <v>0</v>
      </c>
      <c r="O182" s="61">
        <v>210</v>
      </c>
      <c r="P182" s="62">
        <f t="shared" si="64"/>
        <v>115500</v>
      </c>
      <c r="Q182" s="47">
        <f t="shared" si="65"/>
        <v>0</v>
      </c>
      <c r="R182" s="61">
        <v>210</v>
      </c>
      <c r="S182" s="62">
        <f>R182*D182</f>
        <v>115500</v>
      </c>
      <c r="T182" s="47">
        <f>R182*E182</f>
        <v>0</v>
      </c>
      <c r="U182" s="61">
        <v>240</v>
      </c>
      <c r="V182" s="62">
        <f t="shared" ref="V182:V187" si="67">U182*D182</f>
        <v>132000</v>
      </c>
      <c r="W182" s="47">
        <f t="shared" ref="W182:W187" si="68">U182*E182</f>
        <v>0</v>
      </c>
      <c r="X182" s="72">
        <v>210</v>
      </c>
      <c r="Y182" s="62">
        <f>X182*E182</f>
        <v>0</v>
      </c>
      <c r="Z182" s="93"/>
    </row>
    <row r="183" spans="1:26" ht="77.25" customHeight="1" outlineLevel="1" x14ac:dyDescent="0.3">
      <c r="A183" s="36">
        <v>2</v>
      </c>
      <c r="B183" s="37" t="s">
        <v>203</v>
      </c>
      <c r="C183" s="36" t="s">
        <v>23</v>
      </c>
      <c r="D183" s="28">
        <v>900</v>
      </c>
      <c r="E183" s="28">
        <v>0</v>
      </c>
      <c r="F183" s="28">
        <v>40</v>
      </c>
      <c r="G183" s="28">
        <f t="shared" ref="G183:G187" si="69">F183*D183</f>
        <v>36000</v>
      </c>
      <c r="H183" s="28">
        <f t="shared" ref="H183:H187" si="70">F183*E183</f>
        <v>0</v>
      </c>
      <c r="I183" s="28">
        <v>40</v>
      </c>
      <c r="J183" s="52">
        <f t="shared" si="66"/>
        <v>36000</v>
      </c>
      <c r="K183" s="47">
        <f t="shared" si="61"/>
        <v>0</v>
      </c>
      <c r="L183" s="52">
        <v>40</v>
      </c>
      <c r="M183" s="61">
        <f t="shared" si="62"/>
        <v>36000</v>
      </c>
      <c r="N183" s="47">
        <f t="shared" si="63"/>
        <v>0</v>
      </c>
      <c r="O183" s="61">
        <v>40</v>
      </c>
      <c r="P183" s="62">
        <f t="shared" si="64"/>
        <v>36000</v>
      </c>
      <c r="Q183" s="47">
        <f t="shared" si="65"/>
        <v>0</v>
      </c>
      <c r="R183" s="61">
        <v>40</v>
      </c>
      <c r="S183" s="62">
        <f t="shared" ref="S183:S187" si="71">R183*D183</f>
        <v>36000</v>
      </c>
      <c r="T183" s="47">
        <f t="shared" ref="T183:T187" si="72">R183*E183</f>
        <v>0</v>
      </c>
      <c r="U183" s="61">
        <v>55</v>
      </c>
      <c r="V183" s="62">
        <f t="shared" si="67"/>
        <v>49500</v>
      </c>
      <c r="W183" s="47">
        <f t="shared" si="68"/>
        <v>0</v>
      </c>
      <c r="X183" s="72">
        <v>40</v>
      </c>
      <c r="Y183" s="62">
        <f>X183*E183</f>
        <v>0</v>
      </c>
      <c r="Z183" s="93"/>
    </row>
    <row r="184" spans="1:26" ht="77.25" customHeight="1" outlineLevel="1" x14ac:dyDescent="0.3">
      <c r="A184" s="36">
        <v>3</v>
      </c>
      <c r="B184" s="37" t="s">
        <v>204</v>
      </c>
      <c r="C184" s="36" t="s">
        <v>23</v>
      </c>
      <c r="D184" s="28">
        <v>200</v>
      </c>
      <c r="E184" s="28">
        <v>0</v>
      </c>
      <c r="F184" s="28">
        <v>30</v>
      </c>
      <c r="G184" s="28">
        <f t="shared" si="69"/>
        <v>6000</v>
      </c>
      <c r="H184" s="28">
        <f t="shared" si="70"/>
        <v>0</v>
      </c>
      <c r="I184" s="28">
        <v>30</v>
      </c>
      <c r="J184" s="52">
        <f t="shared" si="66"/>
        <v>6000</v>
      </c>
      <c r="K184" s="47">
        <f t="shared" si="61"/>
        <v>0</v>
      </c>
      <c r="L184" s="52">
        <v>30</v>
      </c>
      <c r="M184" s="61">
        <f t="shared" si="62"/>
        <v>6000</v>
      </c>
      <c r="N184" s="47">
        <f t="shared" si="63"/>
        <v>0</v>
      </c>
      <c r="O184" s="61">
        <v>30</v>
      </c>
      <c r="P184" s="62">
        <f t="shared" si="64"/>
        <v>6000</v>
      </c>
      <c r="Q184" s="47">
        <f t="shared" si="65"/>
        <v>0</v>
      </c>
      <c r="R184" s="61">
        <v>30</v>
      </c>
      <c r="S184" s="62">
        <f t="shared" si="71"/>
        <v>6000</v>
      </c>
      <c r="T184" s="47">
        <f t="shared" si="72"/>
        <v>0</v>
      </c>
      <c r="U184" s="61">
        <v>45</v>
      </c>
      <c r="V184" s="62">
        <f t="shared" si="67"/>
        <v>9000</v>
      </c>
      <c r="W184" s="47">
        <f t="shared" si="68"/>
        <v>0</v>
      </c>
      <c r="X184" s="72">
        <v>30</v>
      </c>
      <c r="Y184" s="62">
        <f>X184*E184</f>
        <v>0</v>
      </c>
      <c r="Z184" s="93"/>
    </row>
    <row r="185" spans="1:26" ht="77.25" customHeight="1" outlineLevel="1" x14ac:dyDescent="0.3">
      <c r="A185" s="36">
        <v>4</v>
      </c>
      <c r="B185" s="37" t="s">
        <v>205</v>
      </c>
      <c r="C185" s="36" t="s">
        <v>23</v>
      </c>
      <c r="D185" s="28">
        <v>1</v>
      </c>
      <c r="E185" s="28">
        <v>0</v>
      </c>
      <c r="F185" s="28">
        <v>55</v>
      </c>
      <c r="G185" s="28">
        <f t="shared" si="69"/>
        <v>55</v>
      </c>
      <c r="H185" s="28">
        <f t="shared" si="70"/>
        <v>0</v>
      </c>
      <c r="I185" s="28">
        <v>55</v>
      </c>
      <c r="J185" s="52">
        <f t="shared" si="66"/>
        <v>55</v>
      </c>
      <c r="K185" s="47">
        <f t="shared" si="61"/>
        <v>0</v>
      </c>
      <c r="L185" s="52">
        <v>55</v>
      </c>
      <c r="M185" s="61">
        <f t="shared" si="62"/>
        <v>55</v>
      </c>
      <c r="N185" s="47">
        <f t="shared" si="63"/>
        <v>0</v>
      </c>
      <c r="O185" s="61">
        <v>55</v>
      </c>
      <c r="P185" s="62">
        <f t="shared" si="64"/>
        <v>55</v>
      </c>
      <c r="Q185" s="47">
        <f t="shared" si="65"/>
        <v>0</v>
      </c>
      <c r="R185" s="61">
        <v>55</v>
      </c>
      <c r="S185" s="62">
        <f t="shared" si="71"/>
        <v>55</v>
      </c>
      <c r="T185" s="47">
        <f t="shared" si="72"/>
        <v>0</v>
      </c>
      <c r="U185" s="61">
        <v>65</v>
      </c>
      <c r="V185" s="62">
        <f t="shared" si="67"/>
        <v>65</v>
      </c>
      <c r="W185" s="47">
        <f t="shared" si="68"/>
        <v>0</v>
      </c>
      <c r="X185" s="61"/>
      <c r="Y185" s="62"/>
      <c r="Z185" s="93"/>
    </row>
    <row r="186" spans="1:26" ht="77.25" customHeight="1" outlineLevel="1" x14ac:dyDescent="0.3">
      <c r="A186" s="36">
        <v>5</v>
      </c>
      <c r="B186" s="37" t="s">
        <v>206</v>
      </c>
      <c r="C186" s="36" t="s">
        <v>23</v>
      </c>
      <c r="D186" s="28">
        <v>1</v>
      </c>
      <c r="E186" s="28"/>
      <c r="F186" s="28">
        <v>160</v>
      </c>
      <c r="G186" s="28">
        <f t="shared" si="69"/>
        <v>160</v>
      </c>
      <c r="H186" s="28">
        <f t="shared" si="70"/>
        <v>0</v>
      </c>
      <c r="I186" s="28">
        <v>160</v>
      </c>
      <c r="J186" s="52">
        <f t="shared" si="66"/>
        <v>160</v>
      </c>
      <c r="K186" s="47">
        <f t="shared" si="61"/>
        <v>0</v>
      </c>
      <c r="L186" s="52">
        <v>160</v>
      </c>
      <c r="M186" s="61">
        <f t="shared" si="62"/>
        <v>160</v>
      </c>
      <c r="N186" s="47">
        <f t="shared" si="63"/>
        <v>0</v>
      </c>
      <c r="O186" s="61">
        <v>220</v>
      </c>
      <c r="P186" s="62">
        <f t="shared" si="64"/>
        <v>220</v>
      </c>
      <c r="Q186" s="47">
        <f t="shared" si="65"/>
        <v>0</v>
      </c>
      <c r="R186" s="61">
        <v>160</v>
      </c>
      <c r="S186" s="62">
        <f t="shared" si="71"/>
        <v>160</v>
      </c>
      <c r="T186" s="47">
        <f t="shared" si="72"/>
        <v>0</v>
      </c>
      <c r="U186" s="61">
        <v>250</v>
      </c>
      <c r="V186" s="62">
        <f t="shared" si="67"/>
        <v>250</v>
      </c>
      <c r="W186" s="47">
        <f t="shared" si="68"/>
        <v>0</v>
      </c>
      <c r="X186" s="61"/>
      <c r="Y186" s="62"/>
      <c r="Z186" s="93"/>
    </row>
    <row r="187" spans="1:26" ht="129.6" customHeight="1" outlineLevel="1" x14ac:dyDescent="0.3">
      <c r="A187" s="36">
        <v>6</v>
      </c>
      <c r="B187" s="37" t="s">
        <v>207</v>
      </c>
      <c r="C187" s="36" t="s">
        <v>23</v>
      </c>
      <c r="D187" s="28">
        <v>1</v>
      </c>
      <c r="E187" s="28"/>
      <c r="F187" s="28">
        <v>180</v>
      </c>
      <c r="G187" s="28">
        <f t="shared" si="69"/>
        <v>180</v>
      </c>
      <c r="H187" s="28">
        <f t="shared" si="70"/>
        <v>0</v>
      </c>
      <c r="I187" s="28">
        <v>180</v>
      </c>
      <c r="J187" s="52">
        <f t="shared" si="66"/>
        <v>180</v>
      </c>
      <c r="K187" s="47">
        <f t="shared" si="61"/>
        <v>0</v>
      </c>
      <c r="L187" s="52">
        <v>180</v>
      </c>
      <c r="M187" s="61">
        <f t="shared" si="62"/>
        <v>180</v>
      </c>
      <c r="N187" s="47">
        <f t="shared" si="63"/>
        <v>0</v>
      </c>
      <c r="O187" s="61">
        <v>220</v>
      </c>
      <c r="P187" s="62">
        <f t="shared" si="64"/>
        <v>220</v>
      </c>
      <c r="Q187" s="47">
        <f t="shared" si="65"/>
        <v>0</v>
      </c>
      <c r="R187" s="61">
        <v>180</v>
      </c>
      <c r="S187" s="62">
        <f t="shared" si="71"/>
        <v>180</v>
      </c>
      <c r="T187" s="47">
        <f t="shared" si="72"/>
        <v>0</v>
      </c>
      <c r="U187" s="61">
        <v>240</v>
      </c>
      <c r="V187" s="62">
        <f t="shared" si="67"/>
        <v>240</v>
      </c>
      <c r="W187" s="47">
        <f t="shared" si="68"/>
        <v>0</v>
      </c>
      <c r="X187" s="61"/>
      <c r="Y187" s="62"/>
      <c r="Z187" s="93"/>
    </row>
    <row r="188" spans="1:26" s="18" customFormat="1" ht="52.5" customHeight="1" x14ac:dyDescent="0.4">
      <c r="A188" s="23"/>
      <c r="B188" s="81" t="s">
        <v>208</v>
      </c>
      <c r="C188" s="22" t="s">
        <v>21</v>
      </c>
      <c r="D188" s="22" t="s">
        <v>21</v>
      </c>
      <c r="E188" s="22" t="s">
        <v>21</v>
      </c>
      <c r="F188" s="22"/>
      <c r="G188" s="22">
        <f>SUM(G3+G49+G121+G181)</f>
        <v>7469735</v>
      </c>
      <c r="H188" s="84">
        <f>SUM(H3+H49+H121+H181)</f>
        <v>3659030</v>
      </c>
      <c r="I188" s="33"/>
      <c r="J188" s="59">
        <f>SUM(J3+J49+J121+J181)</f>
        <v>7502340</v>
      </c>
      <c r="K188" s="77">
        <f>SUM(K3+K49+K121+K181)</f>
        <v>3662280</v>
      </c>
      <c r="L188" s="59"/>
      <c r="M188" s="59">
        <f>SUM(M3+M49+M121+M181)</f>
        <v>7536133</v>
      </c>
      <c r="N188" s="77">
        <f>SUM(N3+N49+N121+N181)</f>
        <v>3684880</v>
      </c>
      <c r="O188" s="59"/>
      <c r="P188" s="59">
        <f>SUM(P3+P49+P121+P181)</f>
        <v>7463050</v>
      </c>
      <c r="Q188" s="77">
        <f>SUM(Q3+Q49+Q121+Q181)</f>
        <v>3645945</v>
      </c>
      <c r="R188" s="59"/>
      <c r="S188" s="59">
        <f>SUM(S3+S49+S121+S181)</f>
        <v>7657451</v>
      </c>
      <c r="T188" s="77">
        <f>SUM(T3+T49+T121+T181)</f>
        <v>3807020</v>
      </c>
      <c r="U188" s="59"/>
      <c r="V188" s="59">
        <f>SUM(V3+V49+V121+V181)</f>
        <v>7798000</v>
      </c>
      <c r="W188" s="77">
        <f>SUM(W3+W49+W121+W181)</f>
        <v>3935015</v>
      </c>
      <c r="X188" s="74"/>
      <c r="Y188" s="89" t="e">
        <f>SUM(Y3+Y49+Y121)</f>
        <v>#DIV/0!</v>
      </c>
      <c r="Z188" s="91">
        <v>6467115</v>
      </c>
    </row>
    <row r="189" spans="1:26" s="18" customFormat="1" ht="52.5" customHeight="1" x14ac:dyDescent="0.4">
      <c r="A189" s="23"/>
      <c r="B189" s="82" t="s">
        <v>220</v>
      </c>
      <c r="C189" s="22"/>
      <c r="D189" s="22"/>
      <c r="E189" s="22"/>
      <c r="F189" s="22"/>
      <c r="G189" s="22"/>
      <c r="H189" s="22">
        <f>H188/2600</f>
        <v>1407.3192307692307</v>
      </c>
      <c r="I189" s="33"/>
      <c r="J189" s="59"/>
      <c r="K189" s="77">
        <f>K188/2600</f>
        <v>1408.5692307692307</v>
      </c>
      <c r="L189" s="59"/>
      <c r="M189" s="59"/>
      <c r="N189" s="77">
        <f>N188/$E$1</f>
        <v>1417.2615384615385</v>
      </c>
      <c r="O189" s="59"/>
      <c r="P189" s="59"/>
      <c r="Q189" s="77">
        <f>Q188/$E$1</f>
        <v>1402.2865384615384</v>
      </c>
      <c r="R189" s="59"/>
      <c r="S189" s="59"/>
      <c r="T189" s="77">
        <f>T188/$E$1</f>
        <v>1464.2384615384615</v>
      </c>
      <c r="U189" s="59"/>
      <c r="V189" s="59"/>
      <c r="W189" s="77"/>
      <c r="X189" s="74"/>
      <c r="Y189" s="89"/>
      <c r="Z189" s="91">
        <f>Z188/2100</f>
        <v>3079.5785714285716</v>
      </c>
    </row>
    <row r="190" spans="1:26" ht="77.25" customHeight="1" x14ac:dyDescent="0.3">
      <c r="K190" s="67"/>
      <c r="N190" s="87" t="s">
        <v>227</v>
      </c>
      <c r="Q190" s="87" t="s">
        <v>225</v>
      </c>
      <c r="T190" s="87" t="s">
        <v>226</v>
      </c>
      <c r="W190" s="87" t="s">
        <v>228</v>
      </c>
      <c r="Y190" s="95" t="s">
        <v>231</v>
      </c>
      <c r="Z190" s="96">
        <f>(Z189-Q189)/Z189</f>
        <v>0.54464985843467595</v>
      </c>
    </row>
  </sheetData>
  <autoFilter ref="A2:Q190" xr:uid="{00000000-0009-0000-0000-000002000000}"/>
  <mergeCells count="7">
    <mergeCell ref="F1:H1"/>
    <mergeCell ref="I1:K1"/>
    <mergeCell ref="L1:N1"/>
    <mergeCell ref="O1:Q1"/>
    <mergeCell ref="X1:Y1"/>
    <mergeCell ref="R1:T1"/>
    <mergeCell ref="U1:W1"/>
  </mergeCells>
  <conditionalFormatting sqref="I121">
    <cfRule type="cellIs" dxfId="3" priority="43" operator="greaterThan">
      <formula>99</formula>
    </cfRule>
    <cfRule type="cellIs" dxfId="2" priority="44" operator="greaterThan">
      <formula>1000</formula>
    </cfRule>
  </conditionalFormatting>
  <conditionalFormatting sqref="L49">
    <cfRule type="cellIs" dxfId="1" priority="46" operator="greaterThan">
      <formula>99</formula>
    </cfRule>
    <cfRule type="cellIs" dxfId="0" priority="47" operator="greaterThan">
      <formula>1000</formula>
    </cfRule>
  </conditionalFormatting>
  <pageMargins left="0.7" right="0.7" top="0.75" bottom="0.75" header="0.3" footer="0.3"/>
  <pageSetup paperSize="9" orientation="portrait" verticalDpi="0" r:id="rId1"/>
  <ignoredErrors>
    <ignoredError sqref="J49 J121 K49:Q181 J181 S121:T121 S181:T181 G49 G121:H121 G181:H181" 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d65749ae-5df9-42d7-b8bf-2e139fba5522"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52F7F18D00037143B137DA0330F1BA20" ma:contentTypeVersion="14" ma:contentTypeDescription="Create a new document." ma:contentTypeScope="" ma:versionID="ec5eabe7494ba453d263f053abc71deb">
  <xsd:schema xmlns:xsd="http://www.w3.org/2001/XMLSchema" xmlns:xs="http://www.w3.org/2001/XMLSchema" xmlns:p="http://schemas.microsoft.com/office/2006/metadata/properties" xmlns:ns3="d65749ae-5df9-42d7-b8bf-2e139fba5522" xmlns:ns4="3c87e165-6b5f-4bcc-83c1-28bd8f6a8581" targetNamespace="http://schemas.microsoft.com/office/2006/metadata/properties" ma:root="true" ma:fieldsID="6ade183a20add4b943455021edce6394" ns3:_="" ns4:_="">
    <xsd:import namespace="d65749ae-5df9-42d7-b8bf-2e139fba5522"/>
    <xsd:import namespace="3c87e165-6b5f-4bcc-83c1-28bd8f6a8581"/>
    <xsd:element name="properties">
      <xsd:complexType>
        <xsd:sequence>
          <xsd:element name="documentManagement">
            <xsd:complexType>
              <xsd:all>
                <xsd:element ref="ns3:MediaServiceMetadata" minOccurs="0"/>
                <xsd:element ref="ns3:MediaServiceFastMetadata" minOccurs="0"/>
                <xsd:element ref="ns3:MediaServiceSearchProperties" minOccurs="0"/>
                <xsd:element ref="ns3:MediaServiceObjectDetectorVersions" minOccurs="0"/>
                <xsd:element ref="ns3:MediaServiceSystemTags" minOccurs="0"/>
                <xsd:element ref="ns3:MediaServiceGenerationTime" minOccurs="0"/>
                <xsd:element ref="ns3:MediaServiceEventHashCode" minOccurs="0"/>
                <xsd:element ref="ns3:MediaLengthInSeconds" minOccurs="0"/>
                <xsd:element ref="ns3:MediaServiceOCR" minOccurs="0"/>
                <xsd:element ref="ns3:_activity" minOccurs="0"/>
                <xsd:element ref="ns4:SharedWithUsers" minOccurs="0"/>
                <xsd:element ref="ns4:SharedWithDetails" minOccurs="0"/>
                <xsd:element ref="ns4:SharingHintHash" minOccurs="0"/>
                <xsd:element ref="ns3: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65749ae-5df9-42d7-b8bf-2e139fba552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SystemTags" ma:index="12" nillable="true" ma:displayName="MediaServiceSystemTags" ma:hidden="true" ma:internalName="MediaServiceSystemTags" ma:readOnly="true">
      <xsd:simpleType>
        <xsd:restriction base="dms:Note"/>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OCR" ma:index="16" nillable="true" ma:displayName="Extracted Text" ma:internalName="MediaServiceOCR" ma:readOnly="true">
      <xsd:simpleType>
        <xsd:restriction base="dms:Note">
          <xsd:maxLength value="255"/>
        </xsd:restriction>
      </xsd:simpleType>
    </xsd:element>
    <xsd:element name="_activity" ma:index="17" nillable="true" ma:displayName="_activity" ma:hidden="true" ma:internalName="_activity">
      <xsd:simpleType>
        <xsd:restriction base="dms:Note"/>
      </xsd:simpleType>
    </xsd:element>
    <xsd:element name="MediaServiceDateTaken" ma:index="21"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c87e165-6b5f-4bcc-83c1-28bd8f6a8581"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SharingHintHash" ma:index="20"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7C6A8AF-0652-4E55-A15F-6BEA4E4C7DAF}">
  <ds:schemaRefs>
    <ds:schemaRef ds:uri="http://purl.org/dc/dcmitype/"/>
    <ds:schemaRef ds:uri="http://www.w3.org/XML/1998/namespace"/>
    <ds:schemaRef ds:uri="http://schemas.microsoft.com/office/2006/documentManagement/types"/>
    <ds:schemaRef ds:uri="http://purl.org/dc/elements/1.1/"/>
    <ds:schemaRef ds:uri="3c87e165-6b5f-4bcc-83c1-28bd8f6a8581"/>
    <ds:schemaRef ds:uri="http://schemas.microsoft.com/office/infopath/2007/PartnerControls"/>
    <ds:schemaRef ds:uri="http://schemas.openxmlformats.org/package/2006/metadata/core-properties"/>
    <ds:schemaRef ds:uri="d65749ae-5df9-42d7-b8bf-2e139fba5522"/>
    <ds:schemaRef ds:uri="http://schemas.microsoft.com/office/2006/metadata/properties"/>
    <ds:schemaRef ds:uri="http://purl.org/dc/terms/"/>
  </ds:schemaRefs>
</ds:datastoreItem>
</file>

<file path=customXml/itemProps2.xml><?xml version="1.0" encoding="utf-8"?>
<ds:datastoreItem xmlns:ds="http://schemas.openxmlformats.org/officeDocument/2006/customXml" ds:itemID="{9CB9FF22-6C81-43E1-AD20-ABE9F73A085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65749ae-5df9-42d7-b8bf-2e139fba5522"/>
    <ds:schemaRef ds:uri="3c87e165-6b5f-4bcc-83c1-28bd8f6a858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B3BFE87-8EBF-4011-B922-6DE3BD8A6F3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Summery</vt:lpstr>
      <vt:lpstr>CVL,INT,PLB</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2024-09-24T08:29:59Z</dcterms:created>
  <dcterms:modified xsi:type="dcterms:W3CDTF">2024-11-21T11:26:50Z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0x01010052F7F18D00037143B137DA0330F1BA20</vt:lpwstr>
  </property>
</Properties>
</file>