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GOA-MOPA/BOQ/Idli.com/Supply &amp; Labour NT work/"/>
    </mc:Choice>
  </mc:AlternateContent>
  <bookViews>
    <workbookView xWindow="-111" yWindow="-111" windowWidth="23254" windowHeight="12454" tabRatio="959" activeTab="1"/>
  </bookViews>
  <sheets>
    <sheet name="Summry" sheetId="4" r:id="rId1"/>
    <sheet name="Supply " sheetId="1" r:id="rId2"/>
    <sheet name="DEC-22" sheetId="2" r:id="rId3"/>
    <sheet name="JAN 23" sheetId="3" r:id="rId4"/>
    <sheet name="Feb 23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B22" i="1"/>
  <c r="D17" i="1"/>
  <c r="D16" i="1"/>
  <c r="D15" i="1"/>
  <c r="E8" i="4"/>
  <c r="E7" i="4"/>
  <c r="E6" i="4"/>
  <c r="E5" i="4"/>
  <c r="E4" i="4"/>
  <c r="E3" i="4"/>
  <c r="D8" i="4"/>
  <c r="D7" i="4"/>
  <c r="D6" i="4"/>
  <c r="D5" i="4"/>
  <c r="F5" i="4" s="1"/>
  <c r="D4" i="4"/>
  <c r="F4" i="4" s="1"/>
  <c r="D3" i="4"/>
  <c r="F3" i="4" s="1"/>
  <c r="F25" i="5"/>
  <c r="G26" i="3"/>
  <c r="F20" i="2"/>
  <c r="F6" i="4"/>
  <c r="F7" i="4"/>
  <c r="F8" i="4"/>
  <c r="C8" i="4"/>
  <c r="C7" i="4"/>
  <c r="C6" i="4"/>
  <c r="C5" i="4"/>
  <c r="C4" i="4"/>
  <c r="C3" i="4"/>
  <c r="B4" i="4"/>
  <c r="B5" i="4"/>
  <c r="B6" i="4"/>
  <c r="B7" i="4"/>
  <c r="B8" i="4"/>
  <c r="B3" i="4"/>
  <c r="F20" i="5"/>
  <c r="F21" i="5"/>
  <c r="F22" i="5"/>
  <c r="F23" i="5"/>
  <c r="F24" i="5"/>
  <c r="F19" i="5"/>
  <c r="E20" i="5"/>
  <c r="E21" i="5"/>
  <c r="E22" i="5"/>
  <c r="E23" i="5"/>
  <c r="E24" i="5"/>
  <c r="E19" i="5"/>
  <c r="G25" i="3"/>
  <c r="G24" i="3"/>
  <c r="G23" i="3"/>
  <c r="G22" i="3"/>
  <c r="G21" i="3"/>
  <c r="G20" i="3"/>
  <c r="F19" i="2"/>
  <c r="F18" i="2"/>
  <c r="F17" i="2"/>
  <c r="F16" i="2"/>
  <c r="F15" i="2"/>
  <c r="F14" i="2"/>
  <c r="F19" i="3"/>
  <c r="D19" i="3"/>
  <c r="F9" i="4" l="1"/>
  <c r="F8" i="1"/>
  <c r="F9" i="1"/>
  <c r="F10" i="1"/>
  <c r="F11" i="1"/>
  <c r="F12" i="1"/>
  <c r="F13" i="1"/>
  <c r="F14" i="1"/>
  <c r="F25" i="1"/>
  <c r="F26" i="1"/>
  <c r="F27" i="1"/>
  <c r="F32" i="1"/>
  <c r="F33" i="1"/>
  <c r="F39" i="1"/>
  <c r="F40" i="1"/>
  <c r="F41" i="1"/>
  <c r="F47" i="1"/>
  <c r="F48" i="1"/>
  <c r="F49" i="1"/>
  <c r="F50" i="1"/>
  <c r="F51" i="1"/>
  <c r="F56" i="1"/>
  <c r="F57" i="1"/>
  <c r="F58" i="1"/>
  <c r="F64" i="1"/>
  <c r="F65" i="1"/>
  <c r="F66" i="1"/>
  <c r="F68" i="1"/>
  <c r="F70" i="1"/>
  <c r="D17" i="4" s="1"/>
  <c r="AJ3" i="2"/>
  <c r="AI3" i="2"/>
  <c r="AK3" i="2"/>
  <c r="AJ4" i="2"/>
  <c r="AI4" i="2"/>
  <c r="AK4" i="2"/>
  <c r="AJ5" i="2"/>
  <c r="AI5" i="2"/>
  <c r="AK5" i="2"/>
  <c r="AJ6" i="2"/>
  <c r="AI6" i="2"/>
  <c r="AK6" i="2"/>
  <c r="AJ7" i="2"/>
  <c r="AI7" i="2"/>
  <c r="AK7" i="2"/>
  <c r="AK9" i="2"/>
  <c r="D19" i="4"/>
  <c r="AG3" i="3"/>
  <c r="AF3" i="3"/>
  <c r="AH3" i="3"/>
  <c r="AG4" i="3"/>
  <c r="AF4" i="3"/>
  <c r="AH4" i="3"/>
  <c r="AG5" i="3"/>
  <c r="AF5" i="3"/>
  <c r="AH5" i="3"/>
  <c r="AG6" i="3"/>
  <c r="AF6" i="3"/>
  <c r="AH6" i="3"/>
  <c r="AG7" i="3"/>
  <c r="AF7" i="3"/>
  <c r="AH7" i="3"/>
  <c r="AG8" i="3"/>
  <c r="AF8" i="3"/>
  <c r="AH8" i="3"/>
  <c r="AG9" i="3"/>
  <c r="AF9" i="3"/>
  <c r="AH9" i="3"/>
  <c r="AG10" i="3"/>
  <c r="AF10" i="3"/>
  <c r="AH10" i="3"/>
  <c r="AH12" i="3"/>
  <c r="D21" i="4"/>
  <c r="AA3" i="5"/>
  <c r="Z3" i="5"/>
  <c r="AB3" i="5"/>
  <c r="AA4" i="5"/>
  <c r="Z4" i="5"/>
  <c r="AB4" i="5"/>
  <c r="AA5" i="5"/>
  <c r="Z5" i="5"/>
  <c r="AB5" i="5"/>
  <c r="AA6" i="5"/>
  <c r="Z6" i="5"/>
  <c r="AB6" i="5"/>
  <c r="AA7" i="5"/>
  <c r="Z7" i="5"/>
  <c r="AB7" i="5"/>
  <c r="AB12" i="5"/>
  <c r="D23" i="4"/>
  <c r="D30" i="4" l="1"/>
  <c r="D32" i="4" s="1"/>
  <c r="D33" i="4" l="1"/>
</calcChain>
</file>

<file path=xl/sharedStrings.xml><?xml version="1.0" encoding="utf-8"?>
<sst xmlns="http://schemas.openxmlformats.org/spreadsheetml/2006/main" count="331" uniqueCount="120">
  <si>
    <t>M/s. ARROW ELECTRICAL</t>
  </si>
  <si>
    <t>Client :</t>
  </si>
  <si>
    <t>Name of Site:</t>
  </si>
  <si>
    <t>Description</t>
  </si>
  <si>
    <t>Unit</t>
  </si>
  <si>
    <t>QTY</t>
  </si>
  <si>
    <t>b</t>
  </si>
  <si>
    <t>MTR</t>
  </si>
  <si>
    <t>c</t>
  </si>
  <si>
    <t>d</t>
  </si>
  <si>
    <t>e</t>
  </si>
  <si>
    <t>a</t>
  </si>
  <si>
    <t>NOS</t>
  </si>
  <si>
    <t>TOTAL</t>
  </si>
  <si>
    <t>S.NO</t>
  </si>
  <si>
    <t>IDLI.COM</t>
  </si>
  <si>
    <t>nos</t>
  </si>
  <si>
    <t>TFS</t>
  </si>
  <si>
    <t>FISHERMAN SITE</t>
  </si>
  <si>
    <t>JHAKKAS</t>
  </si>
  <si>
    <t>3 mod pvc back box</t>
  </si>
  <si>
    <t xml:space="preserve">5/15 top </t>
  </si>
  <si>
    <t>Cafechino</t>
  </si>
  <si>
    <t>RG-6 cu cable polycab handover by ajmal</t>
  </si>
  <si>
    <t>Hanging light</t>
  </si>
  <si>
    <t>NAME</t>
  </si>
  <si>
    <t>S.N.</t>
  </si>
  <si>
    <t xml:space="preserve">CATEGORY </t>
  </si>
  <si>
    <t>PRESENT</t>
  </si>
  <si>
    <t>RATE</t>
  </si>
  <si>
    <t>ACCOUNT</t>
  </si>
  <si>
    <t>REMARKS</t>
  </si>
  <si>
    <t xml:space="preserve"> </t>
  </si>
  <si>
    <t>ARROW ELECTRICAL</t>
  </si>
  <si>
    <t xml:space="preserve">ASHOK SOLKAR </t>
  </si>
  <si>
    <t>ASHOK SUDH</t>
  </si>
  <si>
    <t>ELECTRICIAN</t>
  </si>
  <si>
    <t>MANISH</t>
  </si>
  <si>
    <t>ANANT</t>
  </si>
  <si>
    <t>I</t>
  </si>
  <si>
    <t>ii</t>
  </si>
  <si>
    <t>iii</t>
  </si>
  <si>
    <t>iv</t>
  </si>
  <si>
    <t xml:space="preserve">v </t>
  </si>
  <si>
    <t>vi</t>
  </si>
  <si>
    <t>AMOUNT</t>
  </si>
  <si>
    <t>VII</t>
  </si>
  <si>
    <t>RG-6 cu cable polycab for cctv</t>
  </si>
  <si>
    <t xml:space="preserve">2cx 1.5 sq mm polycab frls wire for cctv </t>
  </si>
  <si>
    <t>Ratnakar</t>
  </si>
  <si>
    <t>pachoo</t>
  </si>
  <si>
    <t>ajay</t>
  </si>
  <si>
    <t>Arvind</t>
  </si>
  <si>
    <t xml:space="preserve">       LABOUR ATTANDANCE FOR OTHER OUTLETS WORK IN DECEMBER 2022 MOPA GOA</t>
  </si>
  <si>
    <t xml:space="preserve">       LABOUR ATTANDANCE FOR OTHER OUTLETS WORK IN JAN 2023 MOPA GOA</t>
  </si>
  <si>
    <t>MOPA AIRPOT GOA</t>
  </si>
  <si>
    <t>S.N</t>
  </si>
  <si>
    <t>UNIT</t>
  </si>
  <si>
    <t>6/16A Socket outlet - 1Nos. &amp; 16A Switch - 1Nos.(Raw/UPS Power)</t>
  </si>
  <si>
    <t>Mcb dummy</t>
  </si>
  <si>
    <t>mtr</t>
  </si>
  <si>
    <t>10 sq mm cu wire for db dressing</t>
  </si>
  <si>
    <t>Total amount</t>
  </si>
  <si>
    <t>INR</t>
  </si>
  <si>
    <t>January -23 labour charge</t>
  </si>
  <si>
    <t>December-22  labour charge</t>
  </si>
  <si>
    <t>Grand total</t>
  </si>
  <si>
    <t>SITE:ALL MOPA AIRPOT</t>
  </si>
  <si>
    <t>NOURISH</t>
  </si>
  <si>
    <t>DB dressing charge</t>
  </si>
  <si>
    <t xml:space="preserve">Nature of Work: </t>
  </si>
  <si>
    <t>Electrical Works</t>
  </si>
  <si>
    <t>15 amp top for equipment</t>
  </si>
  <si>
    <t>f</t>
  </si>
  <si>
    <t>25 mm gi conduit with all accessories</t>
  </si>
  <si>
    <t>25 mm gi Flexibale with all accessories</t>
  </si>
  <si>
    <t>Baker shack</t>
  </si>
  <si>
    <t xml:space="preserve">CERTIFIED BY </t>
  </si>
  <si>
    <t>Project Engineer</t>
  </si>
  <si>
    <t>Knight Frank</t>
  </si>
  <si>
    <t>Sign</t>
  </si>
  <si>
    <t>Accepted By</t>
  </si>
  <si>
    <t>Arrow Electricals</t>
  </si>
  <si>
    <t>…...........................</t>
  </si>
  <si>
    <t xml:space="preserve">SUB:Material supply bill </t>
  </si>
  <si>
    <t>DATE:</t>
  </si>
  <si>
    <t>….............................</t>
  </si>
  <si>
    <t xml:space="preserve">       LABOUR ATTANDANCE FOR OTHER OUTLETS WORK IN FEB 2023 MOPA GOA</t>
  </si>
  <si>
    <t>C</t>
  </si>
  <si>
    <t>VIII</t>
  </si>
  <si>
    <t>Taging All DB and switch socket (Total outlet-7)</t>
  </si>
  <si>
    <t xml:space="preserve">
February-23 Labour charge</t>
  </si>
  <si>
    <t>Supply material For all outlet</t>
  </si>
  <si>
    <t xml:space="preserve">Remark </t>
  </si>
  <si>
    <t>Ret ref-central kitchen:PO/MOPA/22-23/000250</t>
  </si>
  <si>
    <t>sitc 4+1 power strip (fuse+mov)3mtr wire</t>
  </si>
  <si>
    <t>sitc 6/16A Socket outlet - 1Nos. &amp; 16A Switch - 1Nos.(Raw/UPS Power)</t>
  </si>
  <si>
    <t>sitc secondary light loop point</t>
  </si>
  <si>
    <t>sitc  32 amps 4P MCB with 32A
5 Pin Ray Roll Socket complete with all
mounting accessories waterproof (IP-65)</t>
  </si>
  <si>
    <t xml:space="preserve">
sitc  32A 4P MCB Add on in DB</t>
  </si>
  <si>
    <t>sitc 5/15 Top for equipment</t>
  </si>
  <si>
    <t>sitc 5/15 top</t>
  </si>
  <si>
    <t>GST</t>
  </si>
  <si>
    <t>SITE NAME</t>
  </si>
  <si>
    <t>Total with Gst</t>
  </si>
  <si>
    <t>82 days</t>
  </si>
  <si>
    <t>technician man hr</t>
  </si>
  <si>
    <t>helper man hr</t>
  </si>
  <si>
    <t>Helper (950Rs per day)</t>
  </si>
  <si>
    <t>Technician-1 (1150Rs per day)</t>
  </si>
  <si>
    <t>Technician-2 (1150Rs per day)</t>
  </si>
  <si>
    <t xml:space="preserve">Amount </t>
  </si>
  <si>
    <t>g</t>
  </si>
  <si>
    <t>Labour Supply - Helper</t>
  </si>
  <si>
    <t>No of days</t>
  </si>
  <si>
    <t>Labour Supply - Tech -1</t>
  </si>
  <si>
    <t>Labour Supply - Tech -2</t>
  </si>
  <si>
    <t>CCTV</t>
  </si>
  <si>
    <t>No</t>
  </si>
  <si>
    <r>
      <t xml:space="preserve">Supply, of RG 6 Cable for CCTV  </t>
    </r>
    <r>
      <rPr>
        <b/>
        <sz val="9"/>
        <color theme="1" tint="0.249977111117893"/>
        <rFont val="Calibri"/>
        <family val="2"/>
        <scheme val="minor"/>
      </rPr>
      <t>mention in idli.com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</si>
</sst>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\-??_);_(@_)"/>
    <numFmt numFmtId="165" formatCode="_(* #,##0.00_);_(* \(#,##0.00\);_(* &quot;-&quot;??_);_(@_)"/>
    <numFmt numFmtId="166" formatCode="0.0"/>
    <numFmt numFmtId="167" formatCode="dd"/>
    <numFmt numFmtId="168" formatCode="_ * #,##0.0_ ;_ * \-#,##0.0_ ;_ * &quot;-&quot;??_ ;_ @_ "/>
    <numFmt numFmtId="170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8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12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6" fillId="0" borderId="0" applyFill="0" applyBorder="0" applyAlignment="0" applyProtection="0"/>
    <xf numFmtId="165" fontId="6" fillId="0" borderId="0" applyFont="0" applyFill="0" applyBorder="0" applyAlignment="0" applyProtection="0"/>
    <xf numFmtId="0" fontId="9" fillId="0" borderId="0"/>
    <xf numFmtId="0" fontId="6" fillId="0" borderId="0"/>
    <xf numFmtId="0" fontId="22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1" xfId="2" applyFont="1" applyBorder="1" applyAlignment="1">
      <alignment horizontal="left"/>
    </xf>
    <xf numFmtId="164" fontId="6" fillId="0" borderId="1" xfId="3" applyBorder="1"/>
    <xf numFmtId="165" fontId="4" fillId="0" borderId="1" xfId="4" applyFont="1" applyBorder="1" applyAlignment="1">
      <alignment horizontal="right" vertical="top"/>
    </xf>
    <xf numFmtId="0" fontId="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164" fontId="6" fillId="0" borderId="0" xfId="3"/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167" fontId="13" fillId="9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166" fontId="4" fillId="9" borderId="1" xfId="0" applyNumberFormat="1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0" xfId="0" applyFont="1"/>
    <xf numFmtId="0" fontId="2" fillId="9" borderId="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8" fontId="2" fillId="9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/>
    </xf>
    <xf numFmtId="168" fontId="4" fillId="5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166" fontId="16" fillId="5" borderId="7" xfId="0" applyNumberFormat="1" applyFont="1" applyFill="1" applyBorder="1" applyAlignment="1">
      <alignment horizontal="center" vertical="center"/>
    </xf>
    <xf numFmtId="166" fontId="16" fillId="5" borderId="8" xfId="0" applyNumberFormat="1" applyFont="1" applyFill="1" applyBorder="1" applyAlignment="1">
      <alignment horizontal="center" vertical="center"/>
    </xf>
    <xf numFmtId="166" fontId="4" fillId="9" borderId="4" xfId="0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0" fillId="7" borderId="9" xfId="0" applyFill="1" applyBorder="1"/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4" fillId="11" borderId="1" xfId="2" applyFont="1" applyFill="1" applyBorder="1" applyAlignment="1">
      <alignment horizontal="left" vertical="center"/>
    </xf>
    <xf numFmtId="0" fontId="4" fillId="11" borderId="1" xfId="2" applyFont="1" applyFill="1" applyBorder="1" applyAlignment="1">
      <alignment horizontal="center" vertical="center"/>
    </xf>
    <xf numFmtId="0" fontId="8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 applyProtection="1">
      <alignment horizontal="left" vertical="top" wrapText="1"/>
      <protection locked="0"/>
    </xf>
    <xf numFmtId="43" fontId="19" fillId="2" borderId="1" xfId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11" borderId="1" xfId="2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right" vertical="top" wrapText="1"/>
      <protection locked="0"/>
    </xf>
    <xf numFmtId="0" fontId="19" fillId="5" borderId="1" xfId="0" applyFont="1" applyFill="1" applyBorder="1"/>
    <xf numFmtId="0" fontId="7" fillId="0" borderId="1" xfId="2" applyFont="1" applyBorder="1" applyAlignment="1">
      <alignment horizontal="left" wrapText="1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0" fillId="11" borderId="0" xfId="0" applyFill="1"/>
    <xf numFmtId="9" fontId="0" fillId="0" borderId="1" xfId="0" applyNumberFormat="1" applyBorder="1"/>
    <xf numFmtId="43" fontId="0" fillId="0" borderId="1" xfId="0" applyNumberFormat="1" applyBorder="1"/>
    <xf numFmtId="0" fontId="0" fillId="11" borderId="1" xfId="0" applyFill="1" applyBorder="1"/>
    <xf numFmtId="43" fontId="2" fillId="11" borderId="1" xfId="0" applyNumberFormat="1" applyFont="1" applyFill="1" applyBorder="1"/>
    <xf numFmtId="0" fontId="0" fillId="0" borderId="1" xfId="0" applyBorder="1" applyAlignment="1">
      <alignment horizontal="center"/>
    </xf>
    <xf numFmtId="43" fontId="21" fillId="7" borderId="1" xfId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11" borderId="1" xfId="0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3" fillId="10" borderId="1" xfId="0" applyFont="1" applyFill="1" applyBorder="1" applyAlignment="1" applyProtection="1">
      <alignment horizontal="right" vertical="top" wrapText="1"/>
      <protection locked="0"/>
    </xf>
    <xf numFmtId="0" fontId="4" fillId="2" borderId="2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2" fontId="0" fillId="0" borderId="0" xfId="0" applyNumberFormat="1"/>
    <xf numFmtId="170" fontId="0" fillId="0" borderId="0" xfId="1" applyNumberFormat="1" applyFont="1"/>
    <xf numFmtId="170" fontId="2" fillId="0" borderId="0" xfId="1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 wrapText="1"/>
    </xf>
    <xf numFmtId="170" fontId="2" fillId="0" borderId="0" xfId="0" applyNumberFormat="1" applyFont="1"/>
    <xf numFmtId="0" fontId="24" fillId="12" borderId="1" xfId="0" applyFont="1" applyFill="1" applyBorder="1" applyAlignment="1" applyProtection="1">
      <alignment horizontal="center" vertical="center" wrapText="1"/>
      <protection locked="0"/>
    </xf>
    <xf numFmtId="0" fontId="24" fillId="12" borderId="1" xfId="0" applyFont="1" applyFill="1" applyBorder="1" applyAlignment="1" applyProtection="1">
      <alignment horizontal="left" vertical="top" wrapText="1"/>
      <protection locked="0"/>
    </xf>
    <xf numFmtId="0" fontId="24" fillId="12" borderId="1" xfId="0" applyFont="1" applyFill="1" applyBorder="1" applyAlignment="1" applyProtection="1">
      <alignment horizontal="center" vertical="top" wrapText="1"/>
      <protection locked="0"/>
    </xf>
    <xf numFmtId="0" fontId="25" fillId="12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4" fillId="3" borderId="1" xfId="0" applyFont="1" applyFill="1" applyBorder="1" applyAlignment="1" applyProtection="1">
      <alignment horizontal="center" vertical="top" wrapText="1"/>
      <protection locked="0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5" fillId="6" borderId="1" xfId="0" applyFont="1" applyFill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10">
    <cellStyle name="Comma" xfId="1" builtinId="3"/>
    <cellStyle name="Comma 10 3" xfId="3"/>
    <cellStyle name="Comma 10 4 3" xfId="4"/>
    <cellStyle name="Excel Built-in Normal 2 3" xfId="7"/>
    <cellStyle name="Normal" xfId="0" builtinId="0"/>
    <cellStyle name="Normal - Style1 2 3" xfId="9"/>
    <cellStyle name="Normal 10" xfId="6"/>
    <cellStyle name="Normal 3" xfId="5"/>
    <cellStyle name="Normal 5 2" xfId="2"/>
    <cellStyle name="Normal 7 2 2" xfId="8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6" sqref="B6"/>
    </sheetView>
  </sheetViews>
  <sheetFormatPr defaultRowHeight="14.6" x14ac:dyDescent="0.4"/>
  <cols>
    <col min="1" max="1" width="7.23046875" customWidth="1"/>
    <col min="2" max="2" width="28" customWidth="1"/>
    <col min="3" max="3" width="12.61328125" customWidth="1"/>
    <col min="4" max="4" width="14.765625" customWidth="1"/>
    <col min="5" max="5" width="14.15234375" customWidth="1"/>
    <col min="6" max="6" width="9.765625" bestFit="1" customWidth="1"/>
  </cols>
  <sheetData>
    <row r="2" spans="1:6" ht="43.75" x14ac:dyDescent="0.4">
      <c r="C2" s="115" t="s">
        <v>108</v>
      </c>
      <c r="D2" s="112" t="s">
        <v>109</v>
      </c>
      <c r="E2" s="115" t="s">
        <v>110</v>
      </c>
      <c r="F2" s="113" t="s">
        <v>111</v>
      </c>
    </row>
    <row r="3" spans="1:6" x14ac:dyDescent="0.4">
      <c r="B3" t="str">
        <f>'DEC-22'!C14</f>
        <v>IDLI.COM</v>
      </c>
      <c r="C3">
        <f>'DEC-22'!D14+'JAN 23'!D20+'Feb 23'!D19</f>
        <v>10</v>
      </c>
      <c r="D3">
        <f>'DEC-22'!E14+'JAN 23'!F20+'Feb 23'!E19</f>
        <v>32</v>
      </c>
      <c r="E3">
        <f>'JAN 23'!E20</f>
        <v>2</v>
      </c>
      <c r="F3" s="110">
        <f>C3*950+D3*1150+E3*1250</f>
        <v>48800</v>
      </c>
    </row>
    <row r="4" spans="1:6" x14ac:dyDescent="0.4">
      <c r="B4" t="str">
        <f>'DEC-22'!C15</f>
        <v>FISHERMAN SITE</v>
      </c>
      <c r="C4">
        <f>'DEC-22'!D15+'JAN 23'!D21+'Feb 23'!D20</f>
        <v>9.5</v>
      </c>
      <c r="D4">
        <f>'DEC-22'!E15+'JAN 23'!F21+'Feb 23'!E20</f>
        <v>32.5</v>
      </c>
      <c r="E4">
        <f>'JAN 23'!E21</f>
        <v>2</v>
      </c>
      <c r="F4" s="110">
        <f t="shared" ref="F4:F8" si="0">C4*950+D4*1150+E4*1250</f>
        <v>48900</v>
      </c>
    </row>
    <row r="5" spans="1:6" x14ac:dyDescent="0.4">
      <c r="B5" t="str">
        <f>'DEC-22'!C16</f>
        <v>NOURISH</v>
      </c>
      <c r="C5">
        <f>'DEC-22'!D16+'JAN 23'!D22+'Feb 23'!D21</f>
        <v>6.5</v>
      </c>
      <c r="D5">
        <f>'DEC-22'!E16+'JAN 23'!F22+'Feb 23'!E21</f>
        <v>30</v>
      </c>
      <c r="E5">
        <f>'JAN 23'!E22</f>
        <v>2</v>
      </c>
      <c r="F5" s="110">
        <f t="shared" si="0"/>
        <v>43175</v>
      </c>
    </row>
    <row r="6" spans="1:6" x14ac:dyDescent="0.4">
      <c r="B6" t="str">
        <f>'DEC-22'!C17</f>
        <v>JHAKKAS</v>
      </c>
      <c r="C6">
        <f>'DEC-22'!D17+'JAN 23'!D23+'Feb 23'!D22</f>
        <v>7</v>
      </c>
      <c r="D6">
        <f>'DEC-22'!E17+'JAN 23'!F23+'Feb 23'!E22</f>
        <v>31</v>
      </c>
      <c r="E6">
        <f>'JAN 23'!E23</f>
        <v>2</v>
      </c>
      <c r="F6" s="110">
        <f t="shared" si="0"/>
        <v>44800</v>
      </c>
    </row>
    <row r="7" spans="1:6" x14ac:dyDescent="0.4">
      <c r="B7" t="str">
        <f>'DEC-22'!C18</f>
        <v>Baker shack</v>
      </c>
      <c r="C7">
        <f>'DEC-22'!D18+'JAN 23'!D24+'Feb 23'!D23</f>
        <v>6</v>
      </c>
      <c r="D7">
        <f>'DEC-22'!E18+'JAN 23'!F24+'Feb 23'!E23</f>
        <v>29</v>
      </c>
      <c r="E7">
        <f>'JAN 23'!E24</f>
        <v>1.5</v>
      </c>
      <c r="F7" s="110">
        <f t="shared" si="0"/>
        <v>40925</v>
      </c>
    </row>
    <row r="8" spans="1:6" x14ac:dyDescent="0.4">
      <c r="B8" t="str">
        <f>'DEC-22'!C19</f>
        <v>Cafechino</v>
      </c>
      <c r="C8">
        <f>'DEC-22'!D19+'JAN 23'!D25+'Feb 23'!D24</f>
        <v>6</v>
      </c>
      <c r="D8">
        <f>'DEC-22'!E19+'JAN 23'!F25+'Feb 23'!E24</f>
        <v>29</v>
      </c>
      <c r="E8">
        <f>'JAN 23'!E25</f>
        <v>1</v>
      </c>
      <c r="F8" s="110">
        <f t="shared" si="0"/>
        <v>40300</v>
      </c>
    </row>
    <row r="9" spans="1:6" x14ac:dyDescent="0.4">
      <c r="F9" s="114">
        <f>SUM(F3:F8)</f>
        <v>266900</v>
      </c>
    </row>
    <row r="13" spans="1:6" ht="15" thickBot="1" x14ac:dyDescent="0.45"/>
    <row r="14" spans="1:6" ht="21" thickBot="1" x14ac:dyDescent="0.45">
      <c r="A14" s="82" t="s">
        <v>33</v>
      </c>
      <c r="B14" s="83"/>
      <c r="C14" s="83"/>
      <c r="D14" s="84"/>
    </row>
    <row r="15" spans="1:6" ht="15" thickBot="1" x14ac:dyDescent="0.45">
      <c r="A15" s="85" t="s">
        <v>67</v>
      </c>
      <c r="B15" s="86"/>
      <c r="C15" s="86"/>
      <c r="D15" s="87"/>
    </row>
    <row r="16" spans="1:6" x14ac:dyDescent="0.4">
      <c r="A16" s="50" t="s">
        <v>56</v>
      </c>
      <c r="B16" s="51" t="s">
        <v>3</v>
      </c>
      <c r="C16" s="52" t="s">
        <v>57</v>
      </c>
      <c r="D16" s="53" t="s">
        <v>45</v>
      </c>
    </row>
    <row r="17" spans="1:4" x14ac:dyDescent="0.4">
      <c r="A17" s="47">
        <v>1</v>
      </c>
      <c r="B17" s="48" t="s">
        <v>92</v>
      </c>
      <c r="C17" s="49" t="s">
        <v>63</v>
      </c>
      <c r="D17" s="55">
        <f>'Supply '!F70</f>
        <v>514230</v>
      </c>
    </row>
    <row r="18" spans="1:4" x14ac:dyDescent="0.4">
      <c r="A18" s="47"/>
      <c r="B18" s="49"/>
      <c r="C18" s="49"/>
      <c r="D18" s="56"/>
    </row>
    <row r="19" spans="1:4" x14ac:dyDescent="0.4">
      <c r="A19" s="47">
        <v>2</v>
      </c>
      <c r="B19" s="48" t="s">
        <v>65</v>
      </c>
      <c r="C19" s="49" t="s">
        <v>63</v>
      </c>
      <c r="D19" s="55">
        <f>'DEC-22'!AK9</f>
        <v>92700</v>
      </c>
    </row>
    <row r="20" spans="1:4" x14ac:dyDescent="0.4">
      <c r="A20" s="47"/>
      <c r="B20" s="49"/>
      <c r="C20" s="49"/>
      <c r="D20" s="56"/>
    </row>
    <row r="21" spans="1:4" x14ac:dyDescent="0.4">
      <c r="A21" s="47">
        <v>3</v>
      </c>
      <c r="B21" s="48" t="s">
        <v>64</v>
      </c>
      <c r="C21" s="49" t="s">
        <v>63</v>
      </c>
      <c r="D21" s="55">
        <f>'JAN 23'!AH12</f>
        <v>123825</v>
      </c>
    </row>
    <row r="22" spans="1:4" x14ac:dyDescent="0.4">
      <c r="A22" s="46"/>
      <c r="B22" s="18"/>
      <c r="C22" s="18"/>
      <c r="D22" s="57"/>
    </row>
    <row r="23" spans="1:4" x14ac:dyDescent="0.4">
      <c r="A23" s="47">
        <v>4</v>
      </c>
      <c r="B23" s="48" t="s">
        <v>91</v>
      </c>
      <c r="C23" s="49" t="s">
        <v>63</v>
      </c>
      <c r="D23" s="55">
        <f>'Feb 23'!AB12</f>
        <v>50375</v>
      </c>
    </row>
    <row r="24" spans="1:4" x14ac:dyDescent="0.4">
      <c r="A24" s="10"/>
      <c r="B24" s="10"/>
      <c r="C24" s="10"/>
      <c r="D24" s="79"/>
    </row>
    <row r="25" spans="1:4" x14ac:dyDescent="0.4">
      <c r="A25" s="49"/>
      <c r="B25" s="48"/>
      <c r="C25" s="49"/>
      <c r="D25" s="58"/>
    </row>
    <row r="26" spans="1:4" x14ac:dyDescent="0.4">
      <c r="A26" s="49"/>
      <c r="B26" s="48"/>
      <c r="C26" s="49"/>
      <c r="D26" s="58"/>
    </row>
    <row r="27" spans="1:4" x14ac:dyDescent="0.4">
      <c r="A27" s="49"/>
      <c r="B27" s="48"/>
      <c r="C27" s="49"/>
      <c r="D27" s="58"/>
    </row>
    <row r="28" spans="1:4" x14ac:dyDescent="0.4">
      <c r="A28" s="52"/>
      <c r="B28" s="48"/>
      <c r="C28" s="49"/>
      <c r="D28" s="58"/>
    </row>
    <row r="29" spans="1:4" x14ac:dyDescent="0.4">
      <c r="A29" s="52"/>
      <c r="B29" s="48"/>
      <c r="C29" s="49"/>
      <c r="D29" s="58"/>
    </row>
    <row r="30" spans="1:4" ht="18.45" x14ac:dyDescent="0.5">
      <c r="A30" s="45"/>
      <c r="B30" s="81" t="s">
        <v>66</v>
      </c>
      <c r="C30" s="81"/>
      <c r="D30" s="80">
        <f>SUM(D17:D29)</f>
        <v>781130</v>
      </c>
    </row>
    <row r="31" spans="1:4" x14ac:dyDescent="0.4">
      <c r="A31" s="10"/>
      <c r="B31" s="10"/>
      <c r="C31" s="10" t="s">
        <v>102</v>
      </c>
      <c r="D31" s="75">
        <v>0.18</v>
      </c>
    </row>
    <row r="32" spans="1:4" x14ac:dyDescent="0.4">
      <c r="A32" s="10"/>
      <c r="B32" s="10"/>
      <c r="C32" s="10"/>
      <c r="D32" s="76">
        <f>D30*D31</f>
        <v>140603.4</v>
      </c>
    </row>
    <row r="33" spans="1:4" ht="18.45" x14ac:dyDescent="0.5">
      <c r="A33" s="77"/>
      <c r="B33" s="88" t="s">
        <v>104</v>
      </c>
      <c r="C33" s="88"/>
      <c r="D33" s="78">
        <f>D30+D32</f>
        <v>921733.4</v>
      </c>
    </row>
  </sheetData>
  <mergeCells count="4">
    <mergeCell ref="B30:C30"/>
    <mergeCell ref="A14:D14"/>
    <mergeCell ref="A15:D15"/>
    <mergeCell ref="B33:C3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1"/>
  <sheetViews>
    <sheetView tabSelected="1" topLeftCell="A51" zoomScaleNormal="100" workbookViewId="0">
      <selection activeCell="D59" sqref="D59:D61"/>
    </sheetView>
  </sheetViews>
  <sheetFormatPr defaultColWidth="11.23046875" defaultRowHeight="14.6" x14ac:dyDescent="0.4"/>
  <cols>
    <col min="1" max="1" width="14.07421875" customWidth="1"/>
    <col min="2" max="2" width="50.84375" customWidth="1"/>
    <col min="3" max="3" width="6.765625" customWidth="1"/>
    <col min="4" max="4" width="12.07421875" style="17" customWidth="1"/>
    <col min="6" max="6" width="12.69140625" bestFit="1" customWidth="1"/>
    <col min="7" max="7" width="28.07421875" customWidth="1"/>
    <col min="256" max="256" width="12.07421875" customWidth="1"/>
    <col min="257" max="257" width="47.23046875" customWidth="1"/>
    <col min="258" max="258" width="6.765625" customWidth="1"/>
    <col min="259" max="259" width="12.07421875" customWidth="1"/>
    <col min="512" max="512" width="12.07421875" customWidth="1"/>
    <col min="513" max="513" width="47.23046875" customWidth="1"/>
    <col min="514" max="514" width="6.765625" customWidth="1"/>
    <col min="515" max="515" width="12.07421875" customWidth="1"/>
    <col min="768" max="768" width="12.07421875" customWidth="1"/>
    <col min="769" max="769" width="47.23046875" customWidth="1"/>
    <col min="770" max="770" width="6.765625" customWidth="1"/>
    <col min="771" max="771" width="12.07421875" customWidth="1"/>
    <col min="1024" max="1024" width="12.07421875" customWidth="1"/>
    <col min="1025" max="1025" width="47.23046875" customWidth="1"/>
    <col min="1026" max="1026" width="6.765625" customWidth="1"/>
    <col min="1027" max="1027" width="12.07421875" customWidth="1"/>
    <col min="1280" max="1280" width="12.07421875" customWidth="1"/>
    <col min="1281" max="1281" width="47.23046875" customWidth="1"/>
    <col min="1282" max="1282" width="6.765625" customWidth="1"/>
    <col min="1283" max="1283" width="12.07421875" customWidth="1"/>
    <col min="1536" max="1536" width="12.07421875" customWidth="1"/>
    <col min="1537" max="1537" width="47.23046875" customWidth="1"/>
    <col min="1538" max="1538" width="6.765625" customWidth="1"/>
    <col min="1539" max="1539" width="12.07421875" customWidth="1"/>
    <col min="1792" max="1792" width="12.07421875" customWidth="1"/>
    <col min="1793" max="1793" width="47.23046875" customWidth="1"/>
    <col min="1794" max="1794" width="6.765625" customWidth="1"/>
    <col min="1795" max="1795" width="12.07421875" customWidth="1"/>
    <col min="2048" max="2048" width="12.07421875" customWidth="1"/>
    <col min="2049" max="2049" width="47.23046875" customWidth="1"/>
    <col min="2050" max="2050" width="6.765625" customWidth="1"/>
    <col min="2051" max="2051" width="12.07421875" customWidth="1"/>
    <col min="2304" max="2304" width="12.07421875" customWidth="1"/>
    <col min="2305" max="2305" width="47.23046875" customWidth="1"/>
    <col min="2306" max="2306" width="6.765625" customWidth="1"/>
    <col min="2307" max="2307" width="12.07421875" customWidth="1"/>
    <col min="2560" max="2560" width="12.07421875" customWidth="1"/>
    <col min="2561" max="2561" width="47.23046875" customWidth="1"/>
    <col min="2562" max="2562" width="6.765625" customWidth="1"/>
    <col min="2563" max="2563" width="12.07421875" customWidth="1"/>
    <col min="2816" max="2816" width="12.07421875" customWidth="1"/>
    <col min="2817" max="2817" width="47.23046875" customWidth="1"/>
    <col min="2818" max="2818" width="6.765625" customWidth="1"/>
    <col min="2819" max="2819" width="12.07421875" customWidth="1"/>
    <col min="3072" max="3072" width="12.07421875" customWidth="1"/>
    <col min="3073" max="3073" width="47.23046875" customWidth="1"/>
    <col min="3074" max="3074" width="6.765625" customWidth="1"/>
    <col min="3075" max="3075" width="12.07421875" customWidth="1"/>
    <col min="3328" max="3328" width="12.07421875" customWidth="1"/>
    <col min="3329" max="3329" width="47.23046875" customWidth="1"/>
    <col min="3330" max="3330" width="6.765625" customWidth="1"/>
    <col min="3331" max="3331" width="12.07421875" customWidth="1"/>
    <col min="3584" max="3584" width="12.07421875" customWidth="1"/>
    <col min="3585" max="3585" width="47.23046875" customWidth="1"/>
    <col min="3586" max="3586" width="6.765625" customWidth="1"/>
    <col min="3587" max="3587" width="12.07421875" customWidth="1"/>
    <col min="3840" max="3840" width="12.07421875" customWidth="1"/>
    <col min="3841" max="3841" width="47.23046875" customWidth="1"/>
    <col min="3842" max="3842" width="6.765625" customWidth="1"/>
    <col min="3843" max="3843" width="12.07421875" customWidth="1"/>
    <col min="4096" max="4096" width="12.07421875" customWidth="1"/>
    <col min="4097" max="4097" width="47.23046875" customWidth="1"/>
    <col min="4098" max="4098" width="6.765625" customWidth="1"/>
    <col min="4099" max="4099" width="12.07421875" customWidth="1"/>
    <col min="4352" max="4352" width="12.07421875" customWidth="1"/>
    <col min="4353" max="4353" width="47.23046875" customWidth="1"/>
    <col min="4354" max="4354" width="6.765625" customWidth="1"/>
    <col min="4355" max="4355" width="12.07421875" customWidth="1"/>
    <col min="4608" max="4608" width="12.07421875" customWidth="1"/>
    <col min="4609" max="4609" width="47.23046875" customWidth="1"/>
    <col min="4610" max="4610" width="6.765625" customWidth="1"/>
    <col min="4611" max="4611" width="12.07421875" customWidth="1"/>
    <col min="4864" max="4864" width="12.07421875" customWidth="1"/>
    <col min="4865" max="4865" width="47.23046875" customWidth="1"/>
    <col min="4866" max="4866" width="6.765625" customWidth="1"/>
    <col min="4867" max="4867" width="12.07421875" customWidth="1"/>
    <col min="5120" max="5120" width="12.07421875" customWidth="1"/>
    <col min="5121" max="5121" width="47.23046875" customWidth="1"/>
    <col min="5122" max="5122" width="6.765625" customWidth="1"/>
    <col min="5123" max="5123" width="12.07421875" customWidth="1"/>
    <col min="5376" max="5376" width="12.07421875" customWidth="1"/>
    <col min="5377" max="5377" width="47.23046875" customWidth="1"/>
    <col min="5378" max="5378" width="6.765625" customWidth="1"/>
    <col min="5379" max="5379" width="12.07421875" customWidth="1"/>
    <col min="5632" max="5632" width="12.07421875" customWidth="1"/>
    <col min="5633" max="5633" width="47.23046875" customWidth="1"/>
    <col min="5634" max="5634" width="6.765625" customWidth="1"/>
    <col min="5635" max="5635" width="12.07421875" customWidth="1"/>
    <col min="5888" max="5888" width="12.07421875" customWidth="1"/>
    <col min="5889" max="5889" width="47.23046875" customWidth="1"/>
    <col min="5890" max="5890" width="6.765625" customWidth="1"/>
    <col min="5891" max="5891" width="12.07421875" customWidth="1"/>
    <col min="6144" max="6144" width="12.07421875" customWidth="1"/>
    <col min="6145" max="6145" width="47.23046875" customWidth="1"/>
    <col min="6146" max="6146" width="6.765625" customWidth="1"/>
    <col min="6147" max="6147" width="12.07421875" customWidth="1"/>
    <col min="6400" max="6400" width="12.07421875" customWidth="1"/>
    <col min="6401" max="6401" width="47.23046875" customWidth="1"/>
    <col min="6402" max="6402" width="6.765625" customWidth="1"/>
    <col min="6403" max="6403" width="12.07421875" customWidth="1"/>
    <col min="6656" max="6656" width="12.07421875" customWidth="1"/>
    <col min="6657" max="6657" width="47.23046875" customWidth="1"/>
    <col min="6658" max="6658" width="6.765625" customWidth="1"/>
    <col min="6659" max="6659" width="12.07421875" customWidth="1"/>
    <col min="6912" max="6912" width="12.07421875" customWidth="1"/>
    <col min="6913" max="6913" width="47.23046875" customWidth="1"/>
    <col min="6914" max="6914" width="6.765625" customWidth="1"/>
    <col min="6915" max="6915" width="12.07421875" customWidth="1"/>
    <col min="7168" max="7168" width="12.07421875" customWidth="1"/>
    <col min="7169" max="7169" width="47.23046875" customWidth="1"/>
    <col min="7170" max="7170" width="6.765625" customWidth="1"/>
    <col min="7171" max="7171" width="12.07421875" customWidth="1"/>
    <col min="7424" max="7424" width="12.07421875" customWidth="1"/>
    <col min="7425" max="7425" width="47.23046875" customWidth="1"/>
    <col min="7426" max="7426" width="6.765625" customWidth="1"/>
    <col min="7427" max="7427" width="12.07421875" customWidth="1"/>
    <col min="7680" max="7680" width="12.07421875" customWidth="1"/>
    <col min="7681" max="7681" width="47.23046875" customWidth="1"/>
    <col min="7682" max="7682" width="6.765625" customWidth="1"/>
    <col min="7683" max="7683" width="12.07421875" customWidth="1"/>
    <col min="7936" max="7936" width="12.07421875" customWidth="1"/>
    <col min="7937" max="7937" width="47.23046875" customWidth="1"/>
    <col min="7938" max="7938" width="6.765625" customWidth="1"/>
    <col min="7939" max="7939" width="12.07421875" customWidth="1"/>
    <col min="8192" max="8192" width="12.07421875" customWidth="1"/>
    <col min="8193" max="8193" width="47.23046875" customWidth="1"/>
    <col min="8194" max="8194" width="6.765625" customWidth="1"/>
    <col min="8195" max="8195" width="12.07421875" customWidth="1"/>
    <col min="8448" max="8448" width="12.07421875" customWidth="1"/>
    <col min="8449" max="8449" width="47.23046875" customWidth="1"/>
    <col min="8450" max="8450" width="6.765625" customWidth="1"/>
    <col min="8451" max="8451" width="12.07421875" customWidth="1"/>
    <col min="8704" max="8704" width="12.07421875" customWidth="1"/>
    <col min="8705" max="8705" width="47.23046875" customWidth="1"/>
    <col min="8706" max="8706" width="6.765625" customWidth="1"/>
    <col min="8707" max="8707" width="12.07421875" customWidth="1"/>
    <col min="8960" max="8960" width="12.07421875" customWidth="1"/>
    <col min="8961" max="8961" width="47.23046875" customWidth="1"/>
    <col min="8962" max="8962" width="6.765625" customWidth="1"/>
    <col min="8963" max="8963" width="12.07421875" customWidth="1"/>
    <col min="9216" max="9216" width="12.07421875" customWidth="1"/>
    <col min="9217" max="9217" width="47.23046875" customWidth="1"/>
    <col min="9218" max="9218" width="6.765625" customWidth="1"/>
    <col min="9219" max="9219" width="12.07421875" customWidth="1"/>
    <col min="9472" max="9472" width="12.07421875" customWidth="1"/>
    <col min="9473" max="9473" width="47.23046875" customWidth="1"/>
    <col min="9474" max="9474" width="6.765625" customWidth="1"/>
    <col min="9475" max="9475" width="12.07421875" customWidth="1"/>
    <col min="9728" max="9728" width="12.07421875" customWidth="1"/>
    <col min="9729" max="9729" width="47.23046875" customWidth="1"/>
    <col min="9730" max="9730" width="6.765625" customWidth="1"/>
    <col min="9731" max="9731" width="12.07421875" customWidth="1"/>
    <col min="9984" max="9984" width="12.07421875" customWidth="1"/>
    <col min="9985" max="9985" width="47.23046875" customWidth="1"/>
    <col min="9986" max="9986" width="6.765625" customWidth="1"/>
    <col min="9987" max="9987" width="12.07421875" customWidth="1"/>
    <col min="10240" max="10240" width="12.07421875" customWidth="1"/>
    <col min="10241" max="10241" width="47.23046875" customWidth="1"/>
    <col min="10242" max="10242" width="6.765625" customWidth="1"/>
    <col min="10243" max="10243" width="12.07421875" customWidth="1"/>
    <col min="10496" max="10496" width="12.07421875" customWidth="1"/>
    <col min="10497" max="10497" width="47.23046875" customWidth="1"/>
    <col min="10498" max="10498" width="6.765625" customWidth="1"/>
    <col min="10499" max="10499" width="12.07421875" customWidth="1"/>
    <col min="10752" max="10752" width="12.07421875" customWidth="1"/>
    <col min="10753" max="10753" width="47.23046875" customWidth="1"/>
    <col min="10754" max="10754" width="6.765625" customWidth="1"/>
    <col min="10755" max="10755" width="12.07421875" customWidth="1"/>
    <col min="11008" max="11008" width="12.07421875" customWidth="1"/>
    <col min="11009" max="11009" width="47.23046875" customWidth="1"/>
    <col min="11010" max="11010" width="6.765625" customWidth="1"/>
    <col min="11011" max="11011" width="12.07421875" customWidth="1"/>
    <col min="11264" max="11264" width="12.07421875" customWidth="1"/>
    <col min="11265" max="11265" width="47.23046875" customWidth="1"/>
    <col min="11266" max="11266" width="6.765625" customWidth="1"/>
    <col min="11267" max="11267" width="12.07421875" customWidth="1"/>
    <col min="11520" max="11520" width="12.07421875" customWidth="1"/>
    <col min="11521" max="11521" width="47.23046875" customWidth="1"/>
    <col min="11522" max="11522" width="6.765625" customWidth="1"/>
    <col min="11523" max="11523" width="12.07421875" customWidth="1"/>
    <col min="11776" max="11776" width="12.07421875" customWidth="1"/>
    <col min="11777" max="11777" width="47.23046875" customWidth="1"/>
    <col min="11778" max="11778" width="6.765625" customWidth="1"/>
    <col min="11779" max="11779" width="12.07421875" customWidth="1"/>
    <col min="12032" max="12032" width="12.07421875" customWidth="1"/>
    <col min="12033" max="12033" width="47.23046875" customWidth="1"/>
    <col min="12034" max="12034" width="6.765625" customWidth="1"/>
    <col min="12035" max="12035" width="12.07421875" customWidth="1"/>
    <col min="12288" max="12288" width="12.07421875" customWidth="1"/>
    <col min="12289" max="12289" width="47.23046875" customWidth="1"/>
    <col min="12290" max="12290" width="6.765625" customWidth="1"/>
    <col min="12291" max="12291" width="12.07421875" customWidth="1"/>
    <col min="12544" max="12544" width="12.07421875" customWidth="1"/>
    <col min="12545" max="12545" width="47.23046875" customWidth="1"/>
    <col min="12546" max="12546" width="6.765625" customWidth="1"/>
    <col min="12547" max="12547" width="12.07421875" customWidth="1"/>
    <col min="12800" max="12800" width="12.07421875" customWidth="1"/>
    <col min="12801" max="12801" width="47.23046875" customWidth="1"/>
    <col min="12802" max="12802" width="6.765625" customWidth="1"/>
    <col min="12803" max="12803" width="12.07421875" customWidth="1"/>
    <col min="13056" max="13056" width="12.07421875" customWidth="1"/>
    <col min="13057" max="13057" width="47.23046875" customWidth="1"/>
    <col min="13058" max="13058" width="6.765625" customWidth="1"/>
    <col min="13059" max="13059" width="12.07421875" customWidth="1"/>
    <col min="13312" max="13312" width="12.07421875" customWidth="1"/>
    <col min="13313" max="13313" width="47.23046875" customWidth="1"/>
    <col min="13314" max="13314" width="6.765625" customWidth="1"/>
    <col min="13315" max="13315" width="12.07421875" customWidth="1"/>
    <col min="13568" max="13568" width="12.07421875" customWidth="1"/>
    <col min="13569" max="13569" width="47.23046875" customWidth="1"/>
    <col min="13570" max="13570" width="6.765625" customWidth="1"/>
    <col min="13571" max="13571" width="12.07421875" customWidth="1"/>
    <col min="13824" max="13824" width="12.07421875" customWidth="1"/>
    <col min="13825" max="13825" width="47.23046875" customWidth="1"/>
    <col min="13826" max="13826" width="6.765625" customWidth="1"/>
    <col min="13827" max="13827" width="12.07421875" customWidth="1"/>
    <col min="14080" max="14080" width="12.07421875" customWidth="1"/>
    <col min="14081" max="14081" width="47.23046875" customWidth="1"/>
    <col min="14082" max="14082" width="6.765625" customWidth="1"/>
    <col min="14083" max="14083" width="12.07421875" customWidth="1"/>
    <col min="14336" max="14336" width="12.07421875" customWidth="1"/>
    <col min="14337" max="14337" width="47.23046875" customWidth="1"/>
    <col min="14338" max="14338" width="6.765625" customWidth="1"/>
    <col min="14339" max="14339" width="12.07421875" customWidth="1"/>
    <col min="14592" max="14592" width="12.07421875" customWidth="1"/>
    <col min="14593" max="14593" width="47.23046875" customWidth="1"/>
    <col min="14594" max="14594" width="6.765625" customWidth="1"/>
    <col min="14595" max="14595" width="12.07421875" customWidth="1"/>
    <col min="14848" max="14848" width="12.07421875" customWidth="1"/>
    <col min="14849" max="14849" width="47.23046875" customWidth="1"/>
    <col min="14850" max="14850" width="6.765625" customWidth="1"/>
    <col min="14851" max="14851" width="12.07421875" customWidth="1"/>
    <col min="15104" max="15104" width="12.07421875" customWidth="1"/>
    <col min="15105" max="15105" width="47.23046875" customWidth="1"/>
    <col min="15106" max="15106" width="6.765625" customWidth="1"/>
    <col min="15107" max="15107" width="12.07421875" customWidth="1"/>
    <col min="15360" max="15360" width="12.07421875" customWidth="1"/>
    <col min="15361" max="15361" width="47.23046875" customWidth="1"/>
    <col min="15362" max="15362" width="6.765625" customWidth="1"/>
    <col min="15363" max="15363" width="12.07421875" customWidth="1"/>
    <col min="15616" max="15616" width="12.07421875" customWidth="1"/>
    <col min="15617" max="15617" width="47.23046875" customWidth="1"/>
    <col min="15618" max="15618" width="6.765625" customWidth="1"/>
    <col min="15619" max="15619" width="12.07421875" customWidth="1"/>
    <col min="15872" max="15872" width="12.07421875" customWidth="1"/>
    <col min="15873" max="15873" width="47.23046875" customWidth="1"/>
    <col min="15874" max="15874" width="6.765625" customWidth="1"/>
    <col min="15875" max="15875" width="12.07421875" customWidth="1"/>
    <col min="16128" max="16128" width="12.07421875" customWidth="1"/>
    <col min="16129" max="16129" width="47.23046875" customWidth="1"/>
    <col min="16130" max="16130" width="6.765625" customWidth="1"/>
    <col min="16131" max="16131" width="12.07421875" customWidth="1"/>
  </cols>
  <sheetData>
    <row r="1" spans="1:7" x14ac:dyDescent="0.4">
      <c r="A1" s="91" t="s">
        <v>0</v>
      </c>
      <c r="B1" s="92"/>
      <c r="C1" s="92"/>
      <c r="D1" s="92"/>
      <c r="E1" s="92"/>
      <c r="F1" s="92"/>
    </row>
    <row r="2" spans="1:7" x14ac:dyDescent="0.4">
      <c r="A2" s="93" t="s">
        <v>84</v>
      </c>
      <c r="B2" s="93"/>
      <c r="C2" s="93"/>
      <c r="D2" s="93"/>
      <c r="E2" s="93"/>
      <c r="F2" s="93"/>
    </row>
    <row r="3" spans="1:7" x14ac:dyDescent="0.4">
      <c r="A3" s="2" t="s">
        <v>1</v>
      </c>
      <c r="B3" s="3" t="s">
        <v>17</v>
      </c>
      <c r="C3" s="89" t="s">
        <v>85</v>
      </c>
      <c r="D3" s="89"/>
      <c r="E3" s="94">
        <v>44950</v>
      </c>
      <c r="F3" s="94"/>
    </row>
    <row r="4" spans="1:7" x14ac:dyDescent="0.4">
      <c r="A4" s="2" t="s">
        <v>2</v>
      </c>
      <c r="B4" s="3" t="s">
        <v>55</v>
      </c>
      <c r="C4" s="1"/>
      <c r="D4" s="4"/>
      <c r="E4" s="10"/>
      <c r="F4" s="10"/>
    </row>
    <row r="5" spans="1:7" x14ac:dyDescent="0.4">
      <c r="A5" s="2" t="s">
        <v>70</v>
      </c>
      <c r="B5" s="44" t="s">
        <v>71</v>
      </c>
      <c r="C5" s="1"/>
      <c r="D5" s="5"/>
      <c r="E5" s="10"/>
      <c r="F5" s="10"/>
    </row>
    <row r="6" spans="1:7" x14ac:dyDescent="0.4">
      <c r="A6" s="54" t="s">
        <v>14</v>
      </c>
      <c r="B6" s="37" t="s">
        <v>3</v>
      </c>
      <c r="C6" s="37" t="s">
        <v>4</v>
      </c>
      <c r="D6" s="37" t="s">
        <v>5</v>
      </c>
      <c r="E6" s="37" t="s">
        <v>29</v>
      </c>
      <c r="F6" s="37" t="s">
        <v>45</v>
      </c>
      <c r="G6" s="66" t="s">
        <v>93</v>
      </c>
    </row>
    <row r="7" spans="1:7" x14ac:dyDescent="0.4">
      <c r="A7" s="67" t="s">
        <v>39</v>
      </c>
      <c r="B7" s="68" t="s">
        <v>15</v>
      </c>
      <c r="C7" s="61"/>
      <c r="D7" s="61"/>
      <c r="E7" s="61"/>
      <c r="F7" s="61"/>
    </row>
    <row r="8" spans="1:7" ht="23.6" customHeight="1" x14ac:dyDescent="0.4">
      <c r="A8" s="6" t="s">
        <v>11</v>
      </c>
      <c r="B8" s="43" t="s">
        <v>96</v>
      </c>
      <c r="C8" s="9" t="s">
        <v>16</v>
      </c>
      <c r="D8" s="9">
        <v>24</v>
      </c>
      <c r="E8" s="9">
        <v>770</v>
      </c>
      <c r="F8" s="9">
        <f t="shared" ref="F8:F14" si="0">E8*D8</f>
        <v>18480</v>
      </c>
      <c r="G8" t="s">
        <v>94</v>
      </c>
    </row>
    <row r="9" spans="1:7" x14ac:dyDescent="0.4">
      <c r="A9" s="7" t="s">
        <v>6</v>
      </c>
      <c r="B9" s="8" t="s">
        <v>97</v>
      </c>
      <c r="C9" s="9" t="s">
        <v>16</v>
      </c>
      <c r="D9" s="9">
        <v>9</v>
      </c>
      <c r="E9" s="9">
        <v>1250</v>
      </c>
      <c r="F9" s="9">
        <f t="shared" si="0"/>
        <v>11250</v>
      </c>
      <c r="G9" t="s">
        <v>94</v>
      </c>
    </row>
    <row r="10" spans="1:7" ht="36" x14ac:dyDescent="0.4">
      <c r="A10" s="7" t="s">
        <v>8</v>
      </c>
      <c r="B10" s="43" t="s">
        <v>98</v>
      </c>
      <c r="C10" s="9" t="s">
        <v>16</v>
      </c>
      <c r="D10" s="9">
        <v>2</v>
      </c>
      <c r="E10" s="9">
        <v>14000</v>
      </c>
      <c r="F10" s="9">
        <f t="shared" si="0"/>
        <v>28000</v>
      </c>
      <c r="G10" t="s">
        <v>94</v>
      </c>
    </row>
    <row r="11" spans="1:7" ht="19.5" customHeight="1" x14ac:dyDescent="0.4">
      <c r="A11" s="7" t="s">
        <v>9</v>
      </c>
      <c r="B11" s="72" t="s">
        <v>99</v>
      </c>
      <c r="C11" s="9" t="s">
        <v>16</v>
      </c>
      <c r="D11" s="9">
        <v>2</v>
      </c>
      <c r="E11" s="9">
        <v>1450</v>
      </c>
      <c r="F11" s="9">
        <f t="shared" si="0"/>
        <v>2900</v>
      </c>
      <c r="G11" t="s">
        <v>94</v>
      </c>
    </row>
    <row r="12" spans="1:7" x14ac:dyDescent="0.4">
      <c r="A12" s="7" t="s">
        <v>10</v>
      </c>
      <c r="B12" s="8" t="s">
        <v>72</v>
      </c>
      <c r="C12" s="7" t="s">
        <v>16</v>
      </c>
      <c r="D12" s="7">
        <v>2</v>
      </c>
      <c r="E12" s="9">
        <v>150</v>
      </c>
      <c r="F12" s="9">
        <f t="shared" si="0"/>
        <v>300</v>
      </c>
    </row>
    <row r="13" spans="1:7" x14ac:dyDescent="0.4">
      <c r="A13" s="7" t="s">
        <v>73</v>
      </c>
      <c r="B13" s="8" t="s">
        <v>74</v>
      </c>
      <c r="C13" s="9" t="s">
        <v>7</v>
      </c>
      <c r="D13" s="7">
        <v>3</v>
      </c>
      <c r="E13" s="9">
        <v>220</v>
      </c>
      <c r="F13" s="9">
        <f t="shared" si="0"/>
        <v>660</v>
      </c>
      <c r="G13" t="s">
        <v>94</v>
      </c>
    </row>
    <row r="14" spans="1:7" x14ac:dyDescent="0.4">
      <c r="A14" s="7" t="s">
        <v>73</v>
      </c>
      <c r="B14" s="8" t="s">
        <v>75</v>
      </c>
      <c r="C14" s="9" t="s">
        <v>7</v>
      </c>
      <c r="D14" s="7">
        <v>6</v>
      </c>
      <c r="E14" s="9">
        <v>60</v>
      </c>
      <c r="F14" s="9">
        <f t="shared" si="0"/>
        <v>360</v>
      </c>
      <c r="G14" t="s">
        <v>94</v>
      </c>
    </row>
    <row r="15" spans="1:7" ht="24" x14ac:dyDescent="0.4">
      <c r="A15" s="7" t="s">
        <v>112</v>
      </c>
      <c r="B15" s="8" t="s">
        <v>113</v>
      </c>
      <c r="C15" s="9" t="s">
        <v>114</v>
      </c>
      <c r="D15" s="7">
        <f>Summry!C3</f>
        <v>10</v>
      </c>
      <c r="E15" s="9"/>
      <c r="F15" s="127">
        <v>48800</v>
      </c>
    </row>
    <row r="16" spans="1:7" ht="24" x14ac:dyDescent="0.4">
      <c r="A16" s="7"/>
      <c r="B16" s="8" t="s">
        <v>115</v>
      </c>
      <c r="C16" s="9" t="s">
        <v>114</v>
      </c>
      <c r="D16" s="7">
        <f>Summry!D3</f>
        <v>32</v>
      </c>
      <c r="E16" s="9"/>
      <c r="F16" s="128"/>
    </row>
    <row r="17" spans="1:7" ht="24" x14ac:dyDescent="0.4">
      <c r="A17" s="7"/>
      <c r="B17" s="8" t="s">
        <v>116</v>
      </c>
      <c r="C17" s="9" t="s">
        <v>114</v>
      </c>
      <c r="D17" s="7">
        <f>Summry!E3</f>
        <v>2</v>
      </c>
      <c r="E17" s="9"/>
      <c r="F17" s="129"/>
    </row>
    <row r="18" spans="1:7" x14ac:dyDescent="0.4">
      <c r="A18" s="7"/>
      <c r="B18" s="8" t="s">
        <v>117</v>
      </c>
      <c r="C18" s="9"/>
      <c r="D18" s="7"/>
      <c r="E18" s="9"/>
      <c r="F18" s="9"/>
    </row>
    <row r="19" spans="1:7" x14ac:dyDescent="0.4">
      <c r="A19" s="9" t="s">
        <v>11</v>
      </c>
      <c r="B19" s="11" t="s">
        <v>23</v>
      </c>
      <c r="C19" s="15" t="s">
        <v>7</v>
      </c>
      <c r="D19" s="9">
        <v>200</v>
      </c>
      <c r="E19" s="9">
        <v>52</v>
      </c>
      <c r="F19" s="9">
        <f>E19*D19</f>
        <v>10400</v>
      </c>
    </row>
    <row r="20" spans="1:7" x14ac:dyDescent="0.4">
      <c r="A20" s="9" t="s">
        <v>6</v>
      </c>
      <c r="B20" s="11" t="s">
        <v>47</v>
      </c>
      <c r="C20" s="9" t="s">
        <v>7</v>
      </c>
      <c r="D20" s="9">
        <v>300</v>
      </c>
      <c r="E20" s="9">
        <v>52</v>
      </c>
      <c r="F20" s="9">
        <f>E20*D20</f>
        <v>15600</v>
      </c>
    </row>
    <row r="21" spans="1:7" x14ac:dyDescent="0.4">
      <c r="A21" s="13" t="s">
        <v>88</v>
      </c>
      <c r="B21" s="14" t="s">
        <v>48</v>
      </c>
      <c r="C21" s="13" t="s">
        <v>7</v>
      </c>
      <c r="D21" s="13">
        <v>200</v>
      </c>
      <c r="E21" s="13">
        <v>45</v>
      </c>
      <c r="F21" s="13">
        <f>E21*D21</f>
        <v>9000</v>
      </c>
    </row>
    <row r="22" spans="1:7" x14ac:dyDescent="0.4">
      <c r="A22" s="7"/>
      <c r="B22" s="8" t="str">
        <f>B68</f>
        <v>Taging All DB and switch socket (Total outlet-7)</v>
      </c>
      <c r="C22" s="9" t="s">
        <v>118</v>
      </c>
      <c r="D22" s="7">
        <v>2</v>
      </c>
      <c r="E22" s="62">
        <v>2500</v>
      </c>
      <c r="F22" s="62">
        <f>E22*D22</f>
        <v>5000</v>
      </c>
    </row>
    <row r="23" spans="1:7" x14ac:dyDescent="0.4">
      <c r="A23" s="7"/>
      <c r="B23" s="8"/>
      <c r="C23" s="9"/>
      <c r="D23" s="7"/>
      <c r="E23" s="9"/>
      <c r="F23" s="9"/>
    </row>
    <row r="24" spans="1:7" x14ac:dyDescent="0.4">
      <c r="A24" s="59" t="s">
        <v>40</v>
      </c>
      <c r="B24" s="60" t="s">
        <v>18</v>
      </c>
      <c r="C24" s="62"/>
      <c r="D24" s="59"/>
      <c r="E24" s="61"/>
      <c r="F24" s="61"/>
    </row>
    <row r="25" spans="1:7" x14ac:dyDescent="0.4">
      <c r="A25" s="7" t="s">
        <v>11</v>
      </c>
      <c r="B25" s="8" t="s">
        <v>96</v>
      </c>
      <c r="C25" s="9" t="s">
        <v>16</v>
      </c>
      <c r="D25" s="7">
        <v>31</v>
      </c>
      <c r="E25" s="9">
        <v>770</v>
      </c>
      <c r="F25" s="9">
        <f>E25*D25</f>
        <v>23870</v>
      </c>
      <c r="G25" t="s">
        <v>94</v>
      </c>
    </row>
    <row r="26" spans="1:7" x14ac:dyDescent="0.4">
      <c r="A26" s="7" t="s">
        <v>6</v>
      </c>
      <c r="B26" s="8" t="s">
        <v>72</v>
      </c>
      <c r="C26" s="9" t="s">
        <v>16</v>
      </c>
      <c r="D26" s="7">
        <v>1</v>
      </c>
      <c r="E26" s="9">
        <v>150</v>
      </c>
      <c r="F26" s="9">
        <f>E26*D26</f>
        <v>150</v>
      </c>
    </row>
    <row r="27" spans="1:7" ht="14.6" customHeight="1" x14ac:dyDescent="0.4">
      <c r="A27" s="9" t="s">
        <v>8</v>
      </c>
      <c r="B27" s="10" t="s">
        <v>20</v>
      </c>
      <c r="C27" s="9" t="s">
        <v>16</v>
      </c>
      <c r="D27" s="7">
        <v>1</v>
      </c>
      <c r="E27" s="9">
        <v>80</v>
      </c>
      <c r="F27" s="9">
        <f>E27*D27</f>
        <v>80</v>
      </c>
    </row>
    <row r="28" spans="1:7" ht="24" x14ac:dyDescent="0.4">
      <c r="A28" s="7" t="s">
        <v>112</v>
      </c>
      <c r="B28" s="8" t="s">
        <v>113</v>
      </c>
      <c r="C28" s="9" t="s">
        <v>114</v>
      </c>
      <c r="D28" s="131">
        <v>9.5</v>
      </c>
      <c r="E28" s="9"/>
      <c r="F28" s="127">
        <v>48900</v>
      </c>
    </row>
    <row r="29" spans="1:7" ht="24" x14ac:dyDescent="0.4">
      <c r="A29" s="7"/>
      <c r="B29" s="8" t="s">
        <v>115</v>
      </c>
      <c r="C29" s="9" t="s">
        <v>114</v>
      </c>
      <c r="D29" s="130">
        <v>32.5</v>
      </c>
      <c r="E29" s="9"/>
      <c r="F29" s="128"/>
    </row>
    <row r="30" spans="1:7" ht="24" x14ac:dyDescent="0.4">
      <c r="A30" s="7"/>
      <c r="B30" s="8" t="s">
        <v>116</v>
      </c>
      <c r="C30" s="9" t="s">
        <v>114</v>
      </c>
      <c r="D30" s="130">
        <v>2</v>
      </c>
      <c r="E30" s="9"/>
      <c r="F30" s="129"/>
    </row>
    <row r="31" spans="1:7" x14ac:dyDescent="0.4">
      <c r="A31" s="61" t="s">
        <v>41</v>
      </c>
      <c r="B31" s="64" t="s">
        <v>68</v>
      </c>
      <c r="C31" s="62"/>
      <c r="D31" s="62"/>
      <c r="E31" s="62"/>
      <c r="F31" s="62"/>
    </row>
    <row r="32" spans="1:7" x14ac:dyDescent="0.4">
      <c r="A32" s="7" t="s">
        <v>11</v>
      </c>
      <c r="B32" s="8" t="s">
        <v>96</v>
      </c>
      <c r="C32" s="9" t="s">
        <v>12</v>
      </c>
      <c r="D32" s="9">
        <v>29</v>
      </c>
      <c r="E32" s="9">
        <v>770</v>
      </c>
      <c r="F32" s="9">
        <f>E32*D32</f>
        <v>22330</v>
      </c>
      <c r="G32" t="s">
        <v>94</v>
      </c>
    </row>
    <row r="33" spans="1:7" x14ac:dyDescent="0.4">
      <c r="A33" s="7" t="s">
        <v>6</v>
      </c>
      <c r="B33" s="11" t="s">
        <v>100</v>
      </c>
      <c r="C33" s="9" t="s">
        <v>12</v>
      </c>
      <c r="D33" s="9">
        <v>5</v>
      </c>
      <c r="E33" s="9">
        <v>150</v>
      </c>
      <c r="F33" s="9">
        <f>E33*D33</f>
        <v>750</v>
      </c>
    </row>
    <row r="34" spans="1:7" ht="24" x14ac:dyDescent="0.4">
      <c r="A34" s="7" t="s">
        <v>8</v>
      </c>
      <c r="B34" s="8" t="s">
        <v>113</v>
      </c>
      <c r="C34" s="9" t="s">
        <v>114</v>
      </c>
      <c r="D34" s="131">
        <v>6.5</v>
      </c>
      <c r="E34" s="9"/>
      <c r="F34" s="127">
        <v>43175</v>
      </c>
    </row>
    <row r="35" spans="1:7" ht="24" x14ac:dyDescent="0.4">
      <c r="A35" s="7" t="s">
        <v>9</v>
      </c>
      <c r="B35" s="8" t="s">
        <v>115</v>
      </c>
      <c r="C35" s="9" t="s">
        <v>114</v>
      </c>
      <c r="D35" s="130">
        <v>32</v>
      </c>
      <c r="E35" s="9"/>
      <c r="F35" s="128"/>
    </row>
    <row r="36" spans="1:7" ht="24" x14ac:dyDescent="0.4">
      <c r="A36" s="7" t="s">
        <v>10</v>
      </c>
      <c r="B36" s="8" t="s">
        <v>116</v>
      </c>
      <c r="C36" s="9" t="s">
        <v>114</v>
      </c>
      <c r="D36" s="130">
        <v>2</v>
      </c>
      <c r="E36" s="9"/>
      <c r="F36" s="129"/>
    </row>
    <row r="37" spans="1:7" x14ac:dyDescent="0.4">
      <c r="A37" s="6"/>
      <c r="B37" s="69"/>
      <c r="C37" s="9"/>
      <c r="D37" s="9"/>
      <c r="E37" s="9"/>
      <c r="F37" s="9"/>
    </row>
    <row r="38" spans="1:7" x14ac:dyDescent="0.4">
      <c r="A38" s="61" t="s">
        <v>42</v>
      </c>
      <c r="B38" s="64" t="s">
        <v>19</v>
      </c>
      <c r="C38" s="62"/>
      <c r="D38" s="62"/>
      <c r="E38" s="62"/>
      <c r="F38" s="62"/>
    </row>
    <row r="39" spans="1:7" x14ac:dyDescent="0.4">
      <c r="A39" s="7" t="s">
        <v>11</v>
      </c>
      <c r="B39" s="8" t="s">
        <v>96</v>
      </c>
      <c r="C39" s="9" t="s">
        <v>16</v>
      </c>
      <c r="D39" s="9">
        <v>6</v>
      </c>
      <c r="E39" s="9">
        <v>770</v>
      </c>
      <c r="F39" s="9">
        <f>E39*D39</f>
        <v>4620</v>
      </c>
      <c r="G39" t="s">
        <v>94</v>
      </c>
    </row>
    <row r="40" spans="1:7" x14ac:dyDescent="0.4">
      <c r="A40" s="7" t="s">
        <v>6</v>
      </c>
      <c r="B40" s="11" t="s">
        <v>101</v>
      </c>
      <c r="C40" s="9" t="s">
        <v>16</v>
      </c>
      <c r="D40" s="9">
        <v>5</v>
      </c>
      <c r="E40" s="9">
        <v>150</v>
      </c>
      <c r="F40" s="9">
        <f>E40*D40</f>
        <v>750</v>
      </c>
    </row>
    <row r="41" spans="1:7" x14ac:dyDescent="0.4">
      <c r="A41" s="18" t="s">
        <v>8</v>
      </c>
      <c r="B41" s="10" t="s">
        <v>20</v>
      </c>
      <c r="C41" s="9" t="s">
        <v>16</v>
      </c>
      <c r="D41" s="9">
        <v>2</v>
      </c>
      <c r="E41" s="9">
        <v>80</v>
      </c>
      <c r="F41" s="9">
        <f>E41*D41</f>
        <v>160</v>
      </c>
    </row>
    <row r="42" spans="1:7" ht="24" x14ac:dyDescent="0.4">
      <c r="A42" s="7" t="s">
        <v>8</v>
      </c>
      <c r="B42" s="8" t="s">
        <v>113</v>
      </c>
      <c r="C42" s="9" t="s">
        <v>114</v>
      </c>
      <c r="D42" s="131">
        <v>7</v>
      </c>
      <c r="E42" s="9"/>
      <c r="F42" s="127">
        <v>44800</v>
      </c>
    </row>
    <row r="43" spans="1:7" ht="24" x14ac:dyDescent="0.4">
      <c r="A43" s="7" t="s">
        <v>9</v>
      </c>
      <c r="B43" s="8" t="s">
        <v>115</v>
      </c>
      <c r="C43" s="9" t="s">
        <v>114</v>
      </c>
      <c r="D43" s="130">
        <v>31</v>
      </c>
      <c r="E43" s="9"/>
      <c r="F43" s="128"/>
    </row>
    <row r="44" spans="1:7" ht="24" x14ac:dyDescent="0.4">
      <c r="A44" s="7" t="s">
        <v>10</v>
      </c>
      <c r="B44" s="8" t="s">
        <v>116</v>
      </c>
      <c r="C44" s="9" t="s">
        <v>114</v>
      </c>
      <c r="D44" s="130">
        <v>2</v>
      </c>
      <c r="E44" s="9"/>
      <c r="F44" s="129"/>
    </row>
    <row r="45" spans="1:7" x14ac:dyDescent="0.4">
      <c r="A45" s="9"/>
      <c r="B45" s="11"/>
      <c r="C45" s="9"/>
      <c r="D45" s="9"/>
      <c r="E45" s="9"/>
      <c r="F45" s="9"/>
    </row>
    <row r="46" spans="1:7" x14ac:dyDescent="0.4">
      <c r="A46" s="63" t="s">
        <v>43</v>
      </c>
      <c r="B46" s="64" t="s">
        <v>76</v>
      </c>
      <c r="C46" s="62"/>
      <c r="D46" s="62"/>
      <c r="E46" s="62"/>
      <c r="F46" s="62"/>
    </row>
    <row r="47" spans="1:7" x14ac:dyDescent="0.4">
      <c r="A47" s="9" t="s">
        <v>11</v>
      </c>
      <c r="B47" s="8" t="s">
        <v>58</v>
      </c>
      <c r="C47" s="9" t="s">
        <v>16</v>
      </c>
      <c r="D47" s="9">
        <v>35</v>
      </c>
      <c r="E47" s="9">
        <v>770</v>
      </c>
      <c r="F47" s="9">
        <f>E47*D47</f>
        <v>26950</v>
      </c>
      <c r="G47" t="s">
        <v>94</v>
      </c>
    </row>
    <row r="48" spans="1:7" x14ac:dyDescent="0.4">
      <c r="A48" s="9" t="s">
        <v>6</v>
      </c>
      <c r="B48" s="11" t="s">
        <v>21</v>
      </c>
      <c r="C48" s="9" t="s">
        <v>16</v>
      </c>
      <c r="D48" s="9">
        <v>3</v>
      </c>
      <c r="E48" s="9">
        <v>150</v>
      </c>
      <c r="F48" s="9">
        <f>E48*D48</f>
        <v>450</v>
      </c>
    </row>
    <row r="49" spans="1:7" x14ac:dyDescent="0.4">
      <c r="A49" s="9" t="s">
        <v>8</v>
      </c>
      <c r="B49" s="11" t="s">
        <v>24</v>
      </c>
      <c r="C49" s="9" t="s">
        <v>16</v>
      </c>
      <c r="D49" s="9">
        <v>7</v>
      </c>
      <c r="E49" s="9">
        <v>220</v>
      </c>
      <c r="F49" s="9">
        <f>E49*D49</f>
        <v>1540</v>
      </c>
    </row>
    <row r="50" spans="1:7" x14ac:dyDescent="0.4">
      <c r="A50" s="9" t="s">
        <v>9</v>
      </c>
      <c r="B50" s="11" t="s">
        <v>69</v>
      </c>
      <c r="C50" s="9" t="s">
        <v>16</v>
      </c>
      <c r="D50" s="9">
        <v>1</v>
      </c>
      <c r="E50" s="9">
        <v>2500</v>
      </c>
      <c r="F50" s="9">
        <f>E50*D50</f>
        <v>2500</v>
      </c>
    </row>
    <row r="51" spans="1:7" x14ac:dyDescent="0.4">
      <c r="A51" s="13" t="s">
        <v>10</v>
      </c>
      <c r="B51" s="14" t="s">
        <v>61</v>
      </c>
      <c r="C51" s="13" t="s">
        <v>60</v>
      </c>
      <c r="D51" s="13">
        <v>16</v>
      </c>
      <c r="E51" s="9">
        <v>180</v>
      </c>
      <c r="F51" s="9">
        <f>E51*D51</f>
        <v>2880</v>
      </c>
    </row>
    <row r="52" spans="1:7" ht="24" x14ac:dyDescent="0.4">
      <c r="A52" s="7" t="s">
        <v>8</v>
      </c>
      <c r="B52" s="8" t="s">
        <v>113</v>
      </c>
      <c r="C52" s="9" t="s">
        <v>114</v>
      </c>
      <c r="D52" s="131">
        <v>6</v>
      </c>
      <c r="E52" s="9"/>
      <c r="F52" s="127">
        <v>40925</v>
      </c>
    </row>
    <row r="53" spans="1:7" ht="24" x14ac:dyDescent="0.4">
      <c r="A53" s="7" t="s">
        <v>9</v>
      </c>
      <c r="B53" s="8" t="s">
        <v>115</v>
      </c>
      <c r="C53" s="9" t="s">
        <v>114</v>
      </c>
      <c r="D53" s="130">
        <v>29</v>
      </c>
      <c r="E53" s="9"/>
      <c r="F53" s="128"/>
    </row>
    <row r="54" spans="1:7" ht="24" x14ac:dyDescent="0.4">
      <c r="A54" s="7" t="s">
        <v>10</v>
      </c>
      <c r="B54" s="8" t="s">
        <v>116</v>
      </c>
      <c r="C54" s="9" t="s">
        <v>114</v>
      </c>
      <c r="D54" s="130">
        <v>1.5</v>
      </c>
      <c r="E54" s="9"/>
      <c r="F54" s="129"/>
    </row>
    <row r="55" spans="1:7" x14ac:dyDescent="0.4">
      <c r="A55" s="63" t="s">
        <v>44</v>
      </c>
      <c r="B55" s="64" t="s">
        <v>22</v>
      </c>
      <c r="C55" s="62"/>
      <c r="D55" s="62"/>
      <c r="E55" s="62"/>
      <c r="F55" s="62"/>
    </row>
    <row r="56" spans="1:7" x14ac:dyDescent="0.4">
      <c r="A56" s="19" t="s">
        <v>11</v>
      </c>
      <c r="B56" s="11" t="s">
        <v>95</v>
      </c>
      <c r="C56" s="12" t="s">
        <v>16</v>
      </c>
      <c r="D56" s="9">
        <v>2</v>
      </c>
      <c r="E56" s="9">
        <v>1250</v>
      </c>
      <c r="F56" s="9">
        <f>E56*D56</f>
        <v>2500</v>
      </c>
    </row>
    <row r="57" spans="1:7" x14ac:dyDescent="0.4">
      <c r="A57" s="19" t="s">
        <v>6</v>
      </c>
      <c r="B57" s="8" t="s">
        <v>96</v>
      </c>
      <c r="C57" s="12" t="s">
        <v>16</v>
      </c>
      <c r="D57" s="9">
        <v>4</v>
      </c>
      <c r="E57" s="9">
        <v>770</v>
      </c>
      <c r="F57" s="9">
        <f>E57*D57</f>
        <v>3080</v>
      </c>
      <c r="G57" t="s">
        <v>94</v>
      </c>
    </row>
    <row r="58" spans="1:7" x14ac:dyDescent="0.4">
      <c r="A58" s="13" t="s">
        <v>8</v>
      </c>
      <c r="B58" s="14" t="s">
        <v>59</v>
      </c>
      <c r="C58" s="13" t="s">
        <v>16</v>
      </c>
      <c r="D58" s="13">
        <v>6</v>
      </c>
      <c r="E58" s="9">
        <v>45</v>
      </c>
      <c r="F58" s="9">
        <f>E58*D58</f>
        <v>270</v>
      </c>
    </row>
    <row r="59" spans="1:7" ht="24" x14ac:dyDescent="0.4">
      <c r="A59" s="7" t="s">
        <v>8</v>
      </c>
      <c r="B59" s="8" t="s">
        <v>113</v>
      </c>
      <c r="C59" s="9" t="s">
        <v>114</v>
      </c>
      <c r="D59" s="131">
        <v>6</v>
      </c>
      <c r="E59" s="9"/>
      <c r="F59" s="127">
        <v>40300</v>
      </c>
    </row>
    <row r="60" spans="1:7" ht="24" x14ac:dyDescent="0.4">
      <c r="A60" s="7" t="s">
        <v>9</v>
      </c>
      <c r="B60" s="8" t="s">
        <v>115</v>
      </c>
      <c r="C60" s="9" t="s">
        <v>114</v>
      </c>
      <c r="D60" s="130">
        <v>29</v>
      </c>
      <c r="E60" s="9"/>
      <c r="F60" s="128"/>
    </row>
    <row r="61" spans="1:7" ht="24" x14ac:dyDescent="0.4">
      <c r="A61" s="7" t="s">
        <v>10</v>
      </c>
      <c r="B61" s="8" t="s">
        <v>116</v>
      </c>
      <c r="C61" s="9" t="s">
        <v>114</v>
      </c>
      <c r="D61" s="130">
        <v>1</v>
      </c>
      <c r="E61" s="9"/>
      <c r="F61" s="129"/>
    </row>
    <row r="62" spans="1:7" x14ac:dyDescent="0.4">
      <c r="A62" s="9"/>
      <c r="B62" s="11"/>
      <c r="C62" s="9"/>
      <c r="D62" s="9"/>
      <c r="E62" s="9"/>
      <c r="F62" s="9"/>
    </row>
    <row r="63" spans="1:7" s="121" customFormat="1" x14ac:dyDescent="0.4">
      <c r="A63" s="117" t="s">
        <v>46</v>
      </c>
      <c r="B63" s="118" t="s">
        <v>119</v>
      </c>
      <c r="C63" s="119"/>
      <c r="D63" s="120"/>
      <c r="E63" s="120"/>
      <c r="F63" s="120"/>
    </row>
    <row r="64" spans="1:7" s="121" customFormat="1" x14ac:dyDescent="0.4">
      <c r="A64" s="122" t="s">
        <v>11</v>
      </c>
      <c r="B64" s="123" t="s">
        <v>23</v>
      </c>
      <c r="C64" s="124" t="s">
        <v>7</v>
      </c>
      <c r="D64" s="122">
        <v>200</v>
      </c>
      <c r="E64" s="122">
        <v>52</v>
      </c>
      <c r="F64" s="122">
        <f>E64*D64</f>
        <v>10400</v>
      </c>
    </row>
    <row r="65" spans="1:6" s="121" customFormat="1" x14ac:dyDescent="0.4">
      <c r="A65" s="122" t="s">
        <v>6</v>
      </c>
      <c r="B65" s="123" t="s">
        <v>47</v>
      </c>
      <c r="C65" s="122" t="s">
        <v>7</v>
      </c>
      <c r="D65" s="122">
        <v>300</v>
      </c>
      <c r="E65" s="122">
        <v>52</v>
      </c>
      <c r="F65" s="122">
        <f>E65*D65</f>
        <v>15600</v>
      </c>
    </row>
    <row r="66" spans="1:6" s="121" customFormat="1" x14ac:dyDescent="0.4">
      <c r="A66" s="125" t="s">
        <v>88</v>
      </c>
      <c r="B66" s="126" t="s">
        <v>48</v>
      </c>
      <c r="C66" s="125" t="s">
        <v>7</v>
      </c>
      <c r="D66" s="125">
        <v>200</v>
      </c>
      <c r="E66" s="125">
        <v>45</v>
      </c>
      <c r="F66" s="125">
        <f>E66*D66</f>
        <v>9000</v>
      </c>
    </row>
    <row r="67" spans="1:6" x14ac:dyDescent="0.4">
      <c r="A67" s="13"/>
      <c r="B67" s="14"/>
      <c r="C67" s="13"/>
      <c r="D67" s="13"/>
      <c r="E67" s="9"/>
      <c r="F67" s="9"/>
    </row>
    <row r="68" spans="1:6" x14ac:dyDescent="0.4">
      <c r="A68" s="62" t="s">
        <v>89</v>
      </c>
      <c r="B68" s="64" t="s">
        <v>90</v>
      </c>
      <c r="C68" s="62" t="s">
        <v>12</v>
      </c>
      <c r="D68" s="62">
        <v>7</v>
      </c>
      <c r="E68" s="62">
        <v>2500</v>
      </c>
      <c r="F68" s="62">
        <f>E68*D68</f>
        <v>17500</v>
      </c>
    </row>
    <row r="69" spans="1:6" x14ac:dyDescent="0.4">
      <c r="A69" s="13"/>
      <c r="B69" s="14"/>
      <c r="C69" s="13"/>
      <c r="D69" s="13"/>
      <c r="E69" s="13"/>
      <c r="F69" s="13"/>
    </row>
    <row r="70" spans="1:6" ht="23.6" customHeight="1" x14ac:dyDescent="0.4">
      <c r="A70" s="90" t="s">
        <v>62</v>
      </c>
      <c r="B70" s="90"/>
      <c r="C70" s="90"/>
      <c r="D70" s="90"/>
      <c r="E70" s="90"/>
      <c r="F70" s="65">
        <f>SUM(F8:F69)</f>
        <v>514230</v>
      </c>
    </row>
    <row r="71" spans="1:6" ht="23.6" customHeight="1" x14ac:dyDescent="0.45">
      <c r="A71" s="70"/>
      <c r="B71" s="70"/>
      <c r="C71" s="70"/>
      <c r="D71" s="70"/>
      <c r="E71" s="70"/>
      <c r="F71" s="71"/>
    </row>
    <row r="72" spans="1:6" ht="17.600000000000001" customHeight="1" x14ac:dyDescent="0.4">
      <c r="A72" s="10" t="s">
        <v>80</v>
      </c>
      <c r="B72" s="10"/>
      <c r="C72" s="10"/>
      <c r="D72" s="10" t="s">
        <v>80</v>
      </c>
      <c r="E72" s="10" t="s">
        <v>83</v>
      </c>
      <c r="F72" s="10"/>
    </row>
    <row r="73" spans="1:6" x14ac:dyDescent="0.4">
      <c r="A73" s="10" t="s">
        <v>77</v>
      </c>
      <c r="B73" s="10"/>
      <c r="C73" s="10"/>
      <c r="D73" s="10"/>
      <c r="E73" s="10" t="s">
        <v>81</v>
      </c>
      <c r="F73" s="10"/>
    </row>
    <row r="74" spans="1:6" x14ac:dyDescent="0.4">
      <c r="A74" s="10" t="s">
        <v>79</v>
      </c>
      <c r="B74" s="10"/>
      <c r="C74" s="10"/>
      <c r="D74" s="10"/>
      <c r="E74" s="10" t="s">
        <v>82</v>
      </c>
      <c r="F74" s="10"/>
    </row>
    <row r="75" spans="1:6" x14ac:dyDescent="0.4">
      <c r="D75"/>
    </row>
    <row r="76" spans="1:6" x14ac:dyDescent="0.4">
      <c r="D76"/>
    </row>
    <row r="77" spans="1:6" x14ac:dyDescent="0.4">
      <c r="B77" s="68" t="s">
        <v>15</v>
      </c>
      <c r="D77"/>
    </row>
    <row r="78" spans="1:6" x14ac:dyDescent="0.4">
      <c r="B78" s="60" t="s">
        <v>18</v>
      </c>
      <c r="D78"/>
    </row>
    <row r="79" spans="1:6" x14ac:dyDescent="0.4">
      <c r="B79" s="64" t="s">
        <v>68</v>
      </c>
      <c r="D79"/>
    </row>
    <row r="80" spans="1:6" x14ac:dyDescent="0.4">
      <c r="B80" s="64" t="s">
        <v>19</v>
      </c>
      <c r="D80"/>
    </row>
    <row r="81" spans="2:4" x14ac:dyDescent="0.4">
      <c r="B81" s="64" t="s">
        <v>76</v>
      </c>
      <c r="D81"/>
    </row>
    <row r="82" spans="2:4" x14ac:dyDescent="0.4">
      <c r="B82" s="64" t="s">
        <v>22</v>
      </c>
      <c r="D82"/>
    </row>
    <row r="83" spans="2:4" x14ac:dyDescent="0.4">
      <c r="B83" s="73"/>
      <c r="D83"/>
    </row>
    <row r="84" spans="2:4" x14ac:dyDescent="0.4">
      <c r="D84"/>
    </row>
    <row r="85" spans="2:4" x14ac:dyDescent="0.4">
      <c r="D85"/>
    </row>
    <row r="86" spans="2:4" x14ac:dyDescent="0.4">
      <c r="D86"/>
    </row>
    <row r="87" spans="2:4" x14ac:dyDescent="0.4">
      <c r="D87"/>
    </row>
    <row r="88" spans="2:4" x14ac:dyDescent="0.4">
      <c r="D88"/>
    </row>
    <row r="89" spans="2:4" x14ac:dyDescent="0.4">
      <c r="D89"/>
    </row>
    <row r="90" spans="2:4" x14ac:dyDescent="0.4">
      <c r="D90"/>
    </row>
    <row r="91" spans="2:4" x14ac:dyDescent="0.4">
      <c r="D91"/>
    </row>
    <row r="92" spans="2:4" ht="18.45" customHeight="1" x14ac:dyDescent="0.4">
      <c r="D92"/>
    </row>
    <row r="93" spans="2:4" x14ac:dyDescent="0.4">
      <c r="D93"/>
    </row>
    <row r="94" spans="2:4" x14ac:dyDescent="0.4">
      <c r="D94"/>
    </row>
    <row r="95" spans="2:4" ht="16.5" customHeight="1" x14ac:dyDescent="0.4">
      <c r="D95"/>
    </row>
    <row r="96" spans="2:4" x14ac:dyDescent="0.4">
      <c r="D96"/>
    </row>
    <row r="97" spans="4:4" x14ac:dyDescent="0.4">
      <c r="D97"/>
    </row>
    <row r="98" spans="4:4" x14ac:dyDescent="0.4">
      <c r="D98"/>
    </row>
    <row r="99" spans="4:4" x14ac:dyDescent="0.4">
      <c r="D99"/>
    </row>
    <row r="100" spans="4:4" x14ac:dyDescent="0.4">
      <c r="D100"/>
    </row>
    <row r="101" spans="4:4" x14ac:dyDescent="0.4">
      <c r="D101"/>
    </row>
    <row r="102" spans="4:4" x14ac:dyDescent="0.4">
      <c r="D102"/>
    </row>
    <row r="103" spans="4:4" x14ac:dyDescent="0.4">
      <c r="D103"/>
    </row>
    <row r="104" spans="4:4" x14ac:dyDescent="0.4">
      <c r="D104"/>
    </row>
    <row r="105" spans="4:4" x14ac:dyDescent="0.4">
      <c r="D105"/>
    </row>
    <row r="106" spans="4:4" x14ac:dyDescent="0.4">
      <c r="D106"/>
    </row>
    <row r="107" spans="4:4" x14ac:dyDescent="0.4">
      <c r="D107"/>
    </row>
    <row r="108" spans="4:4" x14ac:dyDescent="0.4">
      <c r="D108"/>
    </row>
    <row r="109" spans="4:4" x14ac:dyDescent="0.4">
      <c r="D109"/>
    </row>
    <row r="110" spans="4:4" x14ac:dyDescent="0.4">
      <c r="D110"/>
    </row>
    <row r="111" spans="4:4" x14ac:dyDescent="0.4">
      <c r="D111"/>
    </row>
    <row r="112" spans="4:4" x14ac:dyDescent="0.4">
      <c r="D112"/>
    </row>
    <row r="113" spans="4:4" x14ac:dyDescent="0.4">
      <c r="D113"/>
    </row>
    <row r="114" spans="4:4" x14ac:dyDescent="0.4">
      <c r="D114"/>
    </row>
    <row r="115" spans="4:4" x14ac:dyDescent="0.4">
      <c r="D115"/>
    </row>
    <row r="116" spans="4:4" x14ac:dyDescent="0.4">
      <c r="D116"/>
    </row>
    <row r="117" spans="4:4" x14ac:dyDescent="0.4">
      <c r="D117"/>
    </row>
    <row r="118" spans="4:4" x14ac:dyDescent="0.4">
      <c r="D118"/>
    </row>
    <row r="119" spans="4:4" x14ac:dyDescent="0.4">
      <c r="D119"/>
    </row>
    <row r="120" spans="4:4" x14ac:dyDescent="0.4">
      <c r="D120"/>
    </row>
    <row r="121" spans="4:4" x14ac:dyDescent="0.4">
      <c r="D121"/>
    </row>
    <row r="122" spans="4:4" x14ac:dyDescent="0.4">
      <c r="D122"/>
    </row>
    <row r="123" spans="4:4" x14ac:dyDescent="0.4">
      <c r="D123"/>
    </row>
    <row r="124" spans="4:4" x14ac:dyDescent="0.4">
      <c r="D124"/>
    </row>
    <row r="125" spans="4:4" x14ac:dyDescent="0.4">
      <c r="D125"/>
    </row>
    <row r="126" spans="4:4" x14ac:dyDescent="0.4">
      <c r="D126"/>
    </row>
    <row r="127" spans="4:4" x14ac:dyDescent="0.4">
      <c r="D127"/>
    </row>
    <row r="128" spans="4:4" x14ac:dyDescent="0.4">
      <c r="D128"/>
    </row>
    <row r="129" spans="4:4" x14ac:dyDescent="0.4">
      <c r="D129"/>
    </row>
    <row r="130" spans="4:4" x14ac:dyDescent="0.4">
      <c r="D130"/>
    </row>
    <row r="131" spans="4:4" x14ac:dyDescent="0.4">
      <c r="D131"/>
    </row>
    <row r="132" spans="4:4" x14ac:dyDescent="0.4">
      <c r="D132"/>
    </row>
    <row r="133" spans="4:4" x14ac:dyDescent="0.4">
      <c r="D133"/>
    </row>
    <row r="134" spans="4:4" x14ac:dyDescent="0.4">
      <c r="D134"/>
    </row>
    <row r="135" spans="4:4" ht="14.6" customHeight="1" x14ac:dyDescent="0.4">
      <c r="D135"/>
    </row>
    <row r="136" spans="4:4" x14ac:dyDescent="0.4">
      <c r="D136"/>
    </row>
    <row r="137" spans="4:4" x14ac:dyDescent="0.4">
      <c r="D137"/>
    </row>
    <row r="138" spans="4:4" x14ac:dyDescent="0.4">
      <c r="D138"/>
    </row>
    <row r="139" spans="4:4" x14ac:dyDescent="0.4">
      <c r="D139"/>
    </row>
    <row r="140" spans="4:4" x14ac:dyDescent="0.4">
      <c r="D140"/>
    </row>
    <row r="141" spans="4:4" x14ac:dyDescent="0.4">
      <c r="D141"/>
    </row>
    <row r="142" spans="4:4" x14ac:dyDescent="0.4">
      <c r="D142"/>
    </row>
    <row r="143" spans="4:4" x14ac:dyDescent="0.4">
      <c r="D143"/>
    </row>
    <row r="144" spans="4:4" x14ac:dyDescent="0.4">
      <c r="D144"/>
    </row>
    <row r="145" spans="4:4" ht="14.6" customHeight="1" x14ac:dyDescent="0.4">
      <c r="D145"/>
    </row>
    <row r="146" spans="4:4" x14ac:dyDescent="0.4">
      <c r="D146"/>
    </row>
    <row r="147" spans="4:4" x14ac:dyDescent="0.4">
      <c r="D147"/>
    </row>
    <row r="148" spans="4:4" ht="14.6" customHeight="1" x14ac:dyDescent="0.4">
      <c r="D148"/>
    </row>
    <row r="149" spans="4:4" x14ac:dyDescent="0.4">
      <c r="D149"/>
    </row>
    <row r="150" spans="4:4" x14ac:dyDescent="0.4">
      <c r="D150"/>
    </row>
    <row r="151" spans="4:4" x14ac:dyDescent="0.4">
      <c r="D151"/>
    </row>
    <row r="152" spans="4:4" x14ac:dyDescent="0.4">
      <c r="D152"/>
    </row>
    <row r="153" spans="4:4" x14ac:dyDescent="0.4">
      <c r="D153"/>
    </row>
    <row r="154" spans="4:4" x14ac:dyDescent="0.4">
      <c r="D154"/>
    </row>
    <row r="155" spans="4:4" x14ac:dyDescent="0.4">
      <c r="D155"/>
    </row>
    <row r="156" spans="4:4" x14ac:dyDescent="0.4">
      <c r="D156"/>
    </row>
    <row r="157" spans="4:4" x14ac:dyDescent="0.4">
      <c r="D157"/>
    </row>
    <row r="158" spans="4:4" x14ac:dyDescent="0.4">
      <c r="D158"/>
    </row>
    <row r="159" spans="4:4" x14ac:dyDescent="0.4">
      <c r="D159"/>
    </row>
    <row r="160" spans="4:4" x14ac:dyDescent="0.4">
      <c r="D160"/>
    </row>
    <row r="161" spans="4:4" x14ac:dyDescent="0.4">
      <c r="D161"/>
    </row>
    <row r="162" spans="4:4" x14ac:dyDescent="0.4">
      <c r="D162"/>
    </row>
    <row r="163" spans="4:4" x14ac:dyDescent="0.4">
      <c r="D163"/>
    </row>
    <row r="164" spans="4:4" x14ac:dyDescent="0.4">
      <c r="D164"/>
    </row>
    <row r="165" spans="4:4" x14ac:dyDescent="0.4">
      <c r="D165"/>
    </row>
    <row r="166" spans="4:4" x14ac:dyDescent="0.4">
      <c r="D166"/>
    </row>
    <row r="167" spans="4:4" x14ac:dyDescent="0.4">
      <c r="D167"/>
    </row>
    <row r="168" spans="4:4" x14ac:dyDescent="0.4">
      <c r="D168"/>
    </row>
    <row r="169" spans="4:4" x14ac:dyDescent="0.4">
      <c r="D169"/>
    </row>
    <row r="170" spans="4:4" x14ac:dyDescent="0.4">
      <c r="D170"/>
    </row>
    <row r="171" spans="4:4" x14ac:dyDescent="0.4">
      <c r="D171"/>
    </row>
    <row r="172" spans="4:4" x14ac:dyDescent="0.4">
      <c r="D172"/>
    </row>
    <row r="173" spans="4:4" x14ac:dyDescent="0.4">
      <c r="D173"/>
    </row>
    <row r="174" spans="4:4" x14ac:dyDescent="0.4">
      <c r="D174"/>
    </row>
    <row r="175" spans="4:4" ht="24" customHeight="1" x14ac:dyDescent="0.4">
      <c r="D175"/>
    </row>
    <row r="176" spans="4:4" x14ac:dyDescent="0.4">
      <c r="D176"/>
    </row>
    <row r="177" spans="4:4" x14ac:dyDescent="0.4">
      <c r="D177"/>
    </row>
    <row r="178" spans="4:4" x14ac:dyDescent="0.4">
      <c r="D178"/>
    </row>
    <row r="179" spans="4:4" x14ac:dyDescent="0.4">
      <c r="D179"/>
    </row>
    <row r="180" spans="4:4" x14ac:dyDescent="0.4">
      <c r="D180"/>
    </row>
    <row r="181" spans="4:4" x14ac:dyDescent="0.4">
      <c r="D181"/>
    </row>
    <row r="182" spans="4:4" x14ac:dyDescent="0.4">
      <c r="D182"/>
    </row>
    <row r="183" spans="4:4" x14ac:dyDescent="0.4">
      <c r="D183"/>
    </row>
    <row r="184" spans="4:4" x14ac:dyDescent="0.4">
      <c r="D184"/>
    </row>
    <row r="185" spans="4:4" x14ac:dyDescent="0.4">
      <c r="D185"/>
    </row>
    <row r="186" spans="4:4" x14ac:dyDescent="0.4">
      <c r="D186"/>
    </row>
    <row r="187" spans="4:4" x14ac:dyDescent="0.4">
      <c r="D187"/>
    </row>
    <row r="188" spans="4:4" x14ac:dyDescent="0.4">
      <c r="D188"/>
    </row>
    <row r="189" spans="4:4" x14ac:dyDescent="0.4">
      <c r="D189"/>
    </row>
    <row r="190" spans="4:4" x14ac:dyDescent="0.4">
      <c r="D190"/>
    </row>
    <row r="191" spans="4:4" x14ac:dyDescent="0.4">
      <c r="D191"/>
    </row>
    <row r="192" spans="4:4" x14ac:dyDescent="0.4">
      <c r="D192"/>
    </row>
    <row r="193" spans="4:4" x14ac:dyDescent="0.4">
      <c r="D193"/>
    </row>
    <row r="194" spans="4:4" x14ac:dyDescent="0.4">
      <c r="D194"/>
    </row>
    <row r="195" spans="4:4" x14ac:dyDescent="0.4">
      <c r="D195"/>
    </row>
    <row r="196" spans="4:4" x14ac:dyDescent="0.4">
      <c r="D196"/>
    </row>
    <row r="197" spans="4:4" x14ac:dyDescent="0.4">
      <c r="D197"/>
    </row>
    <row r="198" spans="4:4" x14ac:dyDescent="0.4">
      <c r="D198"/>
    </row>
    <row r="199" spans="4:4" x14ac:dyDescent="0.4">
      <c r="D199"/>
    </row>
    <row r="200" spans="4:4" x14ac:dyDescent="0.4">
      <c r="D200"/>
    </row>
    <row r="201" spans="4:4" x14ac:dyDescent="0.4">
      <c r="D201"/>
    </row>
    <row r="202" spans="4:4" x14ac:dyDescent="0.4">
      <c r="D202"/>
    </row>
    <row r="203" spans="4:4" x14ac:dyDescent="0.4">
      <c r="D203"/>
    </row>
    <row r="204" spans="4:4" x14ac:dyDescent="0.4">
      <c r="D204"/>
    </row>
    <row r="205" spans="4:4" x14ac:dyDescent="0.4">
      <c r="D205"/>
    </row>
    <row r="206" spans="4:4" x14ac:dyDescent="0.4">
      <c r="D206"/>
    </row>
    <row r="207" spans="4:4" x14ac:dyDescent="0.4">
      <c r="D207"/>
    </row>
    <row r="208" spans="4:4" x14ac:dyDescent="0.4">
      <c r="D208"/>
    </row>
    <row r="209" spans="4:4" x14ac:dyDescent="0.4">
      <c r="D209"/>
    </row>
    <row r="210" spans="4:4" x14ac:dyDescent="0.4">
      <c r="D210"/>
    </row>
    <row r="211" spans="4:4" x14ac:dyDescent="0.4">
      <c r="D211"/>
    </row>
    <row r="212" spans="4:4" x14ac:dyDescent="0.4">
      <c r="D212"/>
    </row>
    <row r="213" spans="4:4" x14ac:dyDescent="0.4">
      <c r="D213"/>
    </row>
    <row r="214" spans="4:4" x14ac:dyDescent="0.4">
      <c r="D214"/>
    </row>
    <row r="215" spans="4:4" x14ac:dyDescent="0.4">
      <c r="D215"/>
    </row>
    <row r="216" spans="4:4" x14ac:dyDescent="0.4">
      <c r="D216"/>
    </row>
    <row r="217" spans="4:4" x14ac:dyDescent="0.4">
      <c r="D217"/>
    </row>
    <row r="218" spans="4:4" x14ac:dyDescent="0.4">
      <c r="D218"/>
    </row>
    <row r="219" spans="4:4" ht="19.5" customHeight="1" x14ac:dyDescent="0.4">
      <c r="D219"/>
    </row>
    <row r="220" spans="4:4" x14ac:dyDescent="0.4">
      <c r="D220"/>
    </row>
    <row r="221" spans="4:4" x14ac:dyDescent="0.4">
      <c r="D221"/>
    </row>
    <row r="222" spans="4:4" x14ac:dyDescent="0.4">
      <c r="D222"/>
    </row>
    <row r="223" spans="4:4" x14ac:dyDescent="0.4">
      <c r="D223"/>
    </row>
    <row r="224" spans="4:4" x14ac:dyDescent="0.4">
      <c r="D224"/>
    </row>
    <row r="225" spans="4:4" x14ac:dyDescent="0.4">
      <c r="D225"/>
    </row>
    <row r="226" spans="4:4" x14ac:dyDescent="0.4">
      <c r="D226"/>
    </row>
    <row r="227" spans="4:4" x14ac:dyDescent="0.4">
      <c r="D227"/>
    </row>
    <row r="228" spans="4:4" x14ac:dyDescent="0.4">
      <c r="D228"/>
    </row>
    <row r="229" spans="4:4" x14ac:dyDescent="0.4">
      <c r="D229"/>
    </row>
    <row r="230" spans="4:4" x14ac:dyDescent="0.4">
      <c r="D230"/>
    </row>
    <row r="231" spans="4:4" x14ac:dyDescent="0.4">
      <c r="D231"/>
    </row>
    <row r="232" spans="4:4" x14ac:dyDescent="0.4">
      <c r="D232"/>
    </row>
    <row r="233" spans="4:4" x14ac:dyDescent="0.4">
      <c r="D233"/>
    </row>
    <row r="234" spans="4:4" x14ac:dyDescent="0.4">
      <c r="D234"/>
    </row>
    <row r="235" spans="4:4" x14ac:dyDescent="0.4">
      <c r="D235"/>
    </row>
    <row r="236" spans="4:4" x14ac:dyDescent="0.4">
      <c r="D236"/>
    </row>
    <row r="237" spans="4:4" x14ac:dyDescent="0.4">
      <c r="D237"/>
    </row>
    <row r="238" spans="4:4" x14ac:dyDescent="0.4">
      <c r="D238"/>
    </row>
    <row r="239" spans="4:4" x14ac:dyDescent="0.4">
      <c r="D239"/>
    </row>
    <row r="240" spans="4:4" x14ac:dyDescent="0.4">
      <c r="D240"/>
    </row>
    <row r="241" spans="1:4" x14ac:dyDescent="0.4">
      <c r="D241"/>
    </row>
    <row r="242" spans="1:4" x14ac:dyDescent="0.4">
      <c r="D242"/>
    </row>
    <row r="243" spans="1:4" s="16" customFormat="1" x14ac:dyDescent="0.4">
      <c r="A243"/>
      <c r="B243"/>
      <c r="C243"/>
      <c r="D243"/>
    </row>
    <row r="244" spans="1:4" x14ac:dyDescent="0.4">
      <c r="D244"/>
    </row>
    <row r="245" spans="1:4" x14ac:dyDescent="0.4">
      <c r="D245"/>
    </row>
    <row r="246" spans="1:4" x14ac:dyDescent="0.4">
      <c r="D246"/>
    </row>
    <row r="247" spans="1:4" x14ac:dyDescent="0.4">
      <c r="D247"/>
    </row>
    <row r="248" spans="1:4" x14ac:dyDescent="0.4">
      <c r="D248"/>
    </row>
    <row r="249" spans="1:4" x14ac:dyDescent="0.4">
      <c r="D249"/>
    </row>
    <row r="250" spans="1:4" s="16" customFormat="1" x14ac:dyDescent="0.4">
      <c r="A250"/>
      <c r="B250"/>
      <c r="C250"/>
      <c r="D250"/>
    </row>
    <row r="251" spans="1:4" x14ac:dyDescent="0.4">
      <c r="D251"/>
    </row>
    <row r="252" spans="1:4" x14ac:dyDescent="0.4">
      <c r="D252"/>
    </row>
    <row r="253" spans="1:4" s="16" customFormat="1" x14ac:dyDescent="0.4">
      <c r="A253"/>
      <c r="B253"/>
      <c r="C253"/>
      <c r="D253"/>
    </row>
    <row r="254" spans="1:4" x14ac:dyDescent="0.4">
      <c r="D254"/>
    </row>
    <row r="255" spans="1:4" s="16" customFormat="1" x14ac:dyDescent="0.4">
      <c r="A255"/>
      <c r="B255"/>
      <c r="C255"/>
      <c r="D255"/>
    </row>
    <row r="256" spans="1:4" x14ac:dyDescent="0.4">
      <c r="D256"/>
    </row>
    <row r="257" spans="1:4" x14ac:dyDescent="0.4">
      <c r="D257"/>
    </row>
    <row r="258" spans="1:4" x14ac:dyDescent="0.4">
      <c r="D258"/>
    </row>
    <row r="259" spans="1:4" x14ac:dyDescent="0.4">
      <c r="D259"/>
    </row>
    <row r="260" spans="1:4" x14ac:dyDescent="0.4">
      <c r="D260"/>
    </row>
    <row r="261" spans="1:4" x14ac:dyDescent="0.4">
      <c r="D261"/>
    </row>
    <row r="262" spans="1:4" x14ac:dyDescent="0.4">
      <c r="D262"/>
    </row>
    <row r="263" spans="1:4" x14ac:dyDescent="0.4">
      <c r="D263"/>
    </row>
    <row r="264" spans="1:4" x14ac:dyDescent="0.4">
      <c r="A264" s="16"/>
      <c r="B264" s="16"/>
      <c r="C264" s="16"/>
      <c r="D264" s="16"/>
    </row>
    <row r="265" spans="1:4" x14ac:dyDescent="0.4">
      <c r="D265"/>
    </row>
    <row r="266" spans="1:4" x14ac:dyDescent="0.4">
      <c r="D266"/>
    </row>
    <row r="267" spans="1:4" x14ac:dyDescent="0.4">
      <c r="D267"/>
    </row>
    <row r="268" spans="1:4" x14ac:dyDescent="0.4">
      <c r="D268"/>
    </row>
    <row r="269" spans="1:4" x14ac:dyDescent="0.4">
      <c r="D269"/>
    </row>
    <row r="270" spans="1:4" x14ac:dyDescent="0.4">
      <c r="D270"/>
    </row>
    <row r="271" spans="1:4" x14ac:dyDescent="0.4">
      <c r="A271" s="16"/>
      <c r="B271" s="16"/>
      <c r="C271" s="16"/>
      <c r="D271" s="16"/>
    </row>
    <row r="272" spans="1:4" x14ac:dyDescent="0.4">
      <c r="D272"/>
    </row>
    <row r="273" spans="1:4" x14ac:dyDescent="0.4">
      <c r="D273"/>
    </row>
    <row r="274" spans="1:4" x14ac:dyDescent="0.4">
      <c r="A274" s="16"/>
      <c r="B274" s="16"/>
      <c r="C274" s="16"/>
      <c r="D274" s="16"/>
    </row>
    <row r="275" spans="1:4" x14ac:dyDescent="0.4">
      <c r="D275"/>
    </row>
    <row r="276" spans="1:4" s="16" customFormat="1" ht="12.45" x14ac:dyDescent="0.3"/>
    <row r="277" spans="1:4" x14ac:dyDescent="0.4">
      <c r="D277"/>
    </row>
    <row r="278" spans="1:4" x14ac:dyDescent="0.4">
      <c r="D278"/>
    </row>
    <row r="279" spans="1:4" s="16" customFormat="1" x14ac:dyDescent="0.4">
      <c r="A279"/>
      <c r="B279"/>
      <c r="C279"/>
      <c r="D279"/>
    </row>
    <row r="280" spans="1:4" x14ac:dyDescent="0.4">
      <c r="D280"/>
    </row>
    <row r="281" spans="1:4" x14ac:dyDescent="0.4">
      <c r="D281"/>
    </row>
    <row r="282" spans="1:4" s="16" customFormat="1" x14ac:dyDescent="0.4">
      <c r="A282"/>
      <c r="B282"/>
      <c r="C282"/>
      <c r="D282"/>
    </row>
    <row r="283" spans="1:4" x14ac:dyDescent="0.4">
      <c r="D283"/>
    </row>
    <row r="284" spans="1:4" x14ac:dyDescent="0.4">
      <c r="D284"/>
    </row>
    <row r="285" spans="1:4" s="16" customFormat="1" x14ac:dyDescent="0.4">
      <c r="A285"/>
      <c r="B285"/>
      <c r="C285"/>
      <c r="D285"/>
    </row>
    <row r="286" spans="1:4" x14ac:dyDescent="0.4">
      <c r="D286"/>
    </row>
    <row r="287" spans="1:4" x14ac:dyDescent="0.4">
      <c r="D287"/>
    </row>
    <row r="288" spans="1:4" s="16" customFormat="1" x14ac:dyDescent="0.4">
      <c r="A288"/>
      <c r="B288"/>
      <c r="C288"/>
      <c r="D288"/>
    </row>
    <row r="289" spans="1:4" x14ac:dyDescent="0.4">
      <c r="D289"/>
    </row>
    <row r="290" spans="1:4" x14ac:dyDescent="0.4">
      <c r="D290"/>
    </row>
    <row r="291" spans="1:4" x14ac:dyDescent="0.4">
      <c r="D291"/>
    </row>
    <row r="292" spans="1:4" x14ac:dyDescent="0.4">
      <c r="D292"/>
    </row>
    <row r="293" spans="1:4" x14ac:dyDescent="0.4">
      <c r="D293"/>
    </row>
    <row r="294" spans="1:4" x14ac:dyDescent="0.4">
      <c r="D294"/>
    </row>
    <row r="295" spans="1:4" x14ac:dyDescent="0.4">
      <c r="D295"/>
    </row>
    <row r="296" spans="1:4" x14ac:dyDescent="0.4">
      <c r="D296"/>
    </row>
    <row r="297" spans="1:4" x14ac:dyDescent="0.4">
      <c r="A297" s="16"/>
      <c r="B297" s="16"/>
      <c r="C297" s="16"/>
      <c r="D297" s="16"/>
    </row>
    <row r="298" spans="1:4" x14ac:dyDescent="0.4">
      <c r="D298"/>
    </row>
    <row r="299" spans="1:4" x14ac:dyDescent="0.4">
      <c r="D299"/>
    </row>
    <row r="300" spans="1:4" x14ac:dyDescent="0.4">
      <c r="A300" s="16"/>
      <c r="B300" s="16"/>
      <c r="C300" s="16"/>
      <c r="D300" s="16"/>
    </row>
    <row r="301" spans="1:4" x14ac:dyDescent="0.4">
      <c r="D301"/>
    </row>
    <row r="302" spans="1:4" x14ac:dyDescent="0.4">
      <c r="D302"/>
    </row>
    <row r="303" spans="1:4" x14ac:dyDescent="0.4">
      <c r="A303" s="16"/>
      <c r="B303" s="16"/>
      <c r="C303" s="16"/>
      <c r="D303" s="16"/>
    </row>
    <row r="304" spans="1:4" x14ac:dyDescent="0.4">
      <c r="D304"/>
    </row>
    <row r="305" spans="1:4" x14ac:dyDescent="0.4">
      <c r="D305"/>
    </row>
    <row r="306" spans="1:4" x14ac:dyDescent="0.4">
      <c r="A306" s="16"/>
      <c r="B306" s="16"/>
      <c r="C306" s="16"/>
      <c r="D306" s="16"/>
    </row>
    <row r="307" spans="1:4" x14ac:dyDescent="0.4">
      <c r="D307"/>
    </row>
    <row r="308" spans="1:4" x14ac:dyDescent="0.4">
      <c r="D308"/>
    </row>
    <row r="309" spans="1:4" x14ac:dyDescent="0.4">
      <c r="A309" s="16"/>
      <c r="B309" s="16"/>
      <c r="C309" s="16"/>
      <c r="D309" s="16"/>
    </row>
    <row r="310" spans="1:4" x14ac:dyDescent="0.4">
      <c r="D310"/>
    </row>
    <row r="311" spans="1:4" x14ac:dyDescent="0.4">
      <c r="D311"/>
    </row>
    <row r="312" spans="1:4" x14ac:dyDescent="0.4">
      <c r="D312"/>
    </row>
    <row r="313" spans="1:4" x14ac:dyDescent="0.4">
      <c r="D313"/>
    </row>
    <row r="314" spans="1:4" x14ac:dyDescent="0.4">
      <c r="D314"/>
    </row>
    <row r="315" spans="1:4" x14ac:dyDescent="0.4">
      <c r="D315"/>
    </row>
    <row r="316" spans="1:4" x14ac:dyDescent="0.4">
      <c r="D316"/>
    </row>
    <row r="317" spans="1:4" x14ac:dyDescent="0.4">
      <c r="D317"/>
    </row>
    <row r="318" spans="1:4" x14ac:dyDescent="0.4">
      <c r="D318"/>
    </row>
    <row r="319" spans="1:4" x14ac:dyDescent="0.4">
      <c r="D319"/>
    </row>
    <row r="320" spans="1:4" x14ac:dyDescent="0.4">
      <c r="D320"/>
    </row>
    <row r="321" spans="4:4" x14ac:dyDescent="0.4">
      <c r="D321"/>
    </row>
    <row r="322" spans="4:4" x14ac:dyDescent="0.4">
      <c r="D322"/>
    </row>
    <row r="323" spans="4:4" x14ac:dyDescent="0.4">
      <c r="D323"/>
    </row>
    <row r="324" spans="4:4" x14ac:dyDescent="0.4">
      <c r="D324"/>
    </row>
    <row r="325" spans="4:4" x14ac:dyDescent="0.4">
      <c r="D325"/>
    </row>
    <row r="326" spans="4:4" x14ac:dyDescent="0.4">
      <c r="D326"/>
    </row>
    <row r="327" spans="4:4" x14ac:dyDescent="0.4">
      <c r="D327"/>
    </row>
    <row r="328" spans="4:4" x14ac:dyDescent="0.4">
      <c r="D328"/>
    </row>
    <row r="329" spans="4:4" x14ac:dyDescent="0.4">
      <c r="D329"/>
    </row>
    <row r="330" spans="4:4" x14ac:dyDescent="0.4">
      <c r="D330"/>
    </row>
    <row r="331" spans="4:4" x14ac:dyDescent="0.4">
      <c r="D331"/>
    </row>
    <row r="332" spans="4:4" x14ac:dyDescent="0.4">
      <c r="D332"/>
    </row>
    <row r="333" spans="4:4" x14ac:dyDescent="0.4">
      <c r="D333"/>
    </row>
    <row r="334" spans="4:4" x14ac:dyDescent="0.4">
      <c r="D334"/>
    </row>
    <row r="335" spans="4:4" x14ac:dyDescent="0.4">
      <c r="D335"/>
    </row>
    <row r="336" spans="4:4" x14ac:dyDescent="0.4">
      <c r="D336"/>
    </row>
    <row r="337" spans="4:4" x14ac:dyDescent="0.4">
      <c r="D337"/>
    </row>
    <row r="338" spans="4:4" x14ac:dyDescent="0.4">
      <c r="D338"/>
    </row>
    <row r="339" spans="4:4" x14ac:dyDescent="0.4">
      <c r="D339"/>
    </row>
    <row r="340" spans="4:4" x14ac:dyDescent="0.4">
      <c r="D340"/>
    </row>
    <row r="341" spans="4:4" x14ac:dyDescent="0.4">
      <c r="D341"/>
    </row>
    <row r="342" spans="4:4" x14ac:dyDescent="0.4">
      <c r="D342"/>
    </row>
    <row r="343" spans="4:4" x14ac:dyDescent="0.4">
      <c r="D343"/>
    </row>
    <row r="344" spans="4:4" x14ac:dyDescent="0.4">
      <c r="D344"/>
    </row>
    <row r="345" spans="4:4" x14ac:dyDescent="0.4">
      <c r="D345"/>
    </row>
    <row r="346" spans="4:4" x14ac:dyDescent="0.4">
      <c r="D346"/>
    </row>
    <row r="347" spans="4:4" x14ac:dyDescent="0.4">
      <c r="D347"/>
    </row>
    <row r="348" spans="4:4" x14ac:dyDescent="0.4">
      <c r="D348"/>
    </row>
    <row r="349" spans="4:4" x14ac:dyDescent="0.4">
      <c r="D349"/>
    </row>
    <row r="350" spans="4:4" x14ac:dyDescent="0.4">
      <c r="D350"/>
    </row>
    <row r="351" spans="4:4" x14ac:dyDescent="0.4">
      <c r="D351"/>
    </row>
    <row r="352" spans="4:4" x14ac:dyDescent="0.4">
      <c r="D352"/>
    </row>
    <row r="353" spans="4:4" x14ac:dyDescent="0.4">
      <c r="D353"/>
    </row>
    <row r="354" spans="4:4" x14ac:dyDescent="0.4">
      <c r="D354"/>
    </row>
    <row r="355" spans="4:4" x14ac:dyDescent="0.4">
      <c r="D355"/>
    </row>
    <row r="356" spans="4:4" x14ac:dyDescent="0.4">
      <c r="D356"/>
    </row>
    <row r="357" spans="4:4" x14ac:dyDescent="0.4">
      <c r="D357"/>
    </row>
    <row r="358" spans="4:4" x14ac:dyDescent="0.4">
      <c r="D358"/>
    </row>
    <row r="359" spans="4:4" x14ac:dyDescent="0.4">
      <c r="D359"/>
    </row>
    <row r="360" spans="4:4" x14ac:dyDescent="0.4">
      <c r="D360"/>
    </row>
    <row r="361" spans="4:4" x14ac:dyDescent="0.4">
      <c r="D361"/>
    </row>
    <row r="362" spans="4:4" x14ac:dyDescent="0.4">
      <c r="D362"/>
    </row>
    <row r="363" spans="4:4" x14ac:dyDescent="0.4">
      <c r="D363"/>
    </row>
    <row r="364" spans="4:4" x14ac:dyDescent="0.4">
      <c r="D364"/>
    </row>
    <row r="365" spans="4:4" x14ac:dyDescent="0.4">
      <c r="D365"/>
    </row>
    <row r="366" spans="4:4" x14ac:dyDescent="0.4">
      <c r="D366"/>
    </row>
    <row r="367" spans="4:4" x14ac:dyDescent="0.4">
      <c r="D367"/>
    </row>
    <row r="368" spans="4:4" x14ac:dyDescent="0.4">
      <c r="D368"/>
    </row>
    <row r="369" spans="4:4" x14ac:dyDescent="0.4">
      <c r="D369"/>
    </row>
    <row r="370" spans="4:4" x14ac:dyDescent="0.4">
      <c r="D370"/>
    </row>
    <row r="371" spans="4:4" x14ac:dyDescent="0.4">
      <c r="D371"/>
    </row>
    <row r="372" spans="4:4" x14ac:dyDescent="0.4">
      <c r="D372"/>
    </row>
    <row r="373" spans="4:4" x14ac:dyDescent="0.4">
      <c r="D373"/>
    </row>
    <row r="374" spans="4:4" x14ac:dyDescent="0.4">
      <c r="D374"/>
    </row>
    <row r="375" spans="4:4" x14ac:dyDescent="0.4">
      <c r="D375"/>
    </row>
    <row r="376" spans="4:4" x14ac:dyDescent="0.4">
      <c r="D376"/>
    </row>
    <row r="377" spans="4:4" x14ac:dyDescent="0.4">
      <c r="D377"/>
    </row>
    <row r="378" spans="4:4" x14ac:dyDescent="0.4">
      <c r="D378"/>
    </row>
    <row r="379" spans="4:4" x14ac:dyDescent="0.4">
      <c r="D379"/>
    </row>
    <row r="380" spans="4:4" x14ac:dyDescent="0.4">
      <c r="D380"/>
    </row>
    <row r="381" spans="4:4" x14ac:dyDescent="0.4">
      <c r="D381"/>
    </row>
    <row r="382" spans="4:4" x14ac:dyDescent="0.4">
      <c r="D382"/>
    </row>
    <row r="383" spans="4:4" x14ac:dyDescent="0.4">
      <c r="D383"/>
    </row>
    <row r="384" spans="4:4" x14ac:dyDescent="0.4">
      <c r="D384"/>
    </row>
    <row r="385" spans="4:4" x14ac:dyDescent="0.4">
      <c r="D385"/>
    </row>
    <row r="386" spans="4:4" x14ac:dyDescent="0.4">
      <c r="D386"/>
    </row>
    <row r="387" spans="4:4" x14ac:dyDescent="0.4">
      <c r="D387"/>
    </row>
    <row r="388" spans="4:4" x14ac:dyDescent="0.4">
      <c r="D388"/>
    </row>
    <row r="389" spans="4:4" x14ac:dyDescent="0.4">
      <c r="D389"/>
    </row>
    <row r="390" spans="4:4" x14ac:dyDescent="0.4">
      <c r="D390"/>
    </row>
    <row r="391" spans="4:4" x14ac:dyDescent="0.4">
      <c r="D391"/>
    </row>
    <row r="392" spans="4:4" x14ac:dyDescent="0.4">
      <c r="D392"/>
    </row>
    <row r="393" spans="4:4" x14ac:dyDescent="0.4">
      <c r="D393"/>
    </row>
    <row r="394" spans="4:4" x14ac:dyDescent="0.4">
      <c r="D394"/>
    </row>
    <row r="395" spans="4:4" x14ac:dyDescent="0.4">
      <c r="D395"/>
    </row>
    <row r="396" spans="4:4" x14ac:dyDescent="0.4">
      <c r="D396"/>
    </row>
    <row r="397" spans="4:4" x14ac:dyDescent="0.4">
      <c r="D397"/>
    </row>
    <row r="398" spans="4:4" x14ac:dyDescent="0.4">
      <c r="D398"/>
    </row>
    <row r="399" spans="4:4" x14ac:dyDescent="0.4">
      <c r="D399"/>
    </row>
    <row r="400" spans="4:4" x14ac:dyDescent="0.4">
      <c r="D400"/>
    </row>
    <row r="401" spans="4:4" x14ac:dyDescent="0.4">
      <c r="D401"/>
    </row>
    <row r="402" spans="4:4" x14ac:dyDescent="0.4">
      <c r="D402"/>
    </row>
    <row r="403" spans="4:4" x14ac:dyDescent="0.4">
      <c r="D403"/>
    </row>
    <row r="404" spans="4:4" x14ac:dyDescent="0.4">
      <c r="D404"/>
    </row>
    <row r="405" spans="4:4" x14ac:dyDescent="0.4">
      <c r="D405"/>
    </row>
    <row r="406" spans="4:4" x14ac:dyDescent="0.4">
      <c r="D406"/>
    </row>
    <row r="407" spans="4:4" x14ac:dyDescent="0.4">
      <c r="D407"/>
    </row>
    <row r="408" spans="4:4" x14ac:dyDescent="0.4">
      <c r="D408"/>
    </row>
    <row r="409" spans="4:4" x14ac:dyDescent="0.4">
      <c r="D409"/>
    </row>
    <row r="410" spans="4:4" x14ac:dyDescent="0.4">
      <c r="D410"/>
    </row>
    <row r="411" spans="4:4" x14ac:dyDescent="0.4">
      <c r="D411"/>
    </row>
    <row r="412" spans="4:4" x14ac:dyDescent="0.4">
      <c r="D412"/>
    </row>
    <row r="413" spans="4:4" x14ac:dyDescent="0.4">
      <c r="D413"/>
    </row>
    <row r="414" spans="4:4" x14ac:dyDescent="0.4">
      <c r="D414"/>
    </row>
    <row r="415" spans="4:4" x14ac:dyDescent="0.4">
      <c r="D415"/>
    </row>
    <row r="416" spans="4:4" x14ac:dyDescent="0.4">
      <c r="D416"/>
    </row>
    <row r="417" spans="4:4" x14ac:dyDescent="0.4">
      <c r="D417"/>
    </row>
    <row r="418" spans="4:4" x14ac:dyDescent="0.4">
      <c r="D418"/>
    </row>
    <row r="419" spans="4:4" x14ac:dyDescent="0.4">
      <c r="D419"/>
    </row>
    <row r="420" spans="4:4" x14ac:dyDescent="0.4">
      <c r="D420"/>
    </row>
    <row r="421" spans="4:4" x14ac:dyDescent="0.4">
      <c r="D421"/>
    </row>
    <row r="422" spans="4:4" x14ac:dyDescent="0.4">
      <c r="D422"/>
    </row>
    <row r="423" spans="4:4" x14ac:dyDescent="0.4">
      <c r="D423"/>
    </row>
    <row r="424" spans="4:4" x14ac:dyDescent="0.4">
      <c r="D424"/>
    </row>
    <row r="425" spans="4:4" x14ac:dyDescent="0.4">
      <c r="D425"/>
    </row>
    <row r="426" spans="4:4" x14ac:dyDescent="0.4">
      <c r="D426"/>
    </row>
    <row r="427" spans="4:4" x14ac:dyDescent="0.4">
      <c r="D427"/>
    </row>
    <row r="428" spans="4:4" x14ac:dyDescent="0.4">
      <c r="D428"/>
    </row>
    <row r="429" spans="4:4" x14ac:dyDescent="0.4">
      <c r="D429"/>
    </row>
    <row r="430" spans="4:4" x14ac:dyDescent="0.4">
      <c r="D430"/>
    </row>
    <row r="431" spans="4:4" x14ac:dyDescent="0.4">
      <c r="D431"/>
    </row>
    <row r="432" spans="4:4" x14ac:dyDescent="0.4">
      <c r="D432"/>
    </row>
    <row r="433" spans="4:4" x14ac:dyDescent="0.4">
      <c r="D433"/>
    </row>
    <row r="434" spans="4:4" x14ac:dyDescent="0.4">
      <c r="D434"/>
    </row>
    <row r="435" spans="4:4" x14ac:dyDescent="0.4">
      <c r="D435"/>
    </row>
    <row r="436" spans="4:4" x14ac:dyDescent="0.4">
      <c r="D436"/>
    </row>
    <row r="437" spans="4:4" x14ac:dyDescent="0.4">
      <c r="D437"/>
    </row>
    <row r="438" spans="4:4" x14ac:dyDescent="0.4">
      <c r="D438"/>
    </row>
    <row r="439" spans="4:4" x14ac:dyDescent="0.4">
      <c r="D439"/>
    </row>
    <row r="440" spans="4:4" x14ac:dyDescent="0.4">
      <c r="D440"/>
    </row>
    <row r="561" ht="72" customHeight="1" x14ac:dyDescent="0.4"/>
  </sheetData>
  <mergeCells count="11">
    <mergeCell ref="C3:D3"/>
    <mergeCell ref="A70:E70"/>
    <mergeCell ref="A1:F1"/>
    <mergeCell ref="A2:F2"/>
    <mergeCell ref="E3:F3"/>
    <mergeCell ref="F15:F17"/>
    <mergeCell ref="F28:F30"/>
    <mergeCell ref="F34:F36"/>
    <mergeCell ref="F42:F44"/>
    <mergeCell ref="F52:F54"/>
    <mergeCell ref="F59:F6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48568"/>
  <sheetViews>
    <sheetView topLeftCell="A8" zoomScaleNormal="100" workbookViewId="0">
      <selection activeCell="E14" sqref="E14"/>
    </sheetView>
  </sheetViews>
  <sheetFormatPr defaultRowHeight="14.6" x14ac:dyDescent="0.4"/>
  <cols>
    <col min="1" max="1" width="4.765625" bestFit="1" customWidth="1"/>
    <col min="2" max="2" width="18.765625" customWidth="1"/>
    <col min="3" max="3" width="14" bestFit="1" customWidth="1"/>
    <col min="4" max="4" width="12.4609375" bestFit="1" customWidth="1"/>
    <col min="5" max="5" width="15.69140625" bestFit="1" customWidth="1"/>
    <col min="6" max="6" width="9.765625" bestFit="1" customWidth="1"/>
    <col min="7" max="10" width="3.53515625" bestFit="1" customWidth="1"/>
    <col min="11" max="29" width="3.53515625" customWidth="1"/>
    <col min="30" max="31" width="3.53515625" bestFit="1" customWidth="1"/>
    <col min="32" max="32" width="5.3046875" customWidth="1"/>
    <col min="33" max="33" width="4.765625" customWidth="1"/>
    <col min="34" max="34" width="4.84375" customWidth="1"/>
    <col min="35" max="35" width="9.765625" style="31" bestFit="1" customWidth="1"/>
    <col min="36" max="36" width="11.23046875" style="31" customWidth="1"/>
    <col min="37" max="37" width="10.4609375" style="31" bestFit="1" customWidth="1"/>
    <col min="38" max="38" width="10.53515625" customWidth="1"/>
  </cols>
  <sheetData>
    <row r="1" spans="1:42" ht="23.15" x14ac:dyDescent="0.6">
      <c r="A1" s="95" t="s">
        <v>33</v>
      </c>
      <c r="B1" s="95"/>
      <c r="C1" s="95"/>
      <c r="D1" s="96" t="s">
        <v>53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8"/>
    </row>
    <row r="2" spans="1:42" ht="21.75" customHeight="1" x14ac:dyDescent="0.4">
      <c r="A2" s="20" t="s">
        <v>26</v>
      </c>
      <c r="B2" s="20" t="s">
        <v>25</v>
      </c>
      <c r="C2" s="21" t="s">
        <v>27</v>
      </c>
      <c r="D2" s="22">
        <v>44896</v>
      </c>
      <c r="E2" s="22">
        <v>44897</v>
      </c>
      <c r="F2" s="22">
        <v>44898</v>
      </c>
      <c r="G2" s="22">
        <v>44899</v>
      </c>
      <c r="H2" s="22">
        <v>44900</v>
      </c>
      <c r="I2" s="22">
        <v>44901</v>
      </c>
      <c r="J2" s="22">
        <v>44902</v>
      </c>
      <c r="K2" s="22">
        <v>44903</v>
      </c>
      <c r="L2" s="22">
        <v>44904</v>
      </c>
      <c r="M2" s="22">
        <v>44905</v>
      </c>
      <c r="N2" s="22">
        <v>44906</v>
      </c>
      <c r="O2" s="22">
        <v>44907</v>
      </c>
      <c r="P2" s="22">
        <v>44908</v>
      </c>
      <c r="Q2" s="22">
        <v>44909</v>
      </c>
      <c r="R2" s="22">
        <v>44910</v>
      </c>
      <c r="S2" s="22">
        <v>44911</v>
      </c>
      <c r="T2" s="22">
        <v>44912</v>
      </c>
      <c r="U2" s="22">
        <v>44913</v>
      </c>
      <c r="V2" s="22">
        <v>44914</v>
      </c>
      <c r="W2" s="22">
        <v>44915</v>
      </c>
      <c r="X2" s="22">
        <v>44916</v>
      </c>
      <c r="Y2" s="22">
        <v>44917</v>
      </c>
      <c r="Z2" s="22">
        <v>44918</v>
      </c>
      <c r="AA2" s="22">
        <v>44919</v>
      </c>
      <c r="AB2" s="22">
        <v>44920</v>
      </c>
      <c r="AC2" s="22">
        <v>44921</v>
      </c>
      <c r="AD2" s="22">
        <v>44922</v>
      </c>
      <c r="AE2" s="22">
        <v>44923</v>
      </c>
      <c r="AF2" s="22">
        <v>44924</v>
      </c>
      <c r="AG2" s="22">
        <v>44925</v>
      </c>
      <c r="AH2" s="22">
        <v>44926</v>
      </c>
      <c r="AI2" s="21" t="s">
        <v>28</v>
      </c>
      <c r="AJ2" s="20" t="s">
        <v>29</v>
      </c>
      <c r="AK2" s="20" t="s">
        <v>30</v>
      </c>
      <c r="AL2" s="20" t="s">
        <v>31</v>
      </c>
    </row>
    <row r="3" spans="1:42" s="27" customFormat="1" ht="20.25" customHeight="1" x14ac:dyDescent="0.35">
      <c r="A3" s="32">
        <v>1</v>
      </c>
      <c r="B3" s="33" t="s">
        <v>34</v>
      </c>
      <c r="C3" s="34" t="s">
        <v>36</v>
      </c>
      <c r="D3" s="35">
        <v>1</v>
      </c>
      <c r="E3" s="35">
        <v>2</v>
      </c>
      <c r="F3" s="35">
        <v>2</v>
      </c>
      <c r="G3" s="35">
        <v>2</v>
      </c>
      <c r="H3" s="35">
        <v>1.5</v>
      </c>
      <c r="I3" s="35">
        <v>2</v>
      </c>
      <c r="J3" s="35">
        <v>1.5</v>
      </c>
      <c r="K3" s="35"/>
      <c r="L3" s="35">
        <v>1</v>
      </c>
      <c r="M3" s="35">
        <v>1</v>
      </c>
      <c r="N3" s="35"/>
      <c r="O3" s="35"/>
      <c r="P3" s="35">
        <v>1</v>
      </c>
      <c r="Q3" s="35">
        <v>1</v>
      </c>
      <c r="R3" s="35"/>
      <c r="S3" s="35"/>
      <c r="T3" s="35">
        <v>1</v>
      </c>
      <c r="U3" s="35"/>
      <c r="V3" s="35"/>
      <c r="W3" s="35">
        <v>1</v>
      </c>
      <c r="X3" s="35"/>
      <c r="Y3" s="35"/>
      <c r="Z3" s="35">
        <v>1</v>
      </c>
      <c r="AA3" s="35">
        <v>1</v>
      </c>
      <c r="AB3" s="35">
        <v>1</v>
      </c>
      <c r="AC3" s="35"/>
      <c r="AD3" s="35">
        <v>1.5</v>
      </c>
      <c r="AE3" s="35">
        <v>2</v>
      </c>
      <c r="AF3" s="35">
        <v>1.5</v>
      </c>
      <c r="AG3" s="35">
        <v>1.5</v>
      </c>
      <c r="AH3" s="35">
        <v>1.5</v>
      </c>
      <c r="AI3" s="24">
        <f>SUM(D3:AH3)</f>
        <v>29</v>
      </c>
      <c r="AJ3" s="36">
        <f>150+50+950</f>
        <v>1150</v>
      </c>
      <c r="AK3" s="25">
        <f t="shared" ref="AK3:AK7" si="0">AJ3*AI3</f>
        <v>33350</v>
      </c>
      <c r="AL3" s="26"/>
    </row>
    <row r="4" spans="1:42" s="27" customFormat="1" ht="20.25" customHeight="1" x14ac:dyDescent="0.35">
      <c r="A4" s="32">
        <v>2</v>
      </c>
      <c r="B4" s="34" t="s">
        <v>35</v>
      </c>
      <c r="C4" s="34" t="s">
        <v>36</v>
      </c>
      <c r="D4" s="35">
        <v>1</v>
      </c>
      <c r="E4" s="35">
        <v>2</v>
      </c>
      <c r="F4" s="35">
        <v>2</v>
      </c>
      <c r="G4" s="35">
        <v>2</v>
      </c>
      <c r="H4" s="35">
        <v>1.5</v>
      </c>
      <c r="I4" s="35">
        <v>2</v>
      </c>
      <c r="J4" s="35">
        <v>1.5</v>
      </c>
      <c r="K4" s="35"/>
      <c r="L4" s="35">
        <v>1</v>
      </c>
      <c r="M4" s="35">
        <v>1</v>
      </c>
      <c r="N4" s="35"/>
      <c r="O4" s="35"/>
      <c r="P4" s="35">
        <v>1</v>
      </c>
      <c r="Q4" s="35">
        <v>1</v>
      </c>
      <c r="R4" s="35"/>
      <c r="S4" s="35"/>
      <c r="T4" s="35">
        <v>1</v>
      </c>
      <c r="U4" s="35"/>
      <c r="V4" s="35"/>
      <c r="W4" s="35">
        <v>1</v>
      </c>
      <c r="X4" s="35"/>
      <c r="Y4" s="35"/>
      <c r="Z4" s="35">
        <v>1</v>
      </c>
      <c r="AA4" s="35">
        <v>1</v>
      </c>
      <c r="AB4" s="35">
        <v>1</v>
      </c>
      <c r="AC4" s="35"/>
      <c r="AD4" s="35">
        <v>1.5</v>
      </c>
      <c r="AE4" s="35">
        <v>2</v>
      </c>
      <c r="AF4" s="35">
        <v>1.5</v>
      </c>
      <c r="AG4" s="35">
        <v>1.5</v>
      </c>
      <c r="AH4" s="35">
        <v>1.5</v>
      </c>
      <c r="AI4" s="24">
        <f>SUM(D4:AH4)</f>
        <v>29</v>
      </c>
      <c r="AJ4" s="36">
        <f>150+50+950</f>
        <v>1150</v>
      </c>
      <c r="AK4" s="25">
        <f t="shared" si="0"/>
        <v>33350</v>
      </c>
      <c r="AL4" s="26"/>
    </row>
    <row r="5" spans="1:42" s="27" customFormat="1" ht="20.25" customHeight="1" x14ac:dyDescent="0.35">
      <c r="A5" s="32">
        <v>3</v>
      </c>
      <c r="B5" s="34" t="s">
        <v>37</v>
      </c>
      <c r="C5" s="34" t="s">
        <v>36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>
        <v>1.5</v>
      </c>
      <c r="AE5" s="35">
        <v>2</v>
      </c>
      <c r="AF5" s="35">
        <v>1.5</v>
      </c>
      <c r="AG5" s="35">
        <v>1.5</v>
      </c>
      <c r="AH5" s="35">
        <v>1.5</v>
      </c>
      <c r="AI5" s="24">
        <f>SUM(D5:AH5)</f>
        <v>8</v>
      </c>
      <c r="AJ5" s="36">
        <f>150+50+950</f>
        <v>1150</v>
      </c>
      <c r="AK5" s="25">
        <f>AJ5*AI5</f>
        <v>9200</v>
      </c>
      <c r="AL5" s="26"/>
    </row>
    <row r="6" spans="1:42" s="27" customFormat="1" ht="20.25" customHeight="1" x14ac:dyDescent="0.35">
      <c r="A6" s="32">
        <v>4</v>
      </c>
      <c r="B6" s="34" t="s">
        <v>38</v>
      </c>
      <c r="C6" s="34" t="s">
        <v>36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>
        <v>1.5</v>
      </c>
      <c r="AE6" s="35">
        <v>2</v>
      </c>
      <c r="AF6" s="35">
        <v>1.5</v>
      </c>
      <c r="AG6" s="35">
        <v>1.5</v>
      </c>
      <c r="AH6" s="35">
        <v>1.5</v>
      </c>
      <c r="AI6" s="24">
        <f>SUM(D6:AH6)</f>
        <v>8</v>
      </c>
      <c r="AJ6" s="36">
        <f>150+50+950</f>
        <v>1150</v>
      </c>
      <c r="AK6" s="25">
        <f t="shared" si="0"/>
        <v>9200</v>
      </c>
      <c r="AL6" s="26"/>
    </row>
    <row r="7" spans="1:42" s="27" customFormat="1" ht="20.25" customHeight="1" x14ac:dyDescent="0.35">
      <c r="A7" s="32">
        <v>5</v>
      </c>
      <c r="B7" s="34" t="s">
        <v>49</v>
      </c>
      <c r="C7" s="34" t="s">
        <v>36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>
        <v>1.5</v>
      </c>
      <c r="AE7" s="35">
        <v>2</v>
      </c>
      <c r="AF7" s="35">
        <v>1.5</v>
      </c>
      <c r="AG7" s="35">
        <v>1.5</v>
      </c>
      <c r="AH7" s="35">
        <v>1.5</v>
      </c>
      <c r="AI7" s="24">
        <f>SUM(D7:AH7)</f>
        <v>8</v>
      </c>
      <c r="AJ7" s="36">
        <f>150+50+750</f>
        <v>950</v>
      </c>
      <c r="AK7" s="25">
        <f t="shared" si="0"/>
        <v>7600</v>
      </c>
      <c r="AL7" s="26"/>
    </row>
    <row r="8" spans="1:42" s="27" customFormat="1" ht="20.25" customHeight="1" x14ac:dyDescent="0.35">
      <c r="A8" s="38"/>
      <c r="B8" s="39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2"/>
      <c r="AJ8" s="36"/>
      <c r="AK8" s="25"/>
      <c r="AL8" s="26"/>
    </row>
    <row r="9" spans="1:42" ht="21.75" customHeight="1" x14ac:dyDescent="0.4">
      <c r="A9" s="99" t="s">
        <v>13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1"/>
      <c r="AI9" s="28"/>
      <c r="AJ9" s="29"/>
      <c r="AK9" s="30">
        <f>SUM(AK3:AK7)</f>
        <v>92700</v>
      </c>
      <c r="AL9" s="30"/>
      <c r="AM9" s="27"/>
      <c r="AN9" s="27"/>
      <c r="AO9" s="27"/>
      <c r="AP9" s="27"/>
    </row>
    <row r="10" spans="1:42" x14ac:dyDescent="0.4">
      <c r="D10" s="102"/>
      <c r="E10" s="102"/>
      <c r="F10" s="102"/>
      <c r="G10" s="102"/>
      <c r="H10" s="102"/>
      <c r="I10" s="102"/>
      <c r="J10" s="10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I10"/>
      <c r="AJ10"/>
      <c r="AK10"/>
      <c r="AM10" s="27"/>
      <c r="AN10" s="27"/>
      <c r="AO10" s="27"/>
      <c r="AP10" s="27"/>
    </row>
    <row r="11" spans="1:42" x14ac:dyDescent="0.4">
      <c r="B11" t="s">
        <v>80</v>
      </c>
      <c r="AI11"/>
      <c r="AJ11" t="s">
        <v>80</v>
      </c>
      <c r="AK11" t="s">
        <v>86</v>
      </c>
      <c r="AM11" s="27"/>
      <c r="AN11" s="27"/>
      <c r="AO11" s="27"/>
      <c r="AP11" s="27"/>
    </row>
    <row r="12" spans="1:42" x14ac:dyDescent="0.4">
      <c r="B12" t="s">
        <v>77</v>
      </c>
      <c r="AJ12" t="s">
        <v>81</v>
      </c>
      <c r="AM12" s="27"/>
      <c r="AN12" s="27"/>
      <c r="AO12" s="27"/>
      <c r="AP12" s="27"/>
    </row>
    <row r="13" spans="1:42" x14ac:dyDescent="0.4">
      <c r="B13" t="s">
        <v>79</v>
      </c>
      <c r="D13" t="s">
        <v>107</v>
      </c>
      <c r="E13" t="s">
        <v>106</v>
      </c>
      <c r="AJ13" s="31" t="s">
        <v>82</v>
      </c>
      <c r="AM13" s="27"/>
      <c r="AN13" s="27"/>
      <c r="AO13" s="27"/>
      <c r="AP13" s="27"/>
    </row>
    <row r="14" spans="1:42" x14ac:dyDescent="0.4">
      <c r="B14" s="74" t="s">
        <v>103</v>
      </c>
      <c r="C14" s="68" t="s">
        <v>15</v>
      </c>
      <c r="D14">
        <v>2</v>
      </c>
      <c r="E14">
        <v>13</v>
      </c>
      <c r="F14" s="110">
        <f>D14*950+E14*1150</f>
        <v>16850</v>
      </c>
    </row>
    <row r="15" spans="1:42" x14ac:dyDescent="0.4">
      <c r="C15" s="60" t="s">
        <v>18</v>
      </c>
      <c r="D15">
        <v>2</v>
      </c>
      <c r="E15">
        <v>13</v>
      </c>
      <c r="F15" s="110">
        <f t="shared" ref="F15:F19" si="1">D15*950+E15*1150</f>
        <v>16850</v>
      </c>
    </row>
    <row r="16" spans="1:42" x14ac:dyDescent="0.4">
      <c r="C16" s="64" t="s">
        <v>68</v>
      </c>
      <c r="D16">
        <v>1</v>
      </c>
      <c r="E16">
        <v>12</v>
      </c>
      <c r="F16" s="110">
        <f t="shared" si="1"/>
        <v>14750</v>
      </c>
    </row>
    <row r="17" spans="3:6" x14ac:dyDescent="0.4">
      <c r="C17" s="64" t="s">
        <v>19</v>
      </c>
      <c r="D17">
        <v>1</v>
      </c>
      <c r="E17">
        <v>12</v>
      </c>
      <c r="F17" s="110">
        <f t="shared" si="1"/>
        <v>14750</v>
      </c>
    </row>
    <row r="18" spans="3:6" x14ac:dyDescent="0.4">
      <c r="C18" s="64" t="s">
        <v>76</v>
      </c>
      <c r="D18">
        <v>1</v>
      </c>
      <c r="E18">
        <v>12</v>
      </c>
      <c r="F18" s="110">
        <f t="shared" si="1"/>
        <v>14750</v>
      </c>
    </row>
    <row r="19" spans="3:6" x14ac:dyDescent="0.4">
      <c r="C19" s="64" t="s">
        <v>22</v>
      </c>
      <c r="D19">
        <v>1</v>
      </c>
      <c r="E19">
        <v>12</v>
      </c>
      <c r="F19" s="110">
        <f t="shared" si="1"/>
        <v>14750</v>
      </c>
    </row>
    <row r="20" spans="3:6" x14ac:dyDescent="0.4">
      <c r="D20" t="s">
        <v>105</v>
      </c>
      <c r="F20" s="114">
        <f>SUM(F14:F19)</f>
        <v>92700</v>
      </c>
    </row>
    <row r="1048568" spans="5:5" x14ac:dyDescent="0.4">
      <c r="E1048568" s="23">
        <v>1.5</v>
      </c>
    </row>
  </sheetData>
  <mergeCells count="4">
    <mergeCell ref="A1:C1"/>
    <mergeCell ref="D1:AL1"/>
    <mergeCell ref="A9:AH9"/>
    <mergeCell ref="D10:J10"/>
  </mergeCells>
  <conditionalFormatting sqref="D3:E8">
    <cfRule type="containsText" dxfId="17" priority="100" operator="containsText" text="A">
      <formula>NOT(ISERROR(SEARCH("A",D3)))</formula>
    </cfRule>
  </conditionalFormatting>
  <conditionalFormatting sqref="E1048568:E1048576">
    <cfRule type="containsText" dxfId="16" priority="43" operator="containsText" text="A">
      <formula>NOT(ISERROR(SEARCH("A",E1048568)))</formula>
    </cfRule>
  </conditionalFormatting>
  <conditionalFormatting sqref="F3:G5">
    <cfRule type="containsText" dxfId="15" priority="36" operator="containsText" text="A">
      <formula>NOT(ISERROR(SEARCH("A",F3)))</formula>
    </cfRule>
  </conditionalFormatting>
  <conditionalFormatting sqref="F6:I8">
    <cfRule type="containsText" dxfId="14" priority="22" operator="containsText" text="A">
      <formula>NOT(ISERROR(SEARCH("A",F6)))</formula>
    </cfRule>
  </conditionalFormatting>
  <conditionalFormatting sqref="H3:H4">
    <cfRule type="containsText" dxfId="13" priority="33" operator="containsText" text="A">
      <formula>NOT(ISERROR(SEARCH("A",H3)))</formula>
    </cfRule>
  </conditionalFormatting>
  <conditionalFormatting sqref="H5:I5">
    <cfRule type="containsText" dxfId="12" priority="32" operator="containsText" text="A">
      <formula>NOT(ISERROR(SEARCH("A",H5)))</formula>
    </cfRule>
  </conditionalFormatting>
  <conditionalFormatting sqref="I4">
    <cfRule type="containsText" dxfId="11" priority="24" operator="containsText" text="A">
      <formula>NOT(ISERROR(SEARCH("A",I4)))</formula>
    </cfRule>
  </conditionalFormatting>
  <conditionalFormatting sqref="I3:AC3 J4:AC8">
    <cfRule type="containsText" dxfId="10" priority="112" operator="containsText" text="A">
      <formula>NOT(ISERROR(SEARCH("A",I3)))</formula>
    </cfRule>
  </conditionalFormatting>
  <conditionalFormatting sqref="AD3:AH8">
    <cfRule type="containsText" dxfId="9" priority="1" operator="containsText" text="A">
      <formula>NOT(ISERROR(SEARCH("A",AD3)))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scale="54" fitToHeight="0" orientation="portrait" horizontalDpi="300" verticalDpi="300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8571"/>
  <sheetViews>
    <sheetView topLeftCell="A10" zoomScale="85" zoomScaleNormal="85" workbookViewId="0">
      <selection activeCell="D20" sqref="D20:F20"/>
    </sheetView>
  </sheetViews>
  <sheetFormatPr defaultRowHeight="14.6" x14ac:dyDescent="0.4"/>
  <cols>
    <col min="1" max="1" width="4.765625" bestFit="1" customWidth="1"/>
    <col min="2" max="2" width="18.765625" customWidth="1"/>
    <col min="3" max="3" width="14" bestFit="1" customWidth="1"/>
    <col min="4" max="4" width="4.3828125" bestFit="1" customWidth="1"/>
    <col min="5" max="5" width="4.84375" bestFit="1" customWidth="1"/>
    <col min="6" max="6" width="3.53515625" bestFit="1" customWidth="1"/>
    <col min="7" max="7" width="9.765625" bestFit="1" customWidth="1"/>
    <col min="8" max="13" width="3.53515625" customWidth="1"/>
    <col min="14" max="16" width="3.53515625" bestFit="1" customWidth="1"/>
    <col min="17" max="20" width="3.53515625" customWidth="1"/>
    <col min="21" max="22" width="3.53515625" bestFit="1" customWidth="1"/>
    <col min="23" max="24" width="3.23046875" bestFit="1" customWidth="1"/>
    <col min="25" max="30" width="3.23046875" customWidth="1"/>
    <col min="31" max="31" width="3.23046875" bestFit="1" customWidth="1"/>
    <col min="32" max="32" width="9.765625" style="31" bestFit="1" customWidth="1"/>
    <col min="33" max="33" width="7.765625" style="31" bestFit="1" customWidth="1"/>
    <col min="34" max="34" width="13.07421875" style="31" customWidth="1"/>
    <col min="35" max="35" width="10.53515625" bestFit="1" customWidth="1"/>
  </cols>
  <sheetData>
    <row r="1" spans="1:35" ht="23.15" x14ac:dyDescent="0.6">
      <c r="A1" s="95" t="s">
        <v>33</v>
      </c>
      <c r="B1" s="95"/>
      <c r="C1" s="95"/>
      <c r="D1" s="103" t="s">
        <v>54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5"/>
    </row>
    <row r="2" spans="1:35" ht="21.75" customHeight="1" x14ac:dyDescent="0.4">
      <c r="A2" s="20" t="s">
        <v>26</v>
      </c>
      <c r="B2" s="20" t="s">
        <v>25</v>
      </c>
      <c r="C2" s="21" t="s">
        <v>27</v>
      </c>
      <c r="D2" s="22">
        <v>44927</v>
      </c>
      <c r="E2" s="22">
        <v>44928</v>
      </c>
      <c r="F2" s="22">
        <v>44929</v>
      </c>
      <c r="G2" s="22">
        <v>44930</v>
      </c>
      <c r="H2" s="22">
        <v>44931</v>
      </c>
      <c r="I2" s="22">
        <v>44932</v>
      </c>
      <c r="J2" s="22">
        <v>44933</v>
      </c>
      <c r="K2" s="22">
        <v>44934</v>
      </c>
      <c r="L2" s="22">
        <v>44935</v>
      </c>
      <c r="M2" s="22">
        <v>44936</v>
      </c>
      <c r="N2" s="22">
        <v>44937</v>
      </c>
      <c r="O2" s="22">
        <v>44938</v>
      </c>
      <c r="P2" s="22">
        <v>44939</v>
      </c>
      <c r="Q2" s="22">
        <v>44940</v>
      </c>
      <c r="R2" s="22">
        <v>44941</v>
      </c>
      <c r="S2" s="22">
        <v>44942</v>
      </c>
      <c r="T2" s="22">
        <v>44943</v>
      </c>
      <c r="U2" s="22">
        <v>44944</v>
      </c>
      <c r="V2" s="22">
        <v>44945</v>
      </c>
      <c r="W2" s="22">
        <v>44946</v>
      </c>
      <c r="X2" s="22">
        <v>44947</v>
      </c>
      <c r="Y2" s="22">
        <v>44948</v>
      </c>
      <c r="Z2" s="22">
        <v>44949</v>
      </c>
      <c r="AA2" s="22">
        <v>44950</v>
      </c>
      <c r="AB2" s="22">
        <v>44951</v>
      </c>
      <c r="AC2" s="22">
        <v>44952</v>
      </c>
      <c r="AD2" s="22">
        <v>44953</v>
      </c>
      <c r="AE2" s="22">
        <v>44954</v>
      </c>
      <c r="AF2" s="21" t="s">
        <v>28</v>
      </c>
      <c r="AG2" s="20" t="s">
        <v>29</v>
      </c>
      <c r="AH2" s="20" t="s">
        <v>30</v>
      </c>
      <c r="AI2" s="20" t="s">
        <v>31</v>
      </c>
    </row>
    <row r="3" spans="1:35" s="27" customFormat="1" ht="20.25" customHeight="1" x14ac:dyDescent="0.35">
      <c r="A3" s="32">
        <v>1</v>
      </c>
      <c r="B3" s="33" t="s">
        <v>34</v>
      </c>
      <c r="C3" s="34" t="s">
        <v>36</v>
      </c>
      <c r="D3" s="35">
        <v>1</v>
      </c>
      <c r="E3" s="35">
        <v>1.5</v>
      </c>
      <c r="F3" s="35">
        <v>3.5</v>
      </c>
      <c r="G3" s="35">
        <v>1.5</v>
      </c>
      <c r="H3" s="35"/>
      <c r="I3" s="35"/>
      <c r="J3" s="35"/>
      <c r="K3" s="35"/>
      <c r="L3" s="35"/>
      <c r="M3" s="35"/>
      <c r="N3" s="35">
        <v>1.5</v>
      </c>
      <c r="O3" s="35">
        <v>1</v>
      </c>
      <c r="P3" s="35">
        <v>1</v>
      </c>
      <c r="Q3" s="35">
        <v>1</v>
      </c>
      <c r="R3" s="35">
        <v>1</v>
      </c>
      <c r="S3" s="35">
        <v>1</v>
      </c>
      <c r="T3" s="35">
        <v>1</v>
      </c>
      <c r="U3" s="35">
        <v>1</v>
      </c>
      <c r="V3" s="35">
        <v>1</v>
      </c>
      <c r="W3" s="35">
        <v>1</v>
      </c>
      <c r="X3" s="35">
        <v>1</v>
      </c>
      <c r="Y3" s="35">
        <v>1</v>
      </c>
      <c r="Z3" s="35">
        <v>1</v>
      </c>
      <c r="AA3" s="35">
        <v>1</v>
      </c>
      <c r="AB3" s="35">
        <v>1</v>
      </c>
      <c r="AC3" s="35">
        <v>1</v>
      </c>
      <c r="AD3" s="35"/>
      <c r="AE3" s="35"/>
      <c r="AF3" s="24">
        <f t="shared" ref="AF3:AF10" si="0">SUM(D3:AE3)</f>
        <v>24</v>
      </c>
      <c r="AG3" s="36">
        <f>150+50+950</f>
        <v>1150</v>
      </c>
      <c r="AH3" s="25">
        <f t="shared" ref="AH3:AH10" si="1">AG3*AF3</f>
        <v>27600</v>
      </c>
      <c r="AI3" s="26"/>
    </row>
    <row r="4" spans="1:35" s="27" customFormat="1" ht="20.25" customHeight="1" x14ac:dyDescent="0.35">
      <c r="A4" s="32">
        <v>2</v>
      </c>
      <c r="B4" s="34" t="s">
        <v>35</v>
      </c>
      <c r="C4" s="34" t="s">
        <v>36</v>
      </c>
      <c r="D4" s="35">
        <v>2</v>
      </c>
      <c r="E4" s="35">
        <v>1.5</v>
      </c>
      <c r="F4" s="35">
        <v>3.5</v>
      </c>
      <c r="G4" s="35">
        <v>1.5</v>
      </c>
      <c r="H4" s="35"/>
      <c r="I4" s="35"/>
      <c r="J4" s="35"/>
      <c r="K4" s="35"/>
      <c r="L4" s="35"/>
      <c r="M4" s="35"/>
      <c r="N4" s="35">
        <v>1.5</v>
      </c>
      <c r="O4" s="35">
        <v>1</v>
      </c>
      <c r="P4" s="35">
        <v>1</v>
      </c>
      <c r="Q4" s="35">
        <v>1</v>
      </c>
      <c r="R4" s="35">
        <v>1</v>
      </c>
      <c r="S4" s="35">
        <v>1</v>
      </c>
      <c r="T4" s="35">
        <v>1</v>
      </c>
      <c r="U4" s="35">
        <v>1</v>
      </c>
      <c r="V4" s="35">
        <v>1</v>
      </c>
      <c r="W4" s="35">
        <v>1</v>
      </c>
      <c r="X4" s="35">
        <v>1</v>
      </c>
      <c r="Y4" s="35">
        <v>1</v>
      </c>
      <c r="Z4" s="35">
        <v>1</v>
      </c>
      <c r="AA4" s="35">
        <v>1</v>
      </c>
      <c r="AB4" s="35"/>
      <c r="AC4" s="35"/>
      <c r="AD4" s="35"/>
      <c r="AE4" s="35"/>
      <c r="AF4" s="24">
        <f t="shared" si="0"/>
        <v>23</v>
      </c>
      <c r="AG4" s="36">
        <f>150+50+950</f>
        <v>1150</v>
      </c>
      <c r="AH4" s="25">
        <f t="shared" si="1"/>
        <v>26450</v>
      </c>
      <c r="AI4" s="26"/>
    </row>
    <row r="5" spans="1:35" s="27" customFormat="1" ht="20.25" customHeight="1" x14ac:dyDescent="0.35">
      <c r="A5" s="32">
        <v>3</v>
      </c>
      <c r="B5" s="34" t="s">
        <v>37</v>
      </c>
      <c r="C5" s="34" t="s">
        <v>36</v>
      </c>
      <c r="D5" s="35">
        <v>2</v>
      </c>
      <c r="E5" s="35">
        <v>1.5</v>
      </c>
      <c r="F5" s="35">
        <v>3.5</v>
      </c>
      <c r="G5" s="35">
        <v>1.5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>
        <v>1</v>
      </c>
      <c r="AC5" s="35">
        <v>1</v>
      </c>
      <c r="AD5" s="35"/>
      <c r="AE5" s="35"/>
      <c r="AF5" s="24">
        <f t="shared" si="0"/>
        <v>10.5</v>
      </c>
      <c r="AG5" s="36">
        <f>150+50+1050</f>
        <v>1250</v>
      </c>
      <c r="AH5" s="25">
        <f>AG5*AF5</f>
        <v>13125</v>
      </c>
      <c r="AI5" s="26"/>
    </row>
    <row r="6" spans="1:35" s="27" customFormat="1" ht="20.25" customHeight="1" x14ac:dyDescent="0.35">
      <c r="A6" s="32">
        <v>4</v>
      </c>
      <c r="B6" s="34" t="s">
        <v>38</v>
      </c>
      <c r="C6" s="34" t="s">
        <v>36</v>
      </c>
      <c r="D6" s="35">
        <v>2</v>
      </c>
      <c r="E6" s="35">
        <v>1.5</v>
      </c>
      <c r="F6" s="35">
        <v>3.5</v>
      </c>
      <c r="G6" s="35">
        <v>1.5</v>
      </c>
      <c r="H6" s="35"/>
      <c r="I6" s="35"/>
      <c r="J6" s="35"/>
      <c r="K6" s="35"/>
      <c r="L6" s="35"/>
      <c r="M6" s="35"/>
      <c r="N6" s="35">
        <v>1.5</v>
      </c>
      <c r="O6" s="35">
        <v>1</v>
      </c>
      <c r="P6" s="35">
        <v>1</v>
      </c>
      <c r="Q6" s="35">
        <v>1</v>
      </c>
      <c r="R6" s="35">
        <v>1</v>
      </c>
      <c r="S6" s="35">
        <v>1</v>
      </c>
      <c r="T6" s="35">
        <v>1</v>
      </c>
      <c r="U6" s="35">
        <v>1</v>
      </c>
      <c r="V6" s="35">
        <v>1</v>
      </c>
      <c r="W6" s="35">
        <v>1</v>
      </c>
      <c r="X6" s="35">
        <v>1</v>
      </c>
      <c r="Y6" s="35">
        <v>1</v>
      </c>
      <c r="Z6" s="35">
        <v>1</v>
      </c>
      <c r="AA6" s="35">
        <v>1</v>
      </c>
      <c r="AB6" s="35">
        <v>1</v>
      </c>
      <c r="AC6" s="35">
        <v>1</v>
      </c>
      <c r="AD6" s="35"/>
      <c r="AE6" s="35"/>
      <c r="AF6" s="24">
        <f t="shared" si="0"/>
        <v>25</v>
      </c>
      <c r="AG6" s="36">
        <f>150+50+950</f>
        <v>1150</v>
      </c>
      <c r="AH6" s="25">
        <f t="shared" si="1"/>
        <v>28750</v>
      </c>
      <c r="AI6" s="26"/>
    </row>
    <row r="7" spans="1:35" s="27" customFormat="1" ht="20.25" customHeight="1" x14ac:dyDescent="0.35">
      <c r="A7" s="32">
        <v>5</v>
      </c>
      <c r="B7" s="34" t="s">
        <v>49</v>
      </c>
      <c r="C7" s="34" t="s">
        <v>36</v>
      </c>
      <c r="D7" s="35">
        <v>2</v>
      </c>
      <c r="E7" s="35">
        <v>1.5</v>
      </c>
      <c r="F7" s="35">
        <v>3.5</v>
      </c>
      <c r="G7" s="35">
        <v>1.5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4">
        <f t="shared" si="0"/>
        <v>8.5</v>
      </c>
      <c r="AG7" s="36">
        <f>150+50+750</f>
        <v>950</v>
      </c>
      <c r="AH7" s="25">
        <f t="shared" si="1"/>
        <v>8075</v>
      </c>
      <c r="AI7" s="26"/>
    </row>
    <row r="8" spans="1:35" s="27" customFormat="1" ht="20.25" customHeight="1" x14ac:dyDescent="0.35">
      <c r="A8" s="32">
        <v>6</v>
      </c>
      <c r="B8" s="34" t="s">
        <v>52</v>
      </c>
      <c r="C8" s="34" t="s">
        <v>36</v>
      </c>
      <c r="D8" s="35"/>
      <c r="E8" s="35">
        <v>1.5</v>
      </c>
      <c r="F8" s="35">
        <v>3.5</v>
      </c>
      <c r="G8" s="35">
        <v>1.5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24">
        <f t="shared" si="0"/>
        <v>6.5</v>
      </c>
      <c r="AG8" s="36">
        <f>150+50+950</f>
        <v>1150</v>
      </c>
      <c r="AH8" s="25">
        <f t="shared" si="1"/>
        <v>7475</v>
      </c>
      <c r="AI8" s="26"/>
    </row>
    <row r="9" spans="1:35" s="27" customFormat="1" ht="20.25" customHeight="1" x14ac:dyDescent="0.35">
      <c r="A9" s="32">
        <v>7</v>
      </c>
      <c r="B9" s="34" t="s">
        <v>50</v>
      </c>
      <c r="C9" s="34" t="s">
        <v>36</v>
      </c>
      <c r="D9" s="35"/>
      <c r="E9" s="35">
        <v>1.5</v>
      </c>
      <c r="F9" s="35">
        <v>3.5</v>
      </c>
      <c r="G9" s="35">
        <v>1.5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4">
        <f t="shared" si="0"/>
        <v>6.5</v>
      </c>
      <c r="AG9" s="36">
        <f>150+50+750</f>
        <v>950</v>
      </c>
      <c r="AH9" s="25">
        <f t="shared" si="1"/>
        <v>6175</v>
      </c>
      <c r="AI9" s="26"/>
    </row>
    <row r="10" spans="1:35" s="27" customFormat="1" ht="20.25" customHeight="1" x14ac:dyDescent="0.35">
      <c r="A10" s="32">
        <v>8</v>
      </c>
      <c r="B10" s="34" t="s">
        <v>51</v>
      </c>
      <c r="C10" s="34" t="s">
        <v>36</v>
      </c>
      <c r="D10" s="35"/>
      <c r="E10" s="35">
        <v>1.5</v>
      </c>
      <c r="F10" s="35">
        <v>3.5</v>
      </c>
      <c r="G10" s="35">
        <v>1.5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24">
        <f t="shared" si="0"/>
        <v>6.5</v>
      </c>
      <c r="AG10" s="36">
        <f>150+50+750</f>
        <v>950</v>
      </c>
      <c r="AH10" s="25">
        <f t="shared" si="1"/>
        <v>6175</v>
      </c>
      <c r="AI10" s="26"/>
    </row>
    <row r="11" spans="1:35" ht="20.25" customHeight="1" x14ac:dyDescent="0.4">
      <c r="A11" s="32"/>
      <c r="B11" s="34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4"/>
      <c r="AG11" s="36"/>
      <c r="AH11" s="25"/>
      <c r="AI11" s="26"/>
    </row>
    <row r="12" spans="1:35" ht="21.75" customHeight="1" x14ac:dyDescent="0.4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8"/>
      <c r="AF12" s="28"/>
      <c r="AG12" s="29"/>
      <c r="AH12" s="30">
        <f>SUM(AH3:AH11)</f>
        <v>123825</v>
      </c>
      <c r="AI12" s="30"/>
    </row>
    <row r="13" spans="1:35" x14ac:dyDescent="0.4"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31"/>
      <c r="R13" s="31"/>
      <c r="S13" s="31"/>
      <c r="T13" s="31"/>
      <c r="AF13"/>
      <c r="AG13"/>
      <c r="AH13"/>
    </row>
    <row r="14" spans="1:35" x14ac:dyDescent="0.4">
      <c r="C14" t="s">
        <v>32</v>
      </c>
      <c r="AF14"/>
      <c r="AG14"/>
      <c r="AH14"/>
    </row>
    <row r="15" spans="1:35" x14ac:dyDescent="0.4">
      <c r="B15" t="s">
        <v>80</v>
      </c>
      <c r="AF15" t="s">
        <v>80</v>
      </c>
      <c r="AG15" t="s">
        <v>86</v>
      </c>
    </row>
    <row r="16" spans="1:35" x14ac:dyDescent="0.4">
      <c r="B16" t="s">
        <v>77</v>
      </c>
      <c r="AF16" t="s">
        <v>81</v>
      </c>
    </row>
    <row r="17" spans="2:32" x14ac:dyDescent="0.4">
      <c r="B17" t="s">
        <v>79</v>
      </c>
      <c r="AF17" s="31" t="s">
        <v>82</v>
      </c>
    </row>
    <row r="19" spans="2:32" x14ac:dyDescent="0.4">
      <c r="D19">
        <f>21.5/6</f>
        <v>3.5833333333333335</v>
      </c>
      <c r="E19">
        <v>10.5</v>
      </c>
      <c r="F19">
        <f>78.5/6</f>
        <v>13.083333333333334</v>
      </c>
    </row>
    <row r="20" spans="2:32" x14ac:dyDescent="0.4">
      <c r="B20" s="74" t="s">
        <v>103</v>
      </c>
      <c r="C20" s="68" t="s">
        <v>15</v>
      </c>
      <c r="D20">
        <v>5</v>
      </c>
      <c r="E20">
        <v>2</v>
      </c>
      <c r="F20">
        <v>13</v>
      </c>
      <c r="G20" s="111">
        <f>D20*950+E20*1250+F20*1150</f>
        <v>22200</v>
      </c>
    </row>
    <row r="21" spans="2:32" x14ac:dyDescent="0.4">
      <c r="C21" s="60" t="s">
        <v>18</v>
      </c>
      <c r="D21" s="109">
        <v>4.5</v>
      </c>
      <c r="E21">
        <v>2</v>
      </c>
      <c r="F21">
        <v>13.5</v>
      </c>
      <c r="G21" s="111">
        <f t="shared" ref="G21:G25" si="2">D21*950+E21*1250+F21*1150</f>
        <v>22300</v>
      </c>
    </row>
    <row r="22" spans="2:32" x14ac:dyDescent="0.4">
      <c r="C22" s="64" t="s">
        <v>68</v>
      </c>
      <c r="D22">
        <v>3</v>
      </c>
      <c r="E22">
        <v>2</v>
      </c>
      <c r="F22">
        <v>13</v>
      </c>
      <c r="G22" s="111">
        <f t="shared" si="2"/>
        <v>20300</v>
      </c>
    </row>
    <row r="23" spans="2:32" x14ac:dyDescent="0.4">
      <c r="C23" s="64" t="s">
        <v>19</v>
      </c>
      <c r="D23">
        <v>3</v>
      </c>
      <c r="E23">
        <v>2</v>
      </c>
      <c r="F23">
        <v>13</v>
      </c>
      <c r="G23" s="111">
        <f t="shared" si="2"/>
        <v>20300</v>
      </c>
    </row>
    <row r="24" spans="2:32" x14ac:dyDescent="0.4">
      <c r="C24" s="64" t="s">
        <v>76</v>
      </c>
      <c r="D24">
        <v>3</v>
      </c>
      <c r="E24">
        <v>1.5</v>
      </c>
      <c r="F24">
        <v>13</v>
      </c>
      <c r="G24" s="111">
        <f t="shared" si="2"/>
        <v>19675</v>
      </c>
    </row>
    <row r="25" spans="2:32" x14ac:dyDescent="0.4">
      <c r="C25" s="64" t="s">
        <v>22</v>
      </c>
      <c r="D25">
        <v>3</v>
      </c>
      <c r="E25">
        <v>1</v>
      </c>
      <c r="F25">
        <v>13</v>
      </c>
      <c r="G25" s="111">
        <f t="shared" si="2"/>
        <v>19050</v>
      </c>
    </row>
    <row r="26" spans="2:32" x14ac:dyDescent="0.4">
      <c r="G26" s="116">
        <f>SUM(G20:G25)</f>
        <v>123825</v>
      </c>
    </row>
    <row r="1048571" spans="5:5" x14ac:dyDescent="0.4">
      <c r="E1048571" s="23">
        <v>1.5</v>
      </c>
    </row>
  </sheetData>
  <mergeCells count="4">
    <mergeCell ref="A1:C1"/>
    <mergeCell ref="D1:AI1"/>
    <mergeCell ref="A12:AE12"/>
    <mergeCell ref="D13:P13"/>
  </mergeCells>
  <conditionalFormatting sqref="D3:M10">
    <cfRule type="containsText" dxfId="8" priority="49" operator="containsText" text="A">
      <formula>NOT(ISERROR(SEARCH("A",D3)))</formula>
    </cfRule>
  </conditionalFormatting>
  <conditionalFormatting sqref="D11:AE11">
    <cfRule type="containsText" dxfId="7" priority="50" operator="containsText" text="A">
      <formula>NOT(ISERROR(SEARCH("A",D11)))</formula>
    </cfRule>
  </conditionalFormatting>
  <conditionalFormatting sqref="E1048571:E1048576">
    <cfRule type="containsText" dxfId="6" priority="32" operator="containsText" text="A">
      <formula>NOT(ISERROR(SEARCH("A",E1048571)))</formula>
    </cfRule>
  </conditionalFormatting>
  <conditionalFormatting sqref="N6:N10">
    <cfRule type="containsText" dxfId="5" priority="16" operator="containsText" text="A">
      <formula>NOT(ISERROR(SEARCH("A",N6)))</formula>
    </cfRule>
  </conditionalFormatting>
  <conditionalFormatting sqref="N3:Z5">
    <cfRule type="containsText" dxfId="4" priority="13" operator="containsText" text="A">
      <formula>NOT(ISERROR(SEARCH("A",N3)))</formula>
    </cfRule>
  </conditionalFormatting>
  <conditionalFormatting sqref="O6:Z6">
    <cfRule type="containsText" dxfId="3" priority="12" operator="containsText" text="A">
      <formula>NOT(ISERROR(SEARCH("A",O6)))</formula>
    </cfRule>
  </conditionalFormatting>
  <conditionalFormatting sqref="AA3:AE6 O7:AE10">
    <cfRule type="containsText" dxfId="2" priority="1" operator="containsText" text="A">
      <formula>NOT(ISERROR(SEARCH("A",O3)))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scale="65" orientation="portrait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8571"/>
  <sheetViews>
    <sheetView topLeftCell="A12" workbookViewId="0">
      <selection activeCell="H19" sqref="H19"/>
    </sheetView>
  </sheetViews>
  <sheetFormatPr defaultRowHeight="14.6" x14ac:dyDescent="0.4"/>
  <cols>
    <col min="1" max="1" width="4.765625" bestFit="1" customWidth="1"/>
    <col min="2" max="2" width="18.765625" customWidth="1"/>
    <col min="3" max="3" width="14" bestFit="1" customWidth="1"/>
    <col min="4" max="5" width="3.53515625" bestFit="1" customWidth="1"/>
    <col min="6" max="6" width="8.765625" bestFit="1" customWidth="1"/>
    <col min="7" max="10" width="3.53515625" bestFit="1" customWidth="1"/>
    <col min="11" max="14" width="3.53515625" customWidth="1"/>
    <col min="15" max="16" width="3.53515625" bestFit="1" customWidth="1"/>
    <col min="17" max="18" width="3.23046875" bestFit="1" customWidth="1"/>
    <col min="19" max="24" width="3.23046875" customWidth="1"/>
    <col min="25" max="25" width="3.23046875" bestFit="1" customWidth="1"/>
    <col min="26" max="26" width="9.765625" style="31" bestFit="1" customWidth="1"/>
    <col min="27" max="27" width="7.765625" style="31" bestFit="1" customWidth="1"/>
    <col min="28" max="28" width="10.4609375" style="31" bestFit="1" customWidth="1"/>
    <col min="29" max="29" width="10.53515625" bestFit="1" customWidth="1"/>
  </cols>
  <sheetData>
    <row r="1" spans="1:29" ht="23.15" x14ac:dyDescent="0.6">
      <c r="A1" s="95" t="s">
        <v>33</v>
      </c>
      <c r="B1" s="95"/>
      <c r="C1" s="95"/>
      <c r="D1" s="103" t="s">
        <v>87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5"/>
    </row>
    <row r="2" spans="1:29" ht="21.75" customHeight="1" x14ac:dyDescent="0.4">
      <c r="A2" s="20" t="s">
        <v>26</v>
      </c>
      <c r="B2" s="20" t="s">
        <v>25</v>
      </c>
      <c r="C2" s="21" t="s">
        <v>27</v>
      </c>
      <c r="D2" s="22">
        <v>44958</v>
      </c>
      <c r="E2" s="22">
        <v>44959</v>
      </c>
      <c r="F2" s="22">
        <v>44960</v>
      </c>
      <c r="G2" s="22">
        <v>44961</v>
      </c>
      <c r="H2" s="22">
        <v>44962</v>
      </c>
      <c r="I2" s="22">
        <v>44963</v>
      </c>
      <c r="J2" s="22">
        <v>44964</v>
      </c>
      <c r="K2" s="22">
        <v>44965</v>
      </c>
      <c r="L2" s="22">
        <v>44966</v>
      </c>
      <c r="M2" s="22">
        <v>44967</v>
      </c>
      <c r="N2" s="22">
        <v>44968</v>
      </c>
      <c r="O2" s="22">
        <v>44969</v>
      </c>
      <c r="P2" s="22">
        <v>44970</v>
      </c>
      <c r="Q2" s="22">
        <v>44971</v>
      </c>
      <c r="R2" s="22">
        <v>44972</v>
      </c>
      <c r="S2" s="22">
        <v>44973</v>
      </c>
      <c r="T2" s="22">
        <v>44974</v>
      </c>
      <c r="U2" s="22">
        <v>44975</v>
      </c>
      <c r="V2" s="22">
        <v>44976</v>
      </c>
      <c r="W2" s="22">
        <v>44977</v>
      </c>
      <c r="X2" s="22">
        <v>44978</v>
      </c>
      <c r="Y2" s="22">
        <v>44979</v>
      </c>
      <c r="Z2" s="21" t="s">
        <v>28</v>
      </c>
      <c r="AA2" s="20" t="s">
        <v>29</v>
      </c>
      <c r="AB2" s="20" t="s">
        <v>30</v>
      </c>
      <c r="AC2" s="20" t="s">
        <v>31</v>
      </c>
    </row>
    <row r="3" spans="1:29" s="27" customFormat="1" ht="20.25" customHeight="1" x14ac:dyDescent="0.35">
      <c r="A3" s="32">
        <v>1</v>
      </c>
      <c r="B3" s="33" t="s">
        <v>34</v>
      </c>
      <c r="C3" s="34" t="s">
        <v>36</v>
      </c>
      <c r="D3" s="35">
        <v>1.5</v>
      </c>
      <c r="E3" s="35">
        <v>1</v>
      </c>
      <c r="F3" s="35">
        <v>1.5</v>
      </c>
      <c r="G3" s="35">
        <v>2</v>
      </c>
      <c r="H3" s="35">
        <v>1</v>
      </c>
      <c r="I3" s="35">
        <v>1</v>
      </c>
      <c r="J3" s="35">
        <v>1</v>
      </c>
      <c r="K3" s="35">
        <v>1.5</v>
      </c>
      <c r="L3" s="35">
        <v>1</v>
      </c>
      <c r="M3" s="35">
        <v>1</v>
      </c>
      <c r="N3" s="35">
        <v>1</v>
      </c>
      <c r="O3" s="35">
        <v>1</v>
      </c>
      <c r="P3" s="35">
        <v>1</v>
      </c>
      <c r="Q3" s="35"/>
      <c r="R3" s="35"/>
      <c r="S3" s="35"/>
      <c r="T3" s="35"/>
      <c r="U3" s="35"/>
      <c r="V3" s="35"/>
      <c r="W3" s="35"/>
      <c r="X3" s="35"/>
      <c r="Y3" s="35"/>
      <c r="Z3" s="24">
        <f t="shared" ref="Z3:Z7" si="0">SUM(D3:Y3)</f>
        <v>15.5</v>
      </c>
      <c r="AA3" s="36">
        <f>150+50+950</f>
        <v>1150</v>
      </c>
      <c r="AB3" s="25">
        <f t="shared" ref="AB3:AB7" si="1">AA3*Z3</f>
        <v>17825</v>
      </c>
      <c r="AC3" s="26"/>
    </row>
    <row r="4" spans="1:29" s="27" customFormat="1" ht="20.25" customHeight="1" x14ac:dyDescent="0.35">
      <c r="A4" s="32">
        <v>2</v>
      </c>
      <c r="B4" s="34" t="s">
        <v>35</v>
      </c>
      <c r="C4" s="34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24">
        <f t="shared" si="0"/>
        <v>0</v>
      </c>
      <c r="AA4" s="36">
        <f>150+50+950</f>
        <v>1150</v>
      </c>
      <c r="AB4" s="25">
        <f t="shared" si="1"/>
        <v>0</v>
      </c>
      <c r="AC4" s="26"/>
    </row>
    <row r="5" spans="1:29" s="27" customFormat="1" ht="20.25" customHeight="1" x14ac:dyDescent="0.35">
      <c r="A5" s="32">
        <v>3</v>
      </c>
      <c r="B5" s="34" t="s">
        <v>37</v>
      </c>
      <c r="C5" s="34" t="s">
        <v>36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24">
        <f t="shared" si="0"/>
        <v>0</v>
      </c>
      <c r="AA5" s="36">
        <f>150+50+1050</f>
        <v>1250</v>
      </c>
      <c r="AB5" s="25">
        <f>AA5*Z5</f>
        <v>0</v>
      </c>
      <c r="AC5" s="26"/>
    </row>
    <row r="6" spans="1:29" s="27" customFormat="1" ht="20.25" customHeight="1" x14ac:dyDescent="0.35">
      <c r="A6" s="32">
        <v>4</v>
      </c>
      <c r="B6" s="34" t="s">
        <v>38</v>
      </c>
      <c r="C6" s="34" t="s">
        <v>36</v>
      </c>
      <c r="D6" s="35">
        <v>1.5</v>
      </c>
      <c r="E6" s="35">
        <v>1</v>
      </c>
      <c r="F6" s="35">
        <v>1.5</v>
      </c>
      <c r="G6" s="35">
        <v>2</v>
      </c>
      <c r="H6" s="35">
        <v>1</v>
      </c>
      <c r="I6" s="35">
        <v>1</v>
      </c>
      <c r="J6" s="35">
        <v>1</v>
      </c>
      <c r="K6" s="35">
        <v>1.5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/>
      <c r="R6" s="35"/>
      <c r="S6" s="35"/>
      <c r="T6" s="35"/>
      <c r="U6" s="35"/>
      <c r="V6" s="35"/>
      <c r="W6" s="35"/>
      <c r="X6" s="35"/>
      <c r="Y6" s="35"/>
      <c r="Z6" s="24">
        <f t="shared" si="0"/>
        <v>15.5</v>
      </c>
      <c r="AA6" s="36">
        <f>150+50+950</f>
        <v>1150</v>
      </c>
      <c r="AB6" s="25">
        <f t="shared" si="1"/>
        <v>17825</v>
      </c>
      <c r="AC6" s="26"/>
    </row>
    <row r="7" spans="1:29" s="27" customFormat="1" ht="20.25" customHeight="1" x14ac:dyDescent="0.35">
      <c r="A7" s="32">
        <v>5</v>
      </c>
      <c r="B7" s="34" t="s">
        <v>49</v>
      </c>
      <c r="C7" s="34" t="s">
        <v>36</v>
      </c>
      <c r="D7" s="35">
        <v>1.5</v>
      </c>
      <c r="E7" s="35">
        <v>1</v>
      </c>
      <c r="F7" s="35">
        <v>1.5</v>
      </c>
      <c r="G7" s="35">
        <v>2</v>
      </c>
      <c r="H7" s="35">
        <v>1</v>
      </c>
      <c r="I7" s="35">
        <v>1</v>
      </c>
      <c r="J7" s="35">
        <v>1</v>
      </c>
      <c r="K7" s="35">
        <v>1.5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5"/>
      <c r="R7" s="35"/>
      <c r="S7" s="35"/>
      <c r="T7" s="35"/>
      <c r="U7" s="35"/>
      <c r="V7" s="35"/>
      <c r="W7" s="35"/>
      <c r="X7" s="35"/>
      <c r="Y7" s="35"/>
      <c r="Z7" s="24">
        <f t="shared" si="0"/>
        <v>15.5</v>
      </c>
      <c r="AA7" s="36">
        <f>150+50+750</f>
        <v>950</v>
      </c>
      <c r="AB7" s="25">
        <f t="shared" si="1"/>
        <v>14725</v>
      </c>
      <c r="AC7" s="26"/>
    </row>
    <row r="8" spans="1:29" s="27" customFormat="1" ht="20.25" customHeight="1" x14ac:dyDescent="0.35">
      <c r="A8" s="32"/>
      <c r="B8" s="34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24"/>
      <c r="AA8" s="36"/>
      <c r="AB8" s="25"/>
      <c r="AC8" s="26"/>
    </row>
    <row r="9" spans="1:29" s="27" customFormat="1" ht="20.25" customHeight="1" x14ac:dyDescent="0.35">
      <c r="A9" s="32"/>
      <c r="B9" s="34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4"/>
      <c r="AA9" s="36"/>
      <c r="AB9" s="25"/>
      <c r="AC9" s="26"/>
    </row>
    <row r="10" spans="1:29" s="27" customFormat="1" ht="20.25" customHeight="1" x14ac:dyDescent="0.35">
      <c r="A10" s="32"/>
      <c r="B10" s="34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6"/>
      <c r="AB10" s="25"/>
      <c r="AC10" s="26"/>
    </row>
    <row r="11" spans="1:29" ht="20.25" customHeight="1" x14ac:dyDescent="0.4">
      <c r="A11" s="32"/>
      <c r="B11" s="34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4"/>
      <c r="AA11" s="36"/>
      <c r="AB11" s="25"/>
      <c r="AC11" s="26"/>
    </row>
    <row r="12" spans="1:29" ht="21.75" customHeight="1" x14ac:dyDescent="0.4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  <c r="Z12" s="28"/>
      <c r="AA12" s="29"/>
      <c r="AB12" s="30">
        <f>SUM(AB3:AB11)</f>
        <v>50375</v>
      </c>
      <c r="AC12" s="30"/>
    </row>
    <row r="13" spans="1:29" x14ac:dyDescent="0.4">
      <c r="D13" s="102"/>
      <c r="E13" s="102"/>
      <c r="F13" s="102"/>
      <c r="G13" s="102"/>
      <c r="H13" s="102"/>
      <c r="I13" s="102"/>
      <c r="J13" s="102"/>
      <c r="K13" s="31"/>
      <c r="L13" s="31"/>
      <c r="M13" s="31"/>
      <c r="N13" s="31"/>
      <c r="Z13"/>
      <c r="AA13"/>
      <c r="AB13"/>
    </row>
    <row r="14" spans="1:29" x14ac:dyDescent="0.4">
      <c r="Z14"/>
      <c r="AA14"/>
      <c r="AB14"/>
    </row>
    <row r="15" spans="1:29" x14ac:dyDescent="0.4">
      <c r="B15" t="s">
        <v>80</v>
      </c>
      <c r="Z15" t="s">
        <v>80</v>
      </c>
      <c r="AA15" t="s">
        <v>86</v>
      </c>
    </row>
    <row r="16" spans="1:29" x14ac:dyDescent="0.4">
      <c r="B16" t="s">
        <v>77</v>
      </c>
      <c r="Z16" t="s">
        <v>81</v>
      </c>
    </row>
    <row r="17" spans="2:26" x14ac:dyDescent="0.4">
      <c r="B17" t="s">
        <v>79</v>
      </c>
      <c r="C17" t="s">
        <v>78</v>
      </c>
      <c r="Z17" s="31" t="s">
        <v>82</v>
      </c>
    </row>
    <row r="19" spans="2:26" x14ac:dyDescent="0.4">
      <c r="B19" s="74" t="s">
        <v>103</v>
      </c>
      <c r="C19" s="68" t="s">
        <v>15</v>
      </c>
      <c r="D19">
        <v>3</v>
      </c>
      <c r="E19">
        <f>D19*2</f>
        <v>6</v>
      </c>
      <c r="F19" s="110">
        <f>D19*950+E19*1150</f>
        <v>9750</v>
      </c>
    </row>
    <row r="20" spans="2:26" x14ac:dyDescent="0.4">
      <c r="C20" s="60" t="s">
        <v>18</v>
      </c>
      <c r="D20">
        <v>3</v>
      </c>
      <c r="E20">
        <f t="shared" ref="E20:E24" si="2">D20*2</f>
        <v>6</v>
      </c>
      <c r="F20" s="110">
        <f t="shared" ref="F20:F24" si="3">D20*950+E20*1150</f>
        <v>9750</v>
      </c>
    </row>
    <row r="21" spans="2:26" x14ac:dyDescent="0.4">
      <c r="C21" s="64" t="s">
        <v>68</v>
      </c>
      <c r="D21">
        <v>2.5</v>
      </c>
      <c r="E21">
        <f t="shared" si="2"/>
        <v>5</v>
      </c>
      <c r="F21" s="110">
        <f t="shared" si="3"/>
        <v>8125</v>
      </c>
    </row>
    <row r="22" spans="2:26" x14ac:dyDescent="0.4">
      <c r="C22" s="64" t="s">
        <v>19</v>
      </c>
      <c r="D22">
        <v>3</v>
      </c>
      <c r="E22">
        <f t="shared" si="2"/>
        <v>6</v>
      </c>
      <c r="F22" s="110">
        <f t="shared" si="3"/>
        <v>9750</v>
      </c>
    </row>
    <row r="23" spans="2:26" x14ac:dyDescent="0.4">
      <c r="C23" s="64" t="s">
        <v>76</v>
      </c>
      <c r="D23">
        <v>2</v>
      </c>
      <c r="E23">
        <f t="shared" si="2"/>
        <v>4</v>
      </c>
      <c r="F23" s="110">
        <f t="shared" si="3"/>
        <v>6500</v>
      </c>
    </row>
    <row r="24" spans="2:26" x14ac:dyDescent="0.4">
      <c r="C24" s="64" t="s">
        <v>22</v>
      </c>
      <c r="D24">
        <v>2</v>
      </c>
      <c r="E24">
        <f t="shared" si="2"/>
        <v>4</v>
      </c>
      <c r="F24" s="110">
        <f t="shared" si="3"/>
        <v>6500</v>
      </c>
    </row>
    <row r="25" spans="2:26" x14ac:dyDescent="0.4">
      <c r="F25" s="114">
        <f>SUM(F19:F24)</f>
        <v>50375</v>
      </c>
    </row>
    <row r="1048571" spans="5:5" x14ac:dyDescent="0.4">
      <c r="E1048571" s="23">
        <v>1.5</v>
      </c>
    </row>
  </sheetData>
  <mergeCells count="4">
    <mergeCell ref="A1:C1"/>
    <mergeCell ref="D1:AC1"/>
    <mergeCell ref="A12:Y12"/>
    <mergeCell ref="D13:J13"/>
  </mergeCells>
  <conditionalFormatting sqref="D3:Y11">
    <cfRule type="containsText" dxfId="1" priority="1" operator="containsText" text="A">
      <formula>NOT(ISERROR(SEARCH("A",D3)))</formula>
    </cfRule>
  </conditionalFormatting>
  <conditionalFormatting sqref="E1048571:E1048576">
    <cfRule type="containsText" dxfId="0" priority="17" operator="containsText" text="A">
      <formula>NOT(ISERROR(SEARCH("A",E1048571)))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6" ma:contentTypeDescription="Create a new document." ma:contentTypeScope="" ma:versionID="b49b0db34d78e526bf4da3effddc88fb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5ed2c4eb7f524380e3d36a22ae0d55a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317F02EE-4ECC-486F-8D3A-109BE5F01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E1F8C-8271-4F6C-BF5F-36BF526B4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2777F-1427-489F-8A81-9151C4C629E1}">
  <ds:schemaRefs>
    <ds:schemaRef ds:uri="047beb7f-918b-4a93-a74e-e2e8d62f819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5f27ad8b-8acf-4af6-8719-9d4dee975e4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Summry</vt:lpstr>
      <vt:lpstr>Supply </vt:lpstr>
      <vt:lpstr>DEC-22</vt:lpstr>
      <vt:lpstr>JAN 23</vt:lpstr>
      <vt:lpstr>Feb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ARROW ELECTRICAL</dc:creator>
  <cp:lastModifiedBy>Smrutika Thoti</cp:lastModifiedBy>
  <cp:lastPrinted>2023-01-28T09:22:45Z</cp:lastPrinted>
  <dcterms:created xsi:type="dcterms:W3CDTF">2023-01-23T10:04:12Z</dcterms:created>
  <dcterms:modified xsi:type="dcterms:W3CDTF">2024-09-23T13:09:23Z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